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25" yWindow="32760" windowWidth="19155" windowHeight="9285" activeTab="0"/>
  </bookViews>
  <sheets>
    <sheet name="фін звіт 12 міс 23" sheetId="1" r:id="rId1"/>
  </sheets>
  <definedNames>
    <definedName name="_xlnm.Print_Area" localSheetId="0">'фін звіт 12 міс 23'!$A$1:$F$148</definedName>
  </definedNames>
  <calcPr fullCalcOnLoad="1"/>
</workbook>
</file>

<file path=xl/comments1.xml><?xml version="1.0" encoding="utf-8"?>
<comments xmlns="http://schemas.openxmlformats.org/spreadsheetml/2006/main">
  <authors>
    <author>taras</author>
  </authors>
  <commentList>
    <comment ref="D124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лише 203</t>
        </r>
      </text>
    </comment>
    <comment ref="D137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10+11 приход</t>
        </r>
      </text>
    </comment>
  </commentList>
</comments>
</file>

<file path=xl/sharedStrings.xml><?xml version="1.0" encoding="utf-8"?>
<sst xmlns="http://schemas.openxmlformats.org/spreadsheetml/2006/main" count="248" uniqueCount="211">
  <si>
    <t>Податок на прибуток від звичайної діяльності</t>
  </si>
  <si>
    <t>Фінансовий результат від операційної діяльності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</si>
  <si>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</si>
  <si>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</si>
  <si>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</si>
  <si>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</si>
  <si>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</si>
  <si>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</si>
  <si>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</si>
  <si>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</si>
  <si>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</si>
  <si>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</si>
  <si>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</si>
  <si>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</si>
  <si>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</si>
  <si>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</si>
  <si>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</si>
  <si>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</si>
  <si>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</si>
  <si>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</si>
  <si>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</si>
  <si>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</si>
  <si>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</si>
  <si>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</si>
  <si>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</si>
  <si>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</si>
  <si>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</si>
  <si>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</si>
  <si>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</si>
  <si>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</si>
  <si>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</si>
  <si>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</si>
  <si>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</si>
  <si>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</si>
  <si>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</si>
  <si>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</si>
  <si>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</si>
  <si>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</si>
  <si>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</si>
  <si>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</si>
  <si>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</si>
  <si>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</si>
  <si>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</si>
  <si>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</si>
  <si>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</si>
  <si>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</si>
  <si>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</si>
  <si>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</si>
  <si>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</si>
  <si>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</si>
  <si>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</si>
  <si>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</si>
  <si>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</si>
  <si>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</si>
  <si>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</si>
  <si>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</si>
  <si>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</si>
  <si>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</si>
  <si>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</si>
  <si>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</si>
  <si>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</si>
  <si>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</si>
  <si>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</si>
  <si>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</si>
  <si>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</si>
  <si>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</si>
  <si>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</si>
  <si>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</si>
  <si>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</si>
  <si>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>014/2</t>
  </si>
  <si>
    <t xml:space="preserve">План </t>
  </si>
  <si>
    <t>Факт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</si>
  <si>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</si>
  <si>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</si>
  <si>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</si>
  <si>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</si>
  <si>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</si>
  <si>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</si>
  <si>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</si>
  <si>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</si>
  <si>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</si>
  <si>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</si>
  <si>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</si>
  <si>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</si>
  <si>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</si>
  <si>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</si>
  <si>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</si>
  <si>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</si>
  <si>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</si>
  <si>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</si>
  <si>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</si>
  <si>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</si>
  <si>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</si>
  <si>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</si>
  <si>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</si>
  <si>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</si>
  <si>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</si>
  <si>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</si>
  <si>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</si>
  <si>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</si>
  <si>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</si>
  <si>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</si>
  <si>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</si>
  <si>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</si>
  <si>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</si>
  <si>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</si>
  <si>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</si>
  <si>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</si>
  <si>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</si>
  <si>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</si>
  <si>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</si>
  <si>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</si>
  <si>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</si>
  <si>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</si>
  <si>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</si>
  <si>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</si>
  <si>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</si>
  <si>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</si>
  <si>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</si>
  <si>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</si>
  <si>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</si>
  <si>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</si>
  <si>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</si>
  <si>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</si>
  <si>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</si>
  <si>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</si>
  <si>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</si>
  <si>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Акцизний збір</t>
  </si>
  <si>
    <t>029/1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</si>
  <si>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</si>
  <si>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</si>
  <si>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</si>
  <si>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</si>
  <si>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</si>
  <si>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</si>
  <si>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</si>
  <si>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</si>
  <si>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</si>
  <si>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</si>
  <si>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</si>
  <si>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</si>
  <si>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</si>
  <si>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</si>
  <si>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</si>
  <si>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</si>
  <si>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</si>
  <si>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</si>
  <si>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</si>
  <si>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</si>
  <si>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</si>
  <si>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</si>
  <si>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</si>
  <si>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</si>
  <si>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</si>
  <si>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_________________</t>
  </si>
  <si>
    <t>(посада)</t>
  </si>
  <si>
    <t xml:space="preserve">   (ініціали, прізвище)    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</si>
  <si>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</si>
  <si>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</si>
  <si>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</si>
  <si>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</si>
  <si>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</si>
  <si>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</si>
  <si>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</si>
  <si>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</si>
  <si>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</si>
  <si>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</si>
  <si>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</si>
  <si>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</si>
  <si>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</si>
  <si>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</si>
  <si>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</si>
  <si>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</si>
  <si>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</si>
  <si>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</si>
  <si>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</si>
  <si>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</si>
  <si>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t>Додаток 3</t>
  </si>
  <si>
    <t>Продовження додатка 3</t>
  </si>
  <si>
    <t>фінансового плану суб'єкта господарювання державного сектору економіки</t>
  </si>
  <si>
    <t>Комунальна</t>
  </si>
  <si>
    <t>ММКП "Чисте місто"</t>
  </si>
  <si>
    <t>м. Мукачево, вул. Ужгородська, 17</t>
  </si>
  <si>
    <t>(03131) 2 43 32</t>
  </si>
  <si>
    <t>Масалова Д.В.</t>
  </si>
  <si>
    <r>
      <t>_____</t>
    </r>
    <r>
      <rPr>
        <b/>
        <u val="single"/>
        <sz val="12"/>
        <rFont val="Times New Roman"/>
        <family val="1"/>
      </rPr>
      <t>Директор ММКП "Чисте місто"</t>
    </r>
    <r>
      <rPr>
        <b/>
        <sz val="12"/>
        <rFont val="Times New Roman"/>
        <family val="1"/>
      </rPr>
      <t>____</t>
    </r>
  </si>
  <si>
    <r>
      <t>___</t>
    </r>
    <r>
      <rPr>
        <b/>
        <u val="single"/>
        <sz val="12"/>
        <rFont val="Times New Roman"/>
        <family val="1"/>
      </rPr>
      <t>Масалова Д.В.</t>
    </r>
    <r>
      <rPr>
        <b/>
        <sz val="12"/>
        <rFont val="Times New Roman"/>
        <family val="1"/>
      </rPr>
      <t>___</t>
    </r>
  </si>
  <si>
    <t>Елементи операційних витрат</t>
  </si>
  <si>
    <t>Матеріальні затрати, у тому числі:</t>
  </si>
  <si>
    <t>витрати на сировину і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</si>
  <si>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</si>
  <si>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</si>
  <si>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</si>
  <si>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</si>
  <si>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</si>
  <si>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</si>
  <si>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</si>
  <si>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</si>
  <si>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</si>
  <si>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</si>
  <si>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</si>
  <si>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</si>
  <si>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</si>
  <si>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</si>
  <si>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</si>
  <si>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обороних активів</t>
  </si>
  <si>
    <t>38.21</t>
  </si>
  <si>
    <t>екологічний податок</t>
  </si>
  <si>
    <t>037/7/3</t>
  </si>
  <si>
    <r>
      <t xml:space="preserve">за 12 місяців </t>
    </r>
    <r>
      <rPr>
        <b/>
        <u val="single"/>
        <sz val="14"/>
        <rFont val="Times New Roman"/>
        <family val="1"/>
      </rPr>
      <t>2023 року</t>
    </r>
  </si>
  <si>
    <r>
      <t xml:space="preserve">Держдивіденди </t>
    </r>
    <r>
      <rPr>
        <i/>
        <sz val="14"/>
        <rFont val="Times New Roman"/>
        <family val="1"/>
      </rPr>
      <t>(розшифрувати)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</si>
</sst>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2" fontId="7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82" fontId="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182" fontId="7" fillId="0" borderId="10" xfId="0" applyNumberFormat="1" applyFont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83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82" fontId="7" fillId="33" borderId="10" xfId="0" applyNumberFormat="1" applyFont="1" applyFill="1" applyBorder="1" applyAlignment="1">
      <alignment vertical="center"/>
    </xf>
    <xf numFmtId="182" fontId="8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view="pageBreakPreview" zoomScale="70" zoomScaleNormal="85" zoomScaleSheetLayoutView="70" zoomScalePageLayoutView="0" workbookViewId="0" topLeftCell="A101">
      <selection activeCell="D143" sqref="D143"/>
    </sheetView>
  </sheetViews>
  <sheetFormatPr defaultColWidth="9.00390625" defaultRowHeight="12.75" outlineLevelRow="1"/>
  <cols>
    <col min="1" max="1" width="69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5"/>
      <c r="C1" s="27"/>
      <c r="D1" s="99" t="s">
        <v>177</v>
      </c>
      <c r="E1" s="99"/>
      <c r="F1" s="99"/>
    </row>
    <row r="2" spans="1:6" ht="18.75">
      <c r="A2" s="27"/>
      <c r="B2" s="15"/>
      <c r="C2" s="108" t="s">
        <v>89</v>
      </c>
      <c r="D2" s="108"/>
      <c r="E2" s="108"/>
      <c r="F2" s="108"/>
    </row>
    <row r="3" spans="1:6" ht="18.75" customHeight="1">
      <c r="A3" s="27"/>
      <c r="B3" s="109" t="s">
        <v>179</v>
      </c>
      <c r="C3" s="109"/>
      <c r="D3" s="109"/>
      <c r="E3" s="109"/>
      <c r="F3" s="109"/>
    </row>
    <row r="4" spans="1:6" ht="12" customHeight="1">
      <c r="A4" s="67"/>
      <c r="B4" s="65"/>
      <c r="C4" s="65"/>
      <c r="D4" s="65"/>
      <c r="E4" s="65"/>
      <c r="F4" s="65"/>
    </row>
    <row r="5" spans="1:6" ht="15.75" customHeight="1">
      <c r="A5" s="110"/>
      <c r="B5" s="111"/>
      <c r="C5" s="111"/>
      <c r="D5" s="111"/>
      <c r="E5" s="112"/>
      <c r="F5" s="68" t="s">
        <v>129</v>
      </c>
    </row>
    <row r="6" spans="1:6" ht="16.5" customHeight="1">
      <c r="A6" s="103" t="s">
        <v>93</v>
      </c>
      <c r="B6" s="104"/>
      <c r="C6" s="104"/>
      <c r="D6" s="104"/>
      <c r="E6" s="31" t="s">
        <v>94</v>
      </c>
      <c r="F6" s="30"/>
    </row>
    <row r="7" spans="1:6" ht="19.5">
      <c r="A7" s="32" t="s">
        <v>95</v>
      </c>
      <c r="B7" s="106" t="s">
        <v>181</v>
      </c>
      <c r="C7" s="107"/>
      <c r="D7" s="107"/>
      <c r="E7" s="33" t="s">
        <v>96</v>
      </c>
      <c r="F7" s="30">
        <v>36523257</v>
      </c>
    </row>
    <row r="8" spans="1:6" ht="18.75">
      <c r="A8" s="29" t="s">
        <v>97</v>
      </c>
      <c r="B8" s="100"/>
      <c r="C8" s="101"/>
      <c r="D8" s="101"/>
      <c r="E8" s="34" t="s">
        <v>98</v>
      </c>
      <c r="F8" s="30"/>
    </row>
    <row r="9" spans="1:6" ht="18.75">
      <c r="A9" s="29" t="s">
        <v>99</v>
      </c>
      <c r="B9" s="100"/>
      <c r="C9" s="101"/>
      <c r="D9" s="101"/>
      <c r="E9" s="31" t="s">
        <v>100</v>
      </c>
      <c r="F9" s="30"/>
    </row>
    <row r="10" spans="1:6" ht="19.5">
      <c r="A10" s="32" t="s">
        <v>159</v>
      </c>
      <c r="B10" s="106"/>
      <c r="C10" s="107"/>
      <c r="D10" s="107"/>
      <c r="E10" s="31" t="s">
        <v>101</v>
      </c>
      <c r="F10" s="30"/>
    </row>
    <row r="11" spans="1:6" ht="18.75">
      <c r="A11" s="32" t="s">
        <v>102</v>
      </c>
      <c r="B11" s="100"/>
      <c r="C11" s="101"/>
      <c r="D11" s="101"/>
      <c r="E11" s="31" t="s">
        <v>103</v>
      </c>
      <c r="F11" s="30"/>
    </row>
    <row r="12" spans="1:6" ht="18.75">
      <c r="A12" s="35" t="s">
        <v>104</v>
      </c>
      <c r="B12" s="100"/>
      <c r="C12" s="101"/>
      <c r="D12" s="101"/>
      <c r="E12" s="31" t="s">
        <v>105</v>
      </c>
      <c r="F12" s="30" t="s">
        <v>206</v>
      </c>
    </row>
    <row r="13" spans="1:6" ht="18.75">
      <c r="A13" s="35" t="s">
        <v>112</v>
      </c>
      <c r="B13" s="100"/>
      <c r="C13" s="101"/>
      <c r="D13" s="101"/>
      <c r="E13" s="101"/>
      <c r="F13" s="102"/>
    </row>
    <row r="14" spans="1:6" ht="18.75">
      <c r="A14" s="35" t="s">
        <v>106</v>
      </c>
      <c r="B14" s="100" t="s">
        <v>180</v>
      </c>
      <c r="C14" s="101"/>
      <c r="D14" s="101"/>
      <c r="E14" s="101"/>
      <c r="F14" s="102"/>
    </row>
    <row r="15" spans="1:6" ht="18.75">
      <c r="A15" s="35" t="s">
        <v>107</v>
      </c>
      <c r="B15" s="100"/>
      <c r="C15" s="101"/>
      <c r="D15" s="101"/>
      <c r="E15" s="101"/>
      <c r="F15" s="102"/>
    </row>
    <row r="16" spans="1:6" ht="18.75">
      <c r="A16" s="36" t="s">
        <v>108</v>
      </c>
      <c r="B16" s="103" t="s">
        <v>182</v>
      </c>
      <c r="C16" s="104"/>
      <c r="D16" s="104"/>
      <c r="E16" s="104"/>
      <c r="F16" s="105"/>
    </row>
    <row r="17" spans="1:6" ht="18.75" customHeight="1">
      <c r="A17" s="35" t="s">
        <v>109</v>
      </c>
      <c r="B17" s="103" t="s">
        <v>183</v>
      </c>
      <c r="C17" s="104"/>
      <c r="D17" s="104"/>
      <c r="E17" s="104"/>
      <c r="F17" s="105"/>
    </row>
    <row r="18" spans="1:6" ht="18.75">
      <c r="A18" s="36" t="s">
        <v>110</v>
      </c>
      <c r="B18" s="103" t="s">
        <v>184</v>
      </c>
      <c r="C18" s="104"/>
      <c r="D18" s="104"/>
      <c r="E18" s="104"/>
      <c r="F18" s="105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98" t="s">
        <v>111</v>
      </c>
      <c r="B20" s="98"/>
      <c r="C20" s="98"/>
      <c r="D20" s="98"/>
      <c r="E20" s="98"/>
      <c r="F20" s="98"/>
      <c r="G20" s="11"/>
    </row>
    <row r="21" spans="1:6" ht="21.75" customHeight="1">
      <c r="A21" s="98" t="s">
        <v>209</v>
      </c>
      <c r="B21" s="98"/>
      <c r="C21" s="98"/>
      <c r="D21" s="98"/>
      <c r="E21" s="98"/>
      <c r="F21" s="98"/>
    </row>
    <row r="22" spans="1:6" ht="15" customHeight="1">
      <c r="A22" s="99" t="s">
        <v>113</v>
      </c>
      <c r="B22" s="99"/>
      <c r="C22" s="99"/>
      <c r="D22" s="99"/>
      <c r="E22" s="99"/>
      <c r="F22" s="99"/>
    </row>
    <row r="23" spans="1:6" ht="9" customHeight="1">
      <c r="A23" s="15"/>
      <c r="B23" s="15"/>
      <c r="C23" s="15"/>
      <c r="D23" s="15"/>
      <c r="E23" s="15"/>
      <c r="F23" s="15"/>
    </row>
    <row r="24" spans="1:6" ht="19.5" customHeight="1">
      <c r="A24" s="98" t="s">
        <v>116</v>
      </c>
      <c r="B24" s="98"/>
      <c r="C24" s="98"/>
      <c r="D24" s="98"/>
      <c r="E24" s="98"/>
      <c r="F24" s="98"/>
    </row>
    <row r="25" spans="1:6" ht="19.5" customHeight="1">
      <c r="A25" s="95" t="s">
        <v>117</v>
      </c>
      <c r="B25" s="95"/>
      <c r="C25" s="95"/>
      <c r="D25" s="95"/>
      <c r="E25" s="95"/>
      <c r="F25" s="95"/>
    </row>
    <row r="26" spans="1:6" ht="14.25" customHeight="1">
      <c r="A26" s="96" t="s">
        <v>130</v>
      </c>
      <c r="B26" s="97" t="s">
        <v>19</v>
      </c>
      <c r="C26" s="97" t="s">
        <v>70</v>
      </c>
      <c r="D26" s="97" t="s">
        <v>71</v>
      </c>
      <c r="E26" s="97" t="s">
        <v>76</v>
      </c>
      <c r="F26" s="97" t="s">
        <v>157</v>
      </c>
    </row>
    <row r="27" spans="1:6" ht="27.75" customHeight="1">
      <c r="A27" s="96"/>
      <c r="B27" s="97"/>
      <c r="C27" s="97"/>
      <c r="D27" s="97"/>
      <c r="E27" s="97"/>
      <c r="F27" s="97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41</v>
      </c>
      <c r="B29" s="93"/>
      <c r="C29" s="93"/>
      <c r="D29" s="93"/>
      <c r="E29" s="93"/>
      <c r="F29" s="93"/>
    </row>
    <row r="30" spans="1:6" s="2" customFormat="1" ht="37.5" customHeight="1">
      <c r="A30" s="40" t="s">
        <v>28</v>
      </c>
      <c r="B30" s="41" t="s">
        <v>14</v>
      </c>
      <c r="C30" s="42">
        <v>7543.5</v>
      </c>
      <c r="D30" s="90">
        <v>10531.2</v>
      </c>
      <c r="E30" s="28">
        <f>D30-C30</f>
        <v>2987.7000000000007</v>
      </c>
      <c r="F30" s="69">
        <f>D30/C30*100</f>
        <v>139.6062835553788</v>
      </c>
    </row>
    <row r="31" spans="1:6" s="2" customFormat="1" ht="22.5" customHeight="1">
      <c r="A31" s="43" t="s">
        <v>90</v>
      </c>
      <c r="B31" s="41" t="s">
        <v>15</v>
      </c>
      <c r="C31" s="28">
        <f>C30/6-0.1</f>
        <v>1257.15</v>
      </c>
      <c r="D31" s="28">
        <f>D30/6</f>
        <v>1755.2</v>
      </c>
      <c r="E31" s="28">
        <f>D31-C31</f>
        <v>498.04999999999995</v>
      </c>
      <c r="F31" s="69">
        <f>D31/C31*100</f>
        <v>139.61738853756512</v>
      </c>
    </row>
    <row r="32" spans="1:6" s="2" customFormat="1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s="2" customFormat="1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s="2" customFormat="1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f>C30-C31-0.2</f>
        <v>6286.150000000001</v>
      </c>
      <c r="D35" s="42">
        <f>D30-D31</f>
        <v>8776</v>
      </c>
      <c r="E35" s="28">
        <f>D35-C35</f>
        <v>2489.8499999999995</v>
      </c>
      <c r="F35" s="70">
        <f>D35/C35*100</f>
        <v>139.6085044104897</v>
      </c>
    </row>
    <row r="36" spans="1:6" s="2" customFormat="1" ht="22.5" customHeight="1">
      <c r="A36" s="40" t="s">
        <v>163</v>
      </c>
      <c r="B36" s="41" t="s">
        <v>31</v>
      </c>
      <c r="C36" s="28">
        <v>56.7</v>
      </c>
      <c r="D36" s="28">
        <v>57.2</v>
      </c>
      <c r="E36" s="28"/>
      <c r="F36" s="69"/>
    </row>
    <row r="37" spans="1:6" s="2" customFormat="1" ht="22.5" customHeight="1">
      <c r="A37" s="46" t="s">
        <v>164</v>
      </c>
      <c r="B37" s="41" t="s">
        <v>32</v>
      </c>
      <c r="C37" s="28"/>
      <c r="D37" s="28"/>
      <c r="E37" s="28">
        <f>D37-C37</f>
        <v>0</v>
      </c>
      <c r="F37" s="70" t="e">
        <f>D37/C37*100</f>
        <v>#DIV/0!</v>
      </c>
    </row>
    <row r="38" spans="1:6" s="2" customFormat="1" ht="21" customHeight="1">
      <c r="A38" s="46" t="s">
        <v>165</v>
      </c>
      <c r="B38" s="41" t="s">
        <v>33</v>
      </c>
      <c r="C38" s="28">
        <v>24</v>
      </c>
      <c r="D38" s="28">
        <v>1416.2</v>
      </c>
      <c r="E38" s="28">
        <f>D38-C38</f>
        <v>1392.2</v>
      </c>
      <c r="F38" s="70">
        <f>D38/C38*100</f>
        <v>5900.833333333333</v>
      </c>
    </row>
    <row r="39" spans="1:6" s="2" customFormat="1" ht="22.5" customHeight="1">
      <c r="A39" s="46" t="s">
        <v>166</v>
      </c>
      <c r="B39" s="41" t="s">
        <v>2</v>
      </c>
      <c r="C39" s="28"/>
      <c r="D39" s="91"/>
      <c r="E39" s="28">
        <f>D39-C39</f>
        <v>0</v>
      </c>
      <c r="F39" s="70" t="e">
        <f>D39/C39*100</f>
        <v>#DIV/0!</v>
      </c>
    </row>
    <row r="40" spans="1:6" s="2" customFormat="1" ht="56.25">
      <c r="A40" s="46" t="s">
        <v>72</v>
      </c>
      <c r="B40" s="41" t="s">
        <v>20</v>
      </c>
      <c r="C40" s="28"/>
      <c r="D40" s="28"/>
      <c r="E40" s="28"/>
      <c r="F40" s="69"/>
    </row>
    <row r="41" spans="1:6" s="2" customFormat="1" ht="24" customHeight="1">
      <c r="A41" s="47" t="s">
        <v>27</v>
      </c>
      <c r="B41" s="45" t="s">
        <v>21</v>
      </c>
      <c r="C41" s="42">
        <f>SUM(C35:C40)</f>
        <v>6366.85</v>
      </c>
      <c r="D41" s="42">
        <f>SUM(D35:D40)</f>
        <v>10249.400000000001</v>
      </c>
      <c r="E41" s="42">
        <f>D41-C41</f>
        <v>3882.550000000001</v>
      </c>
      <c r="F41" s="70">
        <f>D41/C41*100</f>
        <v>160.98070474410423</v>
      </c>
    </row>
    <row r="42" spans="1:6" s="2" customFormat="1" ht="24" customHeight="1">
      <c r="A42" s="47" t="s">
        <v>42</v>
      </c>
      <c r="B42" s="41"/>
      <c r="C42" s="94"/>
      <c r="D42" s="94"/>
      <c r="E42" s="94"/>
      <c r="F42" s="94"/>
    </row>
    <row r="43" spans="1:6" s="2" customFormat="1" ht="37.5">
      <c r="A43" s="46" t="s">
        <v>167</v>
      </c>
      <c r="B43" s="41" t="s">
        <v>22</v>
      </c>
      <c r="C43" s="42">
        <v>5129.6</v>
      </c>
      <c r="D43" s="91">
        <v>6532.5</v>
      </c>
      <c r="E43" s="28">
        <f>D43-C43</f>
        <v>1402.8999999999996</v>
      </c>
      <c r="F43" s="69">
        <f>D43/C43*100</f>
        <v>127.34911104179662</v>
      </c>
    </row>
    <row r="44" spans="1:6" s="2" customFormat="1" ht="22.5" customHeight="1">
      <c r="A44" s="46" t="s">
        <v>131</v>
      </c>
      <c r="B44" s="41" t="s">
        <v>23</v>
      </c>
      <c r="C44" s="28">
        <v>1095.5</v>
      </c>
      <c r="D44" s="91">
        <v>1569.5</v>
      </c>
      <c r="E44" s="28">
        <f>D44-C44</f>
        <v>474</v>
      </c>
      <c r="F44" s="69">
        <f>D44/C44*100</f>
        <v>143.26791419443177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s="2" customFormat="1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s="2" customFormat="1" ht="24" customHeight="1">
      <c r="A51" s="46" t="s">
        <v>170</v>
      </c>
      <c r="B51" s="41" t="s">
        <v>26</v>
      </c>
      <c r="C51" s="28"/>
      <c r="D51" s="28"/>
      <c r="E51" s="28"/>
      <c r="F51" s="70"/>
    </row>
    <row r="52" spans="1:6" s="2" customFormat="1" ht="24" customHeight="1">
      <c r="A52" s="46" t="s">
        <v>171</v>
      </c>
      <c r="B52" s="41" t="s">
        <v>38</v>
      </c>
      <c r="C52" s="28"/>
      <c r="D52" s="91"/>
      <c r="E52" s="28"/>
      <c r="F52" s="69"/>
    </row>
    <row r="53" spans="1:6" s="2" customFormat="1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s="2" customFormat="1" ht="24" customHeight="1">
      <c r="A54" s="46" t="s">
        <v>173</v>
      </c>
      <c r="B54" s="41" t="s">
        <v>40</v>
      </c>
      <c r="C54" s="28">
        <v>56.7</v>
      </c>
      <c r="D54" s="28">
        <v>56.7</v>
      </c>
      <c r="E54" s="28">
        <f>D54-C54</f>
        <v>0</v>
      </c>
      <c r="F54" s="70">
        <f>D54/C54*100</f>
        <v>100</v>
      </c>
    </row>
    <row r="55" spans="1:6" s="2" customFormat="1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s="2" customFormat="1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s="2" customFormat="1" ht="24" customHeight="1">
      <c r="A57" s="47" t="s">
        <v>147</v>
      </c>
      <c r="B57" s="45" t="s">
        <v>6</v>
      </c>
      <c r="C57" s="42">
        <f>C43+C44+SUM(C50:C56)</f>
        <v>6281.8</v>
      </c>
      <c r="D57" s="42">
        <f>D43+D44+SUM(D50:D56)</f>
        <v>8158.7</v>
      </c>
      <c r="E57" s="28">
        <f>D57-C57</f>
        <v>1876.8999999999996</v>
      </c>
      <c r="F57" s="69">
        <f>D57/C57*100</f>
        <v>129.87837880862173</v>
      </c>
    </row>
    <row r="58" spans="1:6" s="2" customFormat="1" ht="24" customHeight="1">
      <c r="A58" s="47" t="s">
        <v>132</v>
      </c>
      <c r="B58" s="45"/>
      <c r="C58" s="47"/>
      <c r="D58" s="47"/>
      <c r="E58" s="47"/>
      <c r="F58" s="47"/>
    </row>
    <row r="59" spans="1:6" s="2" customFormat="1" ht="23.25" customHeight="1" outlineLevel="1">
      <c r="A59" s="46" t="s">
        <v>43</v>
      </c>
      <c r="B59" s="41" t="s">
        <v>7</v>
      </c>
      <c r="C59" s="28">
        <f>C35-C43</f>
        <v>1156.5500000000002</v>
      </c>
      <c r="D59" s="28">
        <f>D35-D43</f>
        <v>2243.5</v>
      </c>
      <c r="E59" s="28">
        <f aca="true" t="shared" si="0" ref="E59:E64">D59-C59</f>
        <v>1086.9499999999998</v>
      </c>
      <c r="F59" s="69">
        <f aca="true" t="shared" si="1" ref="F59:F64">D59/C59*100</f>
        <v>193.98210194111795</v>
      </c>
    </row>
    <row r="60" spans="1:6" s="2" customFormat="1" ht="23.25" customHeight="1">
      <c r="A60" s="40" t="s">
        <v>1</v>
      </c>
      <c r="B60" s="41" t="s">
        <v>8</v>
      </c>
      <c r="C60" s="48">
        <f>C59+C36-C44-C50-C51</f>
        <v>117.75000000000023</v>
      </c>
      <c r="D60" s="48">
        <f>D59+D36-D44-D50-D51</f>
        <v>731.1999999999998</v>
      </c>
      <c r="E60" s="48">
        <f t="shared" si="0"/>
        <v>613.4499999999996</v>
      </c>
      <c r="F60" s="48">
        <f t="shared" si="1"/>
        <v>620.9766454352427</v>
      </c>
    </row>
    <row r="61" spans="1:6" s="2" customFormat="1" ht="36" customHeight="1">
      <c r="A61" s="40" t="s">
        <v>18</v>
      </c>
      <c r="B61" s="41" t="s">
        <v>9</v>
      </c>
      <c r="C61" s="48">
        <f>C60+C37+C38+C39-C52-C53-C54</f>
        <v>85.05000000000022</v>
      </c>
      <c r="D61" s="48">
        <f>D60+D37+D38+D39-D52-D53-D54</f>
        <v>2090.7</v>
      </c>
      <c r="E61" s="48">
        <f t="shared" si="0"/>
        <v>2005.6499999999996</v>
      </c>
      <c r="F61" s="48">
        <f t="shared" si="1"/>
        <v>2458.2010582010516</v>
      </c>
    </row>
    <row r="62" spans="1:6" s="6" customFormat="1" ht="22.5" customHeight="1">
      <c r="A62" s="40" t="s">
        <v>44</v>
      </c>
      <c r="B62" s="41" t="s">
        <v>10</v>
      </c>
      <c r="C62" s="42">
        <f>C61*18%</f>
        <v>15.30900000000004</v>
      </c>
      <c r="D62" s="42">
        <f>D61*18%</f>
        <v>376.32599999999996</v>
      </c>
      <c r="E62" s="48">
        <f t="shared" si="0"/>
        <v>361.01699999999994</v>
      </c>
      <c r="F62" s="48">
        <f t="shared" si="1"/>
        <v>2458.2010582010516</v>
      </c>
    </row>
    <row r="63" spans="1:6" s="5" customFormat="1" ht="24" customHeight="1">
      <c r="A63" s="44" t="s">
        <v>45</v>
      </c>
      <c r="B63" s="45" t="s">
        <v>11</v>
      </c>
      <c r="C63" s="49">
        <f>C61+C40-C55-C56-C62+0.1</f>
        <v>69.84100000000018</v>
      </c>
      <c r="D63" s="49">
        <f>D61+D40-D55-D56-D62</f>
        <v>1714.3739999999998</v>
      </c>
      <c r="E63" s="49">
        <f t="shared" si="0"/>
        <v>1644.5329999999997</v>
      </c>
      <c r="F63" s="49">
        <f t="shared" si="1"/>
        <v>2454.681347632473</v>
      </c>
    </row>
    <row r="64" spans="1:6" s="6" customFormat="1" ht="23.25" customHeight="1">
      <c r="A64" s="40" t="s">
        <v>46</v>
      </c>
      <c r="B64" s="41" t="s">
        <v>49</v>
      </c>
      <c r="C64" s="50">
        <f>C63</f>
        <v>69.84100000000018</v>
      </c>
      <c r="D64" s="50">
        <f>D63</f>
        <v>1714.3739999999998</v>
      </c>
      <c r="E64" s="48">
        <f t="shared" si="0"/>
        <v>1644.5329999999997</v>
      </c>
      <c r="F64" s="48">
        <f t="shared" si="1"/>
        <v>2454.681347632473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178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95" t="s">
        <v>48</v>
      </c>
      <c r="B68" s="95"/>
      <c r="C68" s="95"/>
      <c r="D68" s="95"/>
      <c r="E68" s="95"/>
      <c r="F68" s="95"/>
    </row>
    <row r="69" spans="1:6" s="6" customFormat="1" ht="15" customHeight="1">
      <c r="A69" s="96" t="s">
        <v>130</v>
      </c>
      <c r="B69" s="97" t="s">
        <v>19</v>
      </c>
      <c r="C69" s="97" t="s">
        <v>70</v>
      </c>
      <c r="D69" s="97" t="s">
        <v>71</v>
      </c>
      <c r="E69" s="97" t="s">
        <v>77</v>
      </c>
      <c r="F69" s="97" t="s">
        <v>158</v>
      </c>
    </row>
    <row r="70" spans="1:6" s="2" customFormat="1" ht="21.75" customHeight="1">
      <c r="A70" s="96"/>
      <c r="B70" s="97"/>
      <c r="C70" s="97"/>
      <c r="D70" s="97"/>
      <c r="E70" s="97"/>
      <c r="F70" s="97"/>
    </row>
    <row r="71" spans="1:6" s="2" customFormat="1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s="2" customFormat="1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s="2" customFormat="1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s="2" customFormat="1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s="2" customFormat="1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s="2" customFormat="1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s="2" customFormat="1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>
        <v>69.8</v>
      </c>
      <c r="D80" s="69">
        <f>D64</f>
        <v>1714.3739999999998</v>
      </c>
      <c r="E80" s="48"/>
      <c r="F80" s="48"/>
    </row>
    <row r="81" spans="1:6" s="2" customFormat="1" ht="30" customHeight="1">
      <c r="A81" s="57" t="s">
        <v>134</v>
      </c>
      <c r="B81" s="41" t="s">
        <v>136</v>
      </c>
      <c r="C81" s="70">
        <v>69.8</v>
      </c>
      <c r="D81" s="69">
        <f>D80</f>
        <v>1714.3739999999998</v>
      </c>
      <c r="E81" s="48"/>
      <c r="F81" s="48"/>
    </row>
    <row r="82" spans="1:6" s="2" customFormat="1" ht="24" customHeight="1">
      <c r="A82" s="40" t="s">
        <v>50</v>
      </c>
      <c r="B82" s="41" t="s">
        <v>54</v>
      </c>
      <c r="C82" s="49"/>
      <c r="D82" s="72"/>
      <c r="E82" s="48"/>
      <c r="F82" s="48"/>
    </row>
    <row r="83" spans="1:6" s="2" customFormat="1" ht="24" customHeight="1">
      <c r="A83" s="40" t="s">
        <v>210</v>
      </c>
      <c r="B83" s="41" t="s">
        <v>55</v>
      </c>
      <c r="C83" s="49">
        <v>20.9</v>
      </c>
      <c r="D83" s="72">
        <v>514.3</v>
      </c>
      <c r="E83" s="48"/>
      <c r="F83" s="48"/>
    </row>
    <row r="84" spans="1:6" s="2" customFormat="1" ht="24" customHeight="1">
      <c r="A84" s="40" t="s">
        <v>174</v>
      </c>
      <c r="B84" s="41" t="s">
        <v>61</v>
      </c>
      <c r="C84" s="49"/>
      <c r="D84" s="48"/>
      <c r="E84" s="48"/>
      <c r="F84" s="48"/>
    </row>
    <row r="85" spans="1:6" s="2" customFormat="1" ht="36" customHeight="1">
      <c r="A85" s="44" t="s">
        <v>75</v>
      </c>
      <c r="B85" s="45" t="s">
        <v>65</v>
      </c>
      <c r="C85" s="49">
        <f>C81-C83</f>
        <v>48.9</v>
      </c>
      <c r="D85" s="49">
        <f>D81-D83</f>
        <v>1200.0739999999998</v>
      </c>
      <c r="E85" s="49"/>
      <c r="F85" s="49"/>
    </row>
    <row r="86" spans="1:6" s="2" customFormat="1" ht="24.75" customHeight="1">
      <c r="A86" s="92" t="s">
        <v>53</v>
      </c>
      <c r="B86" s="92"/>
      <c r="C86" s="92"/>
      <c r="D86" s="92"/>
      <c r="E86" s="92"/>
      <c r="F86" s="92"/>
    </row>
    <row r="87" spans="1:6" s="3" customFormat="1" ht="38.25" customHeight="1">
      <c r="A87" s="44" t="s">
        <v>114</v>
      </c>
      <c r="B87" s="45" t="s">
        <v>81</v>
      </c>
      <c r="C87" s="49">
        <v>1742.9</v>
      </c>
      <c r="D87" s="49">
        <f>SUM(D88:D94)</f>
        <v>2971.626</v>
      </c>
      <c r="E87" s="49">
        <f>D87-C87</f>
        <v>1228.726</v>
      </c>
      <c r="F87" s="49">
        <f>D87/C87*100</f>
        <v>170.49893855069138</v>
      </c>
    </row>
    <row r="88" spans="1:6" s="6" customFormat="1" ht="24" customHeight="1">
      <c r="A88" s="40" t="s">
        <v>25</v>
      </c>
      <c r="B88" s="41" t="s">
        <v>138</v>
      </c>
      <c r="C88" s="48">
        <v>15.3</v>
      </c>
      <c r="D88" s="48">
        <f>D62</f>
        <v>376.32599999999996</v>
      </c>
      <c r="E88" s="48">
        <f>D88-C88</f>
        <v>361.02599999999995</v>
      </c>
      <c r="F88" s="48">
        <f>D88/C88*100</f>
        <v>2459.6470588235293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v>980.7</v>
      </c>
      <c r="D90" s="48">
        <v>1319.4</v>
      </c>
      <c r="E90" s="48">
        <f>D90-C90</f>
        <v>338.70000000000005</v>
      </c>
      <c r="F90" s="48">
        <f>D90/C90*100</f>
        <v>134.5365555215662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175</v>
      </c>
      <c r="B94" s="41" t="s">
        <v>122</v>
      </c>
      <c r="C94" s="48">
        <f>C96+C97</f>
        <v>746.9</v>
      </c>
      <c r="D94" s="48">
        <f>D95+D96+D97</f>
        <v>1275.9</v>
      </c>
      <c r="E94" s="48">
        <f>D94-C94</f>
        <v>529.0000000000001</v>
      </c>
      <c r="F94" s="48">
        <f>D94/C94*100</f>
        <v>170.82608113535952</v>
      </c>
    </row>
    <row r="95" spans="1:6" s="6" customFormat="1" ht="36" customHeight="1">
      <c r="A95" s="40" t="s">
        <v>145</v>
      </c>
      <c r="B95" s="37" t="s">
        <v>144</v>
      </c>
      <c r="C95" s="48"/>
      <c r="D95" s="48"/>
      <c r="E95" s="48"/>
      <c r="F95" s="48"/>
    </row>
    <row r="96" spans="1:6" s="6" customFormat="1" ht="41.25" customHeight="1">
      <c r="A96" s="40" t="s">
        <v>146</v>
      </c>
      <c r="B96" s="37" t="s">
        <v>137</v>
      </c>
      <c r="C96" s="48">
        <f>C83</f>
        <v>20.9</v>
      </c>
      <c r="D96" s="48">
        <f>D83</f>
        <v>514.3</v>
      </c>
      <c r="E96" s="48">
        <f>D96-C96</f>
        <v>493.4</v>
      </c>
      <c r="F96" s="48">
        <f>D96/C96*100</f>
        <v>2460.7655502392345</v>
      </c>
    </row>
    <row r="97" spans="1:6" s="6" customFormat="1" ht="41.25" customHeight="1">
      <c r="A97" s="40" t="s">
        <v>207</v>
      </c>
      <c r="B97" s="37" t="s">
        <v>208</v>
      </c>
      <c r="C97" s="48">
        <v>726</v>
      </c>
      <c r="D97" s="48">
        <v>761.6</v>
      </c>
      <c r="E97" s="48">
        <f>D97-C97</f>
        <v>35.60000000000002</v>
      </c>
      <c r="F97" s="48">
        <f>D97/C97*100</f>
        <v>104.90358126721763</v>
      </c>
    </row>
    <row r="98" spans="1:6" s="2" customFormat="1" ht="22.5" customHeight="1">
      <c r="A98" s="44" t="s">
        <v>149</v>
      </c>
      <c r="B98" s="45" t="s">
        <v>82</v>
      </c>
      <c r="C98" s="49"/>
      <c r="D98" s="49"/>
      <c r="E98" s="49"/>
      <c r="F98" s="49"/>
    </row>
    <row r="99" spans="1:6" s="6" customFormat="1" ht="44.25" customHeight="1">
      <c r="A99" s="40" t="s">
        <v>135</v>
      </c>
      <c r="B99" s="41" t="s">
        <v>83</v>
      </c>
      <c r="C99" s="48"/>
      <c r="D99" s="48"/>
      <c r="E99" s="48"/>
      <c r="F99" s="48"/>
    </row>
    <row r="100" spans="1:6" s="6" customFormat="1" ht="24" customHeight="1">
      <c r="A100" s="40" t="s">
        <v>62</v>
      </c>
      <c r="B100" s="41" t="s">
        <v>85</v>
      </c>
      <c r="C100" s="48"/>
      <c r="D100" s="48"/>
      <c r="E100" s="48"/>
      <c r="F100" s="48"/>
    </row>
    <row r="101" spans="1:6" s="6" customFormat="1" ht="24" customHeight="1">
      <c r="A101" s="40" t="s">
        <v>63</v>
      </c>
      <c r="B101" s="41" t="s">
        <v>123</v>
      </c>
      <c r="C101" s="48"/>
      <c r="D101" s="48"/>
      <c r="E101" s="48"/>
      <c r="F101" s="48"/>
    </row>
    <row r="102" spans="1:6" s="2" customFormat="1" ht="27.75" customHeight="1">
      <c r="A102" s="44" t="s">
        <v>150</v>
      </c>
      <c r="B102" s="45" t="s">
        <v>86</v>
      </c>
      <c r="C102" s="49">
        <v>555.7</v>
      </c>
      <c r="D102" s="49">
        <f>D103</f>
        <v>667.3</v>
      </c>
      <c r="E102" s="49">
        <f>D102-C102</f>
        <v>111.59999999999991</v>
      </c>
      <c r="F102" s="49">
        <f>D102/C102*100</f>
        <v>120.08277847759581</v>
      </c>
    </row>
    <row r="103" spans="1:6" s="6" customFormat="1" ht="24" customHeight="1">
      <c r="A103" s="40" t="s">
        <v>64</v>
      </c>
      <c r="B103" s="41" t="s">
        <v>87</v>
      </c>
      <c r="C103" s="48">
        <f>C102</f>
        <v>555.7</v>
      </c>
      <c r="D103" s="48">
        <v>667.3</v>
      </c>
      <c r="E103" s="49">
        <f>D103-C103</f>
        <v>111.59999999999991</v>
      </c>
      <c r="F103" s="49">
        <f>D103/C103*100</f>
        <v>120.08277847759581</v>
      </c>
    </row>
    <row r="104" spans="1:6" s="6" customFormat="1" ht="24" customHeight="1">
      <c r="A104" s="40" t="s">
        <v>84</v>
      </c>
      <c r="B104" s="41" t="s">
        <v>88</v>
      </c>
      <c r="C104" s="48"/>
      <c r="D104" s="48"/>
      <c r="E104" s="48"/>
      <c r="F104" s="48"/>
    </row>
    <row r="105" spans="1:6" s="5" customFormat="1" ht="24" customHeight="1">
      <c r="A105" s="44" t="s">
        <v>66</v>
      </c>
      <c r="B105" s="45" t="s">
        <v>124</v>
      </c>
      <c r="C105" s="49"/>
      <c r="D105" s="49"/>
      <c r="E105" s="49"/>
      <c r="F105" s="49"/>
    </row>
    <row r="106" spans="1:6" s="6" customFormat="1" ht="24" customHeight="1">
      <c r="A106" s="40" t="s">
        <v>67</v>
      </c>
      <c r="B106" s="41" t="s">
        <v>125</v>
      </c>
      <c r="C106" s="48"/>
      <c r="D106" s="48"/>
      <c r="E106" s="48"/>
      <c r="F106" s="48"/>
    </row>
    <row r="107" spans="1:6" s="7" customFormat="1" ht="24" customHeight="1">
      <c r="A107" s="58" t="s">
        <v>176</v>
      </c>
      <c r="B107" s="41" t="s">
        <v>126</v>
      </c>
      <c r="C107" s="48"/>
      <c r="D107" s="59"/>
      <c r="E107" s="48"/>
      <c r="F107" s="48"/>
    </row>
    <row r="108" spans="1:6" ht="16.5" customHeight="1">
      <c r="A108" s="60"/>
      <c r="B108" s="52"/>
      <c r="C108" s="61"/>
      <c r="D108" s="62"/>
      <c r="E108" s="62"/>
      <c r="F108" s="62"/>
    </row>
    <row r="109" spans="1:6" ht="16.5" customHeight="1">
      <c r="A109" s="60"/>
      <c r="B109" s="52"/>
      <c r="C109" s="61"/>
      <c r="D109" s="62"/>
      <c r="E109" s="62"/>
      <c r="F109" s="62"/>
    </row>
    <row r="110" spans="1:6" ht="16.5" customHeight="1">
      <c r="A110" s="60"/>
      <c r="B110" s="52"/>
      <c r="C110" s="61"/>
      <c r="D110" s="62"/>
      <c r="E110" s="62"/>
      <c r="F110" s="62"/>
    </row>
    <row r="111" spans="1:11" s="9" customFormat="1" ht="18.75">
      <c r="A111" s="16"/>
      <c r="B111" s="13"/>
      <c r="C111" s="17"/>
      <c r="D111" s="17"/>
      <c r="E111" s="17"/>
      <c r="F111" s="17"/>
      <c r="G111" s="17"/>
      <c r="H111" s="17"/>
      <c r="I111" s="17"/>
      <c r="J111" s="18"/>
      <c r="K111" s="19"/>
    </row>
    <row r="112" spans="1:11" s="24" customFormat="1" ht="17.25" customHeight="1">
      <c r="A112" s="74" t="s">
        <v>185</v>
      </c>
      <c r="B112" s="75"/>
      <c r="C112" s="25" t="s">
        <v>154</v>
      </c>
      <c r="D112" s="25"/>
      <c r="E112" s="76" t="s">
        <v>186</v>
      </c>
      <c r="F112" s="26"/>
      <c r="H112" s="20"/>
      <c r="I112" s="21"/>
      <c r="J112" s="22"/>
      <c r="K112" s="23"/>
    </row>
    <row r="113" spans="1:10" s="9" customFormat="1" ht="17.25" customHeight="1">
      <c r="A113" s="77" t="s">
        <v>155</v>
      </c>
      <c r="B113" s="14"/>
      <c r="C113" s="78" t="s">
        <v>115</v>
      </c>
      <c r="D113" s="12"/>
      <c r="E113" s="79" t="s">
        <v>156</v>
      </c>
      <c r="F113" s="14"/>
      <c r="H113" s="13"/>
      <c r="I113" s="13"/>
      <c r="J113" s="8"/>
    </row>
    <row r="114" spans="1:6" ht="18.75">
      <c r="A114" s="27"/>
      <c r="B114" s="15"/>
      <c r="C114" s="27"/>
      <c r="D114" s="27"/>
      <c r="E114" s="27"/>
      <c r="F114" s="27"/>
    </row>
    <row r="115" spans="1:6" ht="15.75" customHeight="1">
      <c r="A115" s="63"/>
      <c r="B115" s="15"/>
      <c r="C115" s="27"/>
      <c r="D115" s="27"/>
      <c r="E115" s="27"/>
      <c r="F115" s="27"/>
    </row>
    <row r="116" spans="1:6" ht="15.75" customHeight="1">
      <c r="A116" s="63"/>
      <c r="B116" s="15"/>
      <c r="C116" s="64"/>
      <c r="D116" s="27"/>
      <c r="E116" s="27"/>
      <c r="F116" s="27"/>
    </row>
    <row r="117" spans="1:6" ht="18.75">
      <c r="A117" s="63"/>
      <c r="B117" s="15"/>
      <c r="C117" s="27"/>
      <c r="D117" s="27"/>
      <c r="E117" s="27"/>
      <c r="F117" s="27"/>
    </row>
    <row r="118" spans="1:6" ht="34.5" customHeight="1">
      <c r="A118" s="113" t="s">
        <v>187</v>
      </c>
      <c r="B118" s="113"/>
      <c r="C118" s="113"/>
      <c r="D118" s="113"/>
      <c r="E118" s="113"/>
      <c r="F118" s="113"/>
    </row>
    <row r="119" spans="1:6" ht="15.75">
      <c r="A119" s="96" t="s">
        <v>130</v>
      </c>
      <c r="B119" s="97" t="s">
        <v>19</v>
      </c>
      <c r="C119" s="97" t="s">
        <v>70</v>
      </c>
      <c r="D119" s="97" t="s">
        <v>71</v>
      </c>
      <c r="E119" s="97" t="s">
        <v>76</v>
      </c>
      <c r="F119" s="97" t="s">
        <v>157</v>
      </c>
    </row>
    <row r="120" spans="1:6" ht="18.75" customHeight="1">
      <c r="A120" s="96"/>
      <c r="B120" s="97"/>
      <c r="C120" s="97"/>
      <c r="D120" s="97"/>
      <c r="E120" s="97"/>
      <c r="F120" s="97"/>
    </row>
    <row r="121" spans="1:6" ht="18.75">
      <c r="A121" s="37">
        <v>1</v>
      </c>
      <c r="B121" s="38">
        <v>2</v>
      </c>
      <c r="C121" s="38">
        <v>3</v>
      </c>
      <c r="D121" s="38">
        <v>4</v>
      </c>
      <c r="E121" s="38">
        <v>5</v>
      </c>
      <c r="F121" s="38">
        <v>6</v>
      </c>
    </row>
    <row r="122" spans="1:6" ht="18.75">
      <c r="A122" s="89" t="s">
        <v>188</v>
      </c>
      <c r="B122" s="82" t="s">
        <v>14</v>
      </c>
      <c r="C122" s="83">
        <v>1704</v>
      </c>
      <c r="D122" s="83">
        <v>2089.1</v>
      </c>
      <c r="E122" s="28">
        <f aca="true" t="shared" si="2" ref="E122:E129">D122-C122</f>
        <v>385.0999999999999</v>
      </c>
      <c r="F122" s="69">
        <f aca="true" t="shared" si="3" ref="F122:F129">D122/C122*100</f>
        <v>122.59976525821597</v>
      </c>
    </row>
    <row r="123" spans="1:6" ht="18.75">
      <c r="A123" s="80" t="s">
        <v>189</v>
      </c>
      <c r="B123" s="84" t="s">
        <v>190</v>
      </c>
      <c r="C123" s="85">
        <f>C122-C124</f>
        <v>144</v>
      </c>
      <c r="D123" s="85">
        <f>D122-D124</f>
        <v>416.1999999999998</v>
      </c>
      <c r="E123" s="28">
        <f t="shared" si="2"/>
        <v>272.1999999999998</v>
      </c>
      <c r="F123" s="69">
        <f t="shared" si="3"/>
        <v>289.02777777777766</v>
      </c>
    </row>
    <row r="124" spans="1:6" ht="18.75">
      <c r="A124" s="80" t="s">
        <v>191</v>
      </c>
      <c r="B124" s="84" t="s">
        <v>192</v>
      </c>
      <c r="C124" s="85">
        <v>1560</v>
      </c>
      <c r="D124" s="85">
        <v>1672.9</v>
      </c>
      <c r="E124" s="28">
        <f t="shared" si="2"/>
        <v>112.90000000000009</v>
      </c>
      <c r="F124" s="69">
        <f t="shared" si="3"/>
        <v>107.2371794871795</v>
      </c>
    </row>
    <row r="125" spans="1:6" ht="18.75">
      <c r="A125" s="80" t="s">
        <v>193</v>
      </c>
      <c r="B125" s="84" t="s">
        <v>15</v>
      </c>
      <c r="C125" s="85">
        <v>2525.9</v>
      </c>
      <c r="D125" s="85">
        <v>3248.7</v>
      </c>
      <c r="E125" s="28">
        <f t="shared" si="2"/>
        <v>722.7999999999997</v>
      </c>
      <c r="F125" s="69">
        <f t="shared" si="3"/>
        <v>128.61554297478125</v>
      </c>
    </row>
    <row r="126" spans="1:6" ht="18.75">
      <c r="A126" s="80" t="s">
        <v>194</v>
      </c>
      <c r="B126" s="84" t="s">
        <v>16</v>
      </c>
      <c r="C126" s="85">
        <v>555.7</v>
      </c>
      <c r="D126" s="85">
        <v>624.3</v>
      </c>
      <c r="E126" s="28">
        <f t="shared" si="2"/>
        <v>68.59999999999991</v>
      </c>
      <c r="F126" s="69">
        <f t="shared" si="3"/>
        <v>112.34479035450782</v>
      </c>
    </row>
    <row r="127" spans="1:6" ht="18.75">
      <c r="A127" s="80" t="s">
        <v>195</v>
      </c>
      <c r="B127" s="84" t="s">
        <v>17</v>
      </c>
      <c r="C127" s="85">
        <v>495.1</v>
      </c>
      <c r="D127" s="85">
        <v>438.9</v>
      </c>
      <c r="E127" s="28">
        <f t="shared" si="2"/>
        <v>-56.200000000000045</v>
      </c>
      <c r="F127" s="69">
        <f t="shared" si="3"/>
        <v>88.64875782670167</v>
      </c>
    </row>
    <row r="128" spans="1:6" ht="18.75">
      <c r="A128" s="80" t="s">
        <v>196</v>
      </c>
      <c r="B128" s="84" t="s">
        <v>29</v>
      </c>
      <c r="C128" s="86">
        <v>944.4</v>
      </c>
      <c r="D128" s="85">
        <v>1701</v>
      </c>
      <c r="E128" s="28">
        <f t="shared" si="2"/>
        <v>756.6</v>
      </c>
      <c r="F128" s="69">
        <f t="shared" si="3"/>
        <v>180.1143583227446</v>
      </c>
    </row>
    <row r="129" spans="1:6" ht="19.5" thickBot="1">
      <c r="A129" s="81" t="s">
        <v>197</v>
      </c>
      <c r="B129" s="87" t="s">
        <v>30</v>
      </c>
      <c r="C129" s="88">
        <f>SUM(C123:C128)</f>
        <v>6225.099999999999</v>
      </c>
      <c r="D129" s="88">
        <f>SUM(D123:D128)</f>
        <v>8101.999999999999</v>
      </c>
      <c r="E129" s="88">
        <f t="shared" si="2"/>
        <v>1876.8999999999996</v>
      </c>
      <c r="F129" s="88">
        <f t="shared" si="3"/>
        <v>130.15051967036675</v>
      </c>
    </row>
    <row r="130" spans="1:6" ht="18.75">
      <c r="A130" s="63"/>
      <c r="B130" s="15"/>
      <c r="C130" s="27"/>
      <c r="D130" s="27"/>
      <c r="E130" s="27"/>
      <c r="F130" s="27"/>
    </row>
    <row r="131" spans="1:6" ht="35.25" customHeight="1">
      <c r="A131" s="113" t="s">
        <v>198</v>
      </c>
      <c r="B131" s="113"/>
      <c r="C131" s="113"/>
      <c r="D131" s="113"/>
      <c r="E131" s="113"/>
      <c r="F131" s="113"/>
    </row>
    <row r="132" spans="1:6" ht="15.75">
      <c r="A132" s="96" t="s">
        <v>130</v>
      </c>
      <c r="B132" s="97" t="s">
        <v>19</v>
      </c>
      <c r="C132" s="97" t="s">
        <v>70</v>
      </c>
      <c r="D132" s="97" t="s">
        <v>71</v>
      </c>
      <c r="E132" s="97" t="s">
        <v>76</v>
      </c>
      <c r="F132" s="97" t="s">
        <v>157</v>
      </c>
    </row>
    <row r="133" spans="1:6" ht="15.75">
      <c r="A133" s="96"/>
      <c r="B133" s="97"/>
      <c r="C133" s="97"/>
      <c r="D133" s="97"/>
      <c r="E133" s="97"/>
      <c r="F133" s="97"/>
    </row>
    <row r="134" spans="1:6" ht="18.75">
      <c r="A134" s="37">
        <v>1</v>
      </c>
      <c r="B134" s="38">
        <v>2</v>
      </c>
      <c r="C134" s="38">
        <v>3</v>
      </c>
      <c r="D134" s="38">
        <v>4</v>
      </c>
      <c r="E134" s="38">
        <v>5</v>
      </c>
      <c r="F134" s="38">
        <v>6</v>
      </c>
    </row>
    <row r="135" spans="1:6" ht="18.75">
      <c r="A135" s="89" t="s">
        <v>199</v>
      </c>
      <c r="B135" s="82" t="s">
        <v>190</v>
      </c>
      <c r="C135" s="83">
        <v>200</v>
      </c>
      <c r="D135" s="83">
        <f>D137</f>
        <v>77.1</v>
      </c>
      <c r="E135" s="28">
        <f>D135-C135</f>
        <v>-122.9</v>
      </c>
      <c r="F135" s="69">
        <f>D135/C135*100</f>
        <v>38.55</v>
      </c>
    </row>
    <row r="136" spans="1:6" ht="15.75" customHeight="1">
      <c r="A136" s="80" t="s">
        <v>200</v>
      </c>
      <c r="B136" s="84" t="s">
        <v>15</v>
      </c>
      <c r="C136" s="85"/>
      <c r="D136" s="85"/>
      <c r="E136" s="28"/>
      <c r="F136" s="69"/>
    </row>
    <row r="137" spans="1:6" ht="18.75">
      <c r="A137" s="80" t="s">
        <v>201</v>
      </c>
      <c r="B137" s="84" t="s">
        <v>16</v>
      </c>
      <c r="C137" s="83">
        <v>200</v>
      </c>
      <c r="D137" s="83">
        <v>77.1</v>
      </c>
      <c r="E137" s="28">
        <f>D137-C137</f>
        <v>-122.9</v>
      </c>
      <c r="F137" s="69">
        <f>D137/C137*100</f>
        <v>38.55</v>
      </c>
    </row>
    <row r="138" spans="1:6" ht="37.5">
      <c r="A138" s="80" t="s">
        <v>202</v>
      </c>
      <c r="B138" s="84" t="s">
        <v>17</v>
      </c>
      <c r="C138" s="85"/>
      <c r="D138" s="85"/>
      <c r="E138" s="28"/>
      <c r="F138" s="69"/>
    </row>
    <row r="139" spans="1:6" ht="18.75">
      <c r="A139" s="80" t="s">
        <v>203</v>
      </c>
      <c r="B139" s="84" t="s">
        <v>29</v>
      </c>
      <c r="C139" s="85"/>
      <c r="D139" s="85"/>
      <c r="E139" s="28"/>
      <c r="F139" s="69"/>
    </row>
    <row r="140" spans="1:6" ht="37.5">
      <c r="A140" s="80" t="s">
        <v>204</v>
      </c>
      <c r="B140" s="84" t="s">
        <v>30</v>
      </c>
      <c r="C140" s="85"/>
      <c r="D140" s="85"/>
      <c r="E140" s="28"/>
      <c r="F140" s="69"/>
    </row>
    <row r="141" spans="1:6" ht="18.75">
      <c r="A141" s="80" t="s">
        <v>205</v>
      </c>
      <c r="B141" s="84" t="s">
        <v>31</v>
      </c>
      <c r="C141" s="86"/>
      <c r="D141" s="85"/>
      <c r="E141" s="28"/>
      <c r="F141" s="69"/>
    </row>
    <row r="142" spans="1:6" ht="19.5" thickBot="1">
      <c r="A142" s="81" t="s">
        <v>197</v>
      </c>
      <c r="B142" s="87" t="s">
        <v>32</v>
      </c>
      <c r="C142" s="88"/>
      <c r="D142" s="88"/>
      <c r="E142" s="88"/>
      <c r="F142" s="88"/>
    </row>
    <row r="143" spans="1:6" ht="18.75">
      <c r="A143" s="63"/>
      <c r="B143" s="15"/>
      <c r="C143" s="27"/>
      <c r="D143" s="27"/>
      <c r="E143" s="27"/>
      <c r="F143" s="27"/>
    </row>
    <row r="144" spans="1:6" ht="18.75">
      <c r="A144" s="63"/>
      <c r="B144" s="15"/>
      <c r="C144" s="27"/>
      <c r="D144" s="27"/>
      <c r="E144" s="27"/>
      <c r="F144" s="27"/>
    </row>
    <row r="145" spans="1:6" ht="15.75">
      <c r="A145" s="74" t="s">
        <v>185</v>
      </c>
      <c r="B145" s="75"/>
      <c r="C145" s="25" t="s">
        <v>154</v>
      </c>
      <c r="D145" s="25"/>
      <c r="E145" s="76" t="s">
        <v>186</v>
      </c>
      <c r="F145" s="26"/>
    </row>
    <row r="146" spans="1:6" ht="15.75">
      <c r="A146" s="77" t="s">
        <v>155</v>
      </c>
      <c r="B146" s="14"/>
      <c r="C146" s="78" t="s">
        <v>115</v>
      </c>
      <c r="D146" s="12"/>
      <c r="E146" s="79" t="s">
        <v>156</v>
      </c>
      <c r="F146" s="14"/>
    </row>
    <row r="147" spans="1:6" ht="18.75">
      <c r="A147" s="63"/>
      <c r="B147" s="15"/>
      <c r="C147" s="27"/>
      <c r="D147" s="27"/>
      <c r="E147" s="27"/>
      <c r="F147" s="27"/>
    </row>
    <row r="148" spans="1:6" ht="18.75">
      <c r="A148" s="63"/>
      <c r="B148" s="15"/>
      <c r="C148" s="27"/>
      <c r="D148" s="27"/>
      <c r="E148" s="27"/>
      <c r="F148" s="27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 customHeight="1">
      <c r="A154" s="10"/>
    </row>
    <row r="155" ht="15.75" customHeight="1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</sheetData>
  <sheetProtection/>
  <mergeCells count="52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14:F14"/>
    <mergeCell ref="B15:F15"/>
    <mergeCell ref="B16:F16"/>
    <mergeCell ref="B17:F17"/>
    <mergeCell ref="B18:F18"/>
    <mergeCell ref="A20:F20"/>
    <mergeCell ref="B8:D8"/>
    <mergeCell ref="B9:D9"/>
    <mergeCell ref="B10:D10"/>
    <mergeCell ref="B11:D11"/>
    <mergeCell ref="B12:D12"/>
    <mergeCell ref="B13:F13"/>
    <mergeCell ref="B132:B133"/>
    <mergeCell ref="C132:C133"/>
    <mergeCell ref="D132:D133"/>
    <mergeCell ref="E119:E120"/>
    <mergeCell ref="D1:F1"/>
    <mergeCell ref="C2:F2"/>
    <mergeCell ref="B3:F3"/>
    <mergeCell ref="A5:E5"/>
    <mergeCell ref="A6:D6"/>
    <mergeCell ref="B7:D7"/>
    <mergeCell ref="E132:E133"/>
    <mergeCell ref="A119:A120"/>
    <mergeCell ref="B119:B120"/>
    <mergeCell ref="C119:C120"/>
    <mergeCell ref="D119:D120"/>
    <mergeCell ref="A118:F118"/>
    <mergeCell ref="A131:F131"/>
    <mergeCell ref="F132:F133"/>
    <mergeCell ref="F119:F120"/>
    <mergeCell ref="A132:A133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3"/>
  <rowBreaks count="1" manualBreakCount="1">
    <brk id="6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taras</cp:lastModifiedBy>
  <cp:lastPrinted>2024-01-30T07:04:07Z</cp:lastPrinted>
  <dcterms:created xsi:type="dcterms:W3CDTF">2003-03-13T16:00:22Z</dcterms:created>
  <dcterms:modified xsi:type="dcterms:W3CDTF">2024-02-06T23:46:34Z</dcterms:modified>
  <cp:category/>
  <cp:version/>
  <cp:contentType/>
  <cp:contentStatus/>
</cp:coreProperties>
</file>