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Документи\Документи ММКП\Баланси\Баланс_3_2019\"/>
    </mc:Choice>
  </mc:AlternateContent>
  <bookViews>
    <workbookView xWindow="0" yWindow="0" windowWidth="23040" windowHeight="10320"/>
  </bookViews>
  <sheets>
    <sheet name="План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67" i="1" l="1"/>
  <c r="AW167" i="1"/>
  <c r="AS167" i="1"/>
  <c r="AO167" i="1"/>
  <c r="AJ167" i="1"/>
  <c r="AE167" i="1"/>
  <c r="BA165" i="1"/>
  <c r="AJ165" i="1"/>
  <c r="Z165" i="1"/>
  <c r="AO147" i="1"/>
  <c r="AS147" i="1" s="1"/>
  <c r="AW147" i="1" s="1"/>
  <c r="BA147" i="1" s="1"/>
  <c r="AJ146" i="1"/>
  <c r="AO146" i="1" s="1"/>
  <c r="AS146" i="1" s="1"/>
  <c r="AW146" i="1" s="1"/>
  <c r="BA146" i="1" s="1"/>
  <c r="AE146" i="1"/>
  <c r="AE149" i="1" s="1"/>
  <c r="AS145" i="1"/>
  <c r="AW145" i="1" s="1"/>
  <c r="BA145" i="1" s="1"/>
  <c r="AO145" i="1"/>
  <c r="AS144" i="1"/>
  <c r="AW144" i="1" s="1"/>
  <c r="BA144" i="1" s="1"/>
  <c r="AO144" i="1"/>
  <c r="AJ144" i="1"/>
  <c r="AJ143" i="1"/>
  <c r="Z143" i="1"/>
  <c r="Z149" i="1" s="1"/>
  <c r="Z125" i="1"/>
  <c r="AO115" i="1"/>
  <c r="AS115" i="1" s="1"/>
  <c r="AW115" i="1" s="1"/>
  <c r="BA115" i="1" s="1"/>
  <c r="AJ115" i="1"/>
  <c r="AJ113" i="1" s="1"/>
  <c r="Z113" i="1"/>
  <c r="Z104" i="1" s="1"/>
  <c r="AE96" i="1"/>
  <c r="AO76" i="1"/>
  <c r="AS76" i="1" s="1"/>
  <c r="AW76" i="1" s="1"/>
  <c r="BA76" i="1" s="1"/>
  <c r="Z67" i="1"/>
  <c r="AO62" i="1"/>
  <c r="AS62" i="1" s="1"/>
  <c r="AW62" i="1" s="1"/>
  <c r="BA62" i="1" s="1"/>
  <c r="AJ60" i="1"/>
  <c r="AO57" i="1"/>
  <c r="AS57" i="1" s="1"/>
  <c r="AW57" i="1" s="1"/>
  <c r="BA57" i="1" s="1"/>
  <c r="AO55" i="1"/>
  <c r="AS55" i="1" s="1"/>
  <c r="AW55" i="1" s="1"/>
  <c r="BA55" i="1" s="1"/>
  <c r="AJ54" i="1"/>
  <c r="AO54" i="1" s="1"/>
  <c r="Z50" i="1"/>
  <c r="Z68" i="1" s="1"/>
  <c r="AO44" i="1"/>
  <c r="AO50" i="1" s="1"/>
  <c r="Z44" i="1"/>
  <c r="AO41" i="1"/>
  <c r="AO108" i="1" s="1"/>
  <c r="AJ41" i="1"/>
  <c r="AJ108" i="1" s="1"/>
  <c r="AE41" i="1"/>
  <c r="AE44" i="1" s="1"/>
  <c r="AE50" i="1" s="1"/>
  <c r="AE68" i="1" s="1"/>
  <c r="Z41" i="1"/>
  <c r="AO39" i="1"/>
  <c r="AS39" i="1" s="1"/>
  <c r="AJ104" i="1" l="1"/>
  <c r="AO104" i="1" s="1"/>
  <c r="AS104" i="1" s="1"/>
  <c r="AW104" i="1" s="1"/>
  <c r="BA104" i="1" s="1"/>
  <c r="Z69" i="1"/>
  <c r="Z74" i="1" s="1"/>
  <c r="AJ148" i="1"/>
  <c r="AO148" i="1" s="1"/>
  <c r="AS148" i="1" s="1"/>
  <c r="AW148" i="1" s="1"/>
  <c r="BA148" i="1" s="1"/>
  <c r="AO113" i="1"/>
  <c r="AS113" i="1" s="1"/>
  <c r="AW113" i="1" s="1"/>
  <c r="BA113" i="1" s="1"/>
  <c r="AE69" i="1"/>
  <c r="AE74" i="1" s="1"/>
  <c r="AE75" i="1" s="1"/>
  <c r="AS44" i="1"/>
  <c r="AS50" i="1" s="1"/>
  <c r="BA39" i="1"/>
  <c r="AW39" i="1"/>
  <c r="AS41" i="1"/>
  <c r="AS108" i="1" s="1"/>
  <c r="AJ149" i="1"/>
  <c r="AS54" i="1"/>
  <c r="AW54" i="1" s="1"/>
  <c r="AO60" i="1"/>
  <c r="AJ125" i="1"/>
  <c r="AO143" i="1"/>
  <c r="AS143" i="1" s="1"/>
  <c r="AW143" i="1" s="1"/>
  <c r="BA143" i="1" s="1"/>
  <c r="AJ44" i="1"/>
  <c r="AJ50" i="1" s="1"/>
  <c r="AS60" i="1"/>
  <c r="AJ142" i="1"/>
  <c r="AO142" i="1" s="1"/>
  <c r="AS142" i="1" s="1"/>
  <c r="AW142" i="1" s="1"/>
  <c r="BA142" i="1" s="1"/>
  <c r="BA54" i="1"/>
  <c r="Z75" i="1" l="1"/>
  <c r="Z95" i="1" s="1"/>
  <c r="Z96" i="1" s="1"/>
  <c r="Z76" i="1"/>
  <c r="AO149" i="1"/>
  <c r="AS149" i="1" s="1"/>
  <c r="AW149" i="1" s="1"/>
  <c r="BA149" i="1" s="1"/>
  <c r="AJ52" i="1"/>
  <c r="AJ123" i="1"/>
  <c r="AO125" i="1"/>
  <c r="AW60" i="1"/>
  <c r="AW41" i="1"/>
  <c r="AW108" i="1" s="1"/>
  <c r="BA44" i="1"/>
  <c r="BA50" i="1" s="1"/>
  <c r="BA41" i="1"/>
  <c r="BA108" i="1" s="1"/>
  <c r="AO123" i="1" l="1"/>
  <c r="AS125" i="1"/>
  <c r="BA60" i="1"/>
  <c r="AS52" i="1"/>
  <c r="AS67" i="1" s="1"/>
  <c r="AS68" i="1" s="1"/>
  <c r="AW52" i="1"/>
  <c r="AW67" i="1" s="1"/>
  <c r="AO52" i="1"/>
  <c r="AO67" i="1" s="1"/>
  <c r="AO68" i="1" s="1"/>
  <c r="AJ67" i="1"/>
  <c r="AJ68" i="1" s="1"/>
  <c r="AW44" i="1"/>
  <c r="AW50" i="1" s="1"/>
  <c r="AS69" i="1" l="1"/>
  <c r="AS74" i="1" s="1"/>
  <c r="AS75" i="1" s="1"/>
  <c r="AO74" i="1"/>
  <c r="AO75" i="1" s="1"/>
  <c r="AO69" i="1"/>
  <c r="AJ69" i="1"/>
  <c r="AJ74" i="1"/>
  <c r="AJ75" i="1" s="1"/>
  <c r="AJ95" i="1" s="1"/>
  <c r="AJ96" i="1" s="1"/>
  <c r="AW68" i="1"/>
  <c r="BA52" i="1"/>
  <c r="BA67" i="1" s="1"/>
  <c r="BA68" i="1" s="1"/>
  <c r="AW125" i="1"/>
  <c r="AS123" i="1"/>
  <c r="BA69" i="1" l="1"/>
  <c r="BA74" i="1"/>
  <c r="BA75" i="1" s="1"/>
  <c r="AW74" i="1"/>
  <c r="AW75" i="1" s="1"/>
  <c r="AW69" i="1"/>
  <c r="AW123" i="1"/>
  <c r="BA125" i="1"/>
  <c r="BA123" i="1" s="1"/>
</calcChain>
</file>

<file path=xl/comments1.xml><?xml version="1.0" encoding="utf-8"?>
<comments xmlns="http://schemas.openxmlformats.org/spreadsheetml/2006/main">
  <authors>
    <author>chistecity</author>
    <author>Тарас</author>
  </authors>
  <commentList>
    <comment ref="AE39" authorId="0" shapeId="0">
      <text>
        <r>
          <rPr>
            <b/>
            <sz val="9"/>
            <color indexed="81"/>
            <rFont val="Tahoma"/>
            <family val="2"/>
            <charset val="204"/>
          </rPr>
          <t>chistecity:</t>
        </r>
        <r>
          <rPr>
            <sz val="9"/>
            <color indexed="81"/>
            <rFont val="Tahoma"/>
            <family val="2"/>
            <charset val="204"/>
          </rPr>
          <t xml:space="preserve">
1945/9=216
216*12=2593=2600
2600*1,2=3120=3100
</t>
        </r>
      </text>
    </comment>
    <comment ref="AJ39" authorId="0" shapeId="0">
      <text>
        <r>
          <rPr>
            <b/>
            <sz val="9"/>
            <color indexed="81"/>
            <rFont val="Tahoma"/>
            <family val="2"/>
            <charset val="204"/>
          </rPr>
          <t>chistecity:</t>
        </r>
        <r>
          <rPr>
            <sz val="9"/>
            <color indexed="81"/>
            <rFont val="Tahoma"/>
            <family val="2"/>
            <charset val="204"/>
          </rPr>
          <t xml:space="preserve">
1945/9=216
216*12=2593=2600
2600*1,2=3120=3100
</t>
        </r>
      </text>
    </comment>
    <comment ref="AE60" authorId="0" shapeId="0">
      <text>
        <r>
          <rPr>
            <b/>
            <sz val="9"/>
            <color indexed="81"/>
            <rFont val="Tahoma"/>
            <family val="2"/>
            <charset val="204"/>
          </rPr>
          <t>chistecity:</t>
        </r>
        <r>
          <rPr>
            <sz val="9"/>
            <color indexed="81"/>
            <rFont val="Tahoma"/>
            <family val="2"/>
            <charset val="204"/>
          </rPr>
          <t xml:space="preserve">
193/9=21
21*12=252</t>
        </r>
      </text>
    </comment>
    <comment ref="AJ60" authorId="0" shapeId="0">
      <text>
        <r>
          <rPr>
            <b/>
            <sz val="9"/>
            <color indexed="81"/>
            <rFont val="Tahoma"/>
            <family val="2"/>
            <charset val="204"/>
          </rPr>
          <t>chistecity:</t>
        </r>
        <r>
          <rPr>
            <sz val="9"/>
            <color indexed="81"/>
            <rFont val="Tahoma"/>
            <family val="2"/>
            <charset val="204"/>
          </rPr>
          <t xml:space="preserve">
193/9=21
21*12=252</t>
        </r>
      </text>
    </comment>
    <comment ref="AE108" authorId="0" shapeId="0">
      <text>
        <r>
          <rPr>
            <b/>
            <sz val="9"/>
            <color indexed="81"/>
            <rFont val="Tahoma"/>
            <family val="2"/>
            <charset val="204"/>
          </rPr>
          <t>chistecity:</t>
        </r>
        <r>
          <rPr>
            <sz val="9"/>
            <color indexed="81"/>
            <rFont val="Tahoma"/>
            <family val="2"/>
            <charset val="204"/>
          </rPr>
          <t xml:space="preserve">
70%</t>
        </r>
      </text>
    </comment>
    <comment ref="AJ108" authorId="0" shapeId="0">
      <text>
        <r>
          <rPr>
            <b/>
            <sz val="9"/>
            <color indexed="81"/>
            <rFont val="Tahoma"/>
            <family val="2"/>
            <charset val="204"/>
          </rPr>
          <t>chistecity:</t>
        </r>
        <r>
          <rPr>
            <sz val="9"/>
            <color indexed="81"/>
            <rFont val="Tahoma"/>
            <family val="2"/>
            <charset val="204"/>
          </rPr>
          <t xml:space="preserve">
70%</t>
        </r>
      </text>
    </comment>
    <comment ref="AE115" authorId="1" shapeId="0">
      <text>
        <r>
          <rPr>
            <b/>
            <sz val="9"/>
            <color indexed="81"/>
            <rFont val="Tahoma"/>
            <family val="2"/>
            <charset val="204"/>
          </rPr>
          <t>Тарас:</t>
        </r>
        <r>
          <rPr>
            <sz val="9"/>
            <color indexed="81"/>
            <rFont val="Tahoma"/>
            <family val="2"/>
            <charset val="204"/>
          </rPr>
          <t xml:space="preserve">
211132*(2,34/3*4)=
211132*3,12=658732</t>
        </r>
      </text>
    </comment>
    <comment ref="AJ115" authorId="1" shapeId="0">
      <text>
        <r>
          <rPr>
            <b/>
            <sz val="9"/>
            <color indexed="81"/>
            <rFont val="Tahoma"/>
            <family val="2"/>
            <charset val="204"/>
          </rPr>
          <t>Тарас:</t>
        </r>
        <r>
          <rPr>
            <sz val="9"/>
            <color indexed="81"/>
            <rFont val="Tahoma"/>
            <family val="2"/>
            <charset val="204"/>
          </rPr>
          <t xml:space="preserve">
211132*(2,34/3*4)=
211132*3,12=658732</t>
        </r>
      </text>
    </comment>
    <comment ref="AE145" authorId="0" shapeId="0">
      <text>
        <r>
          <rPr>
            <b/>
            <sz val="9"/>
            <color indexed="81"/>
            <rFont val="Tahoma"/>
            <family val="2"/>
            <charset val="204"/>
          </rPr>
          <t>chistecity:</t>
        </r>
        <r>
          <rPr>
            <sz val="9"/>
            <color indexed="81"/>
            <rFont val="Tahoma"/>
            <family val="2"/>
            <charset val="204"/>
          </rPr>
          <t xml:space="preserve">
61*12</t>
        </r>
      </text>
    </comment>
    <comment ref="AJ145" authorId="0" shapeId="0">
      <text>
        <r>
          <rPr>
            <b/>
            <sz val="9"/>
            <color indexed="81"/>
            <rFont val="Tahoma"/>
            <family val="2"/>
            <charset val="204"/>
          </rPr>
          <t>chistecity:</t>
        </r>
        <r>
          <rPr>
            <sz val="9"/>
            <color indexed="81"/>
            <rFont val="Tahoma"/>
            <family val="2"/>
            <charset val="204"/>
          </rPr>
          <t xml:space="preserve">
61*12</t>
        </r>
      </text>
    </comment>
    <comment ref="AE148" authorId="1" shapeId="0">
      <text>
        <r>
          <rPr>
            <b/>
            <sz val="9"/>
            <color indexed="81"/>
            <rFont val="Tahoma"/>
            <family val="2"/>
            <charset val="204"/>
          </rPr>
          <t>Тарас:</t>
        </r>
        <r>
          <rPr>
            <sz val="9"/>
            <color indexed="81"/>
            <rFont val="Tahoma"/>
            <family val="2"/>
            <charset val="204"/>
          </rPr>
          <t xml:space="preserve">
Екоподаток та компактор</t>
        </r>
      </text>
    </comment>
    <comment ref="AJ148" authorId="1" shapeId="0">
      <text>
        <r>
          <rPr>
            <b/>
            <sz val="9"/>
            <color indexed="81"/>
            <rFont val="Tahoma"/>
            <family val="2"/>
            <charset val="204"/>
          </rPr>
          <t>Тарас:</t>
        </r>
        <r>
          <rPr>
            <sz val="9"/>
            <color indexed="81"/>
            <rFont val="Tahoma"/>
            <family val="2"/>
            <charset val="204"/>
          </rPr>
          <t xml:space="preserve">
Екоподаток та компактор</t>
        </r>
      </text>
    </comment>
  </commentList>
</comments>
</file>

<file path=xl/sharedStrings.xml><?xml version="1.0" encoding="utf-8"?>
<sst xmlns="http://schemas.openxmlformats.org/spreadsheetml/2006/main" count="214" uniqueCount="173">
  <si>
    <t>ЗАТВЕРДЖЕНО:</t>
  </si>
  <si>
    <t>Гасинець В.О.</t>
  </si>
  <si>
    <t>Начальник УМГ м.Мукачево</t>
  </si>
  <si>
    <t xml:space="preserve"> (посада, прізвище та ініціали керівника органу управління)</t>
  </si>
  <si>
    <t>"_____" ____________2019 року</t>
  </si>
  <si>
    <t>ФІНАНСОВИЙ ПЛАН ММКП "Чисте місто"</t>
  </si>
  <si>
    <t>на</t>
  </si>
  <si>
    <t>рік</t>
  </si>
  <si>
    <t>Основні фінансові показники підприємства</t>
  </si>
  <si>
    <t>І. Формування прибутку підприємства</t>
  </si>
  <si>
    <t>Код рядка</t>
  </si>
  <si>
    <t>Довідка Факт минулого року (2018)</t>
  </si>
  <si>
    <t>Довідка: Фінансовий план поточного року (2019)</t>
  </si>
  <si>
    <t>Плановий рік (усього) 2020</t>
  </si>
  <si>
    <t>У тому числі за кварталами</t>
  </si>
  <si>
    <t xml:space="preserve">І </t>
  </si>
  <si>
    <t xml:space="preserve">ІІ </t>
  </si>
  <si>
    <t xml:space="preserve">ІІІ </t>
  </si>
  <si>
    <t xml:space="preserve">ІV </t>
  </si>
  <si>
    <t>Доходи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</si>
  <si>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</si>
  <si>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</si>
  <si>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</si>
  <si>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</si>
  <si>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Інші непрямі податки (розшифрувати)</t>
  </si>
  <si>
    <t>003</t>
  </si>
  <si>
    <r>
      <t xml:space="preserve">Інші вирахування з доходу   </t>
    </r>
    <r>
      <rPr>
        <i/>
        <sz val="9"/>
        <rFont val="Times New Roman"/>
        <family val="1"/>
        <charset val="204"/>
      </rPr>
      <t>(розшифрувати)</t>
    </r>
  </si>
  <si>
    <t>004</t>
  </si>
  <si>
    <r>
      <t xml:space="preserve">Чистий дохід (виручка) від реалізації продукції (товарів, робіт, послуг) </t>
    </r>
    <r>
      <rPr>
        <b/>
        <i/>
        <sz val="9"/>
        <rFont val="Times New Roman"/>
        <family val="1"/>
        <charset val="204"/>
      </rPr>
      <t>(розшифрувати)</t>
    </r>
  </si>
  <si>
    <t>005</t>
  </si>
  <si>
    <r>
      <t xml:space="preserve">Інші операційні доходи  </t>
    </r>
    <r>
      <rPr>
        <i/>
        <sz val="9"/>
        <rFont val="Times New Roman"/>
        <family val="1"/>
        <charset val="204"/>
      </rPr>
      <t>(розшифрувати)</t>
    </r>
  </si>
  <si>
    <t>006</t>
  </si>
  <si>
    <r>
      <t xml:space="preserve">Дохід від участі в капіталі  </t>
    </r>
    <r>
      <rPr>
        <i/>
        <sz val="9"/>
        <rFont val="Times New Roman"/>
        <family val="1"/>
        <charset val="204"/>
      </rPr>
      <t>(розшифрувати)</t>
    </r>
  </si>
  <si>
    <t>007</t>
  </si>
  <si>
    <r>
      <t xml:space="preserve">Інші фінансові доходи </t>
    </r>
    <r>
      <rPr>
        <i/>
        <sz val="9"/>
        <rFont val="Times New Roman"/>
        <family val="1"/>
        <charset val="204"/>
      </rPr>
      <t>(розшифрувати)</t>
    </r>
  </si>
  <si>
    <t>008</t>
  </si>
  <si>
    <r>
      <t xml:space="preserve">Інші доходи </t>
    </r>
    <r>
      <rPr>
        <i/>
        <sz val="9"/>
        <rFont val="Times New Roman"/>
        <family val="1"/>
        <charset val="204"/>
      </rPr>
      <t>(розшифрувати)</t>
    </r>
  </si>
  <si>
    <t>010</t>
  </si>
  <si>
    <t>Усього доходів</t>
  </si>
  <si>
    <t>Витрати</t>
  </si>
  <si>
    <r>
      <t xml:space="preserve">Собівартість реалізованої продукції (товарів, робіт та послуг) </t>
    </r>
    <r>
      <rPr>
        <i/>
        <sz val="9"/>
        <rFont val="Times New Roman"/>
        <family val="1"/>
        <charset val="204"/>
      </rPr>
      <t>(розшифрувати)</t>
    </r>
  </si>
  <si>
    <t>011</t>
  </si>
  <si>
    <t>Адміністративні витрати, усього, у тому числі:</t>
  </si>
  <si>
    <t>012</t>
  </si>
  <si>
    <t>витрати, пов’язані з використанням службових автомобілів</t>
  </si>
  <si>
    <t>012/1</t>
  </si>
  <si>
    <t>витрати на консалтингові послуги</t>
  </si>
  <si>
    <t>012/2</t>
  </si>
  <si>
    <t>витрати на страхові послуги</t>
  </si>
  <si>
    <t>012/3</t>
  </si>
  <si>
    <t>витрати на аудиторські послуги</t>
  </si>
  <si>
    <t>012/4</t>
  </si>
  <si>
    <r>
      <t xml:space="preserve">інші адміністративні витрати </t>
    </r>
    <r>
      <rPr>
        <i/>
        <sz val="9"/>
        <rFont val="Times New Roman"/>
        <family val="1"/>
        <charset val="204"/>
      </rPr>
      <t>(розшифрувати)</t>
    </r>
  </si>
  <si>
    <t>012/5</t>
  </si>
  <si>
    <r>
      <t xml:space="preserve">Витрати на збут </t>
    </r>
    <r>
      <rPr>
        <i/>
        <sz val="9"/>
        <rFont val="Times New Roman"/>
        <family val="1"/>
        <charset val="204"/>
      </rPr>
      <t>(розшифрувати)</t>
    </r>
  </si>
  <si>
    <t>013</t>
  </si>
  <si>
    <r>
      <t xml:space="preserve">Інші операційні витрати </t>
    </r>
    <r>
      <rPr>
        <i/>
        <sz val="9"/>
        <rFont val="Times New Roman"/>
        <family val="1"/>
        <charset val="204"/>
      </rPr>
      <t>(розшифрувати)</t>
    </r>
  </si>
  <si>
    <t>014</t>
  </si>
  <si>
    <r>
      <t xml:space="preserve">Фінансові витрати </t>
    </r>
    <r>
      <rPr>
        <i/>
        <sz val="9"/>
        <rFont val="Times New Roman"/>
        <family val="1"/>
        <charset val="204"/>
      </rPr>
      <t>(розшифрувати)</t>
    </r>
  </si>
  <si>
    <t>015</t>
  </si>
  <si>
    <r>
      <t xml:space="preserve">Втрати від участі в капіталі </t>
    </r>
    <r>
      <rPr>
        <i/>
        <sz val="9"/>
        <rFont val="Times New Roman"/>
        <family val="1"/>
        <charset val="204"/>
      </rPr>
      <t>(розшифрувати)</t>
    </r>
  </si>
  <si>
    <t>016</t>
  </si>
  <si>
    <r>
      <t xml:space="preserve">Інші витрати </t>
    </r>
    <r>
      <rPr>
        <i/>
        <sz val="9"/>
        <rFont val="Times New Roman"/>
        <family val="1"/>
        <charset val="204"/>
      </rPr>
      <t>(розшифрувати)</t>
    </r>
  </si>
  <si>
    <t>017</t>
  </si>
  <si>
    <t>Податок на прибуток від звичайної діяльності</t>
  </si>
  <si>
    <t>018</t>
  </si>
  <si>
    <t>Усього витрати</t>
  </si>
  <si>
    <t>18</t>
  </si>
  <si>
    <t xml:space="preserve">Прибуток </t>
  </si>
  <si>
    <t>19</t>
  </si>
  <si>
    <t>Податок на прибуток</t>
  </si>
  <si>
    <t>020</t>
  </si>
  <si>
    <t>Фінансовий результат від звичайної діяльності до оподаткування</t>
  </si>
  <si>
    <t>022</t>
  </si>
  <si>
    <t>Частка меншості</t>
  </si>
  <si>
    <t>022/1</t>
  </si>
  <si>
    <t>Чистий прибуток (збиток), у тому числі:</t>
  </si>
  <si>
    <t>023</t>
  </si>
  <si>
    <t xml:space="preserve">прибуток </t>
  </si>
  <si>
    <t>023/1</t>
  </si>
  <si>
    <t>збиток</t>
  </si>
  <si>
    <t>023/2</t>
  </si>
  <si>
    <t>ІІ. Розподіл чистого прибутку</t>
  </si>
  <si>
    <t xml:space="preserve">Відрахування частини чистого прибутку до державного бюджету: </t>
  </si>
  <si>
    <t xml:space="preserve">державнимиЄ, казеними підприємствами та їх об'єднаннями </t>
  </si>
  <si>
    <t>024</t>
  </si>
  <si>
    <t>господарськими товариствами, у статутному фонді яких більше 50 відсотків акцій (часток, паїв) належать державі</t>
  </si>
  <si>
    <t>025</t>
  </si>
  <si>
    <t>Відрахування до фонду на виплату дивідендів:</t>
  </si>
  <si>
    <t>господарськими товариствами, у статутному фонді яких більше 50 відсотків акцій (часток, паїв) належать державі, за нормативами, установленими в поточному році за результатами фінансово-господарської діяльності за минулий рік</t>
  </si>
  <si>
    <t>026</t>
  </si>
  <si>
    <t>у тому числі на державну частку</t>
  </si>
  <si>
    <t>026/1</t>
  </si>
  <si>
    <t>Залишок нерозподіленого прибутку (непок-ритого збитку) на початок звітного періоду</t>
  </si>
  <si>
    <t>028</t>
  </si>
  <si>
    <t>Розвиток виробництва</t>
  </si>
  <si>
    <t>029</t>
  </si>
  <si>
    <t>у тому числі за основними видами діяльності згідно з КВЕД</t>
  </si>
  <si>
    <t>029/1</t>
  </si>
  <si>
    <t>Резервний фонд</t>
  </si>
  <si>
    <t>030</t>
  </si>
  <si>
    <t>Інші цілі (розшифрувати)</t>
  </si>
  <si>
    <t>031</t>
  </si>
  <si>
    <t>Залишок нерозподіленого прибутку</t>
  </si>
  <si>
    <t>032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</si>
  <si>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</si>
  <si>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бюджету,у тому числі:</t>
  </si>
  <si>
    <t>033</t>
  </si>
  <si>
    <t>податок на прибуток</t>
  </si>
  <si>
    <t>033/1</t>
  </si>
  <si>
    <t>акцизний збір</t>
  </si>
  <si>
    <t>033/2</t>
  </si>
  <si>
    <t>ПДВ, що підлягає сплаті до бюджету за підсумками звітного періоду</t>
  </si>
  <si>
    <t>033/3</t>
  </si>
  <si>
    <t>ПДВ, що підлягає відшкодуванню з бюджету за підсумками звітного періоду</t>
  </si>
  <si>
    <t>037/4</t>
  </si>
  <si>
    <t>рентні платежі</t>
  </si>
  <si>
    <t>033/5</t>
  </si>
  <si>
    <t>інші податки, у тому числі (розшифрувати):</t>
  </si>
  <si>
    <t>033/7</t>
  </si>
  <si>
    <t>збір за воду</t>
  </si>
  <si>
    <t>еколгічний податок</t>
  </si>
  <si>
    <t>Погашення податкової заборгованості, у тому числі:</t>
  </si>
  <si>
    <t>034</t>
  </si>
  <si>
    <t>погашення реструктуризованих та відстрочених сум, що підлягають сплаті у поточному році до бюджету</t>
  </si>
  <si>
    <t>034/1</t>
  </si>
  <si>
    <t>до державних цільових фондів</t>
  </si>
  <si>
    <t>034/3</t>
  </si>
  <si>
    <t>неустойки (штрафи, пені)</t>
  </si>
  <si>
    <t>034/4</t>
  </si>
  <si>
    <t>Внески до державних цільових фондів, у тому числі:</t>
  </si>
  <si>
    <t>035</t>
  </si>
  <si>
    <t>внески до Пенсійного фонду України</t>
  </si>
  <si>
    <t>035/1</t>
  </si>
  <si>
    <t>внески до фондів соціального страхування</t>
  </si>
  <si>
    <t>035/2</t>
  </si>
  <si>
    <t>Інші обов’язкові платежі, у тому числі:</t>
  </si>
  <si>
    <t>036</t>
  </si>
  <si>
    <t>місцеві податки та збори</t>
  </si>
  <si>
    <t>036/1</t>
  </si>
  <si>
    <r>
      <t xml:space="preserve">інші платежі </t>
    </r>
    <r>
      <rPr>
        <i/>
        <sz val="9"/>
        <rFont val="Times New Roman"/>
        <family val="1"/>
        <charset val="204"/>
      </rPr>
      <t>(розшифрувати)</t>
    </r>
  </si>
  <si>
    <t>036/2</t>
  </si>
  <si>
    <t>Керівник</t>
  </si>
  <si>
    <t>Масалова Д.В.</t>
  </si>
  <si>
    <t>(посада)</t>
  </si>
  <si>
    <t>(підпис)</t>
  </si>
  <si>
    <t>(ініціали, прізвище)</t>
  </si>
  <si>
    <t>Таблиця 1</t>
  </si>
  <si>
    <t>Елементи операційних витрат</t>
  </si>
  <si>
    <t>Факт минулого року</t>
  </si>
  <si>
    <t>Фінансовий план поточного року</t>
  </si>
  <si>
    <t>Плановий рік (усього)</t>
  </si>
  <si>
    <t>Матеріальні затрати, у тому числі:</t>
  </si>
  <si>
    <t>витрати на сировину і основні матеріали</t>
  </si>
  <si>
    <t>001/1</t>
  </si>
  <si>
    <t>витрати на паливо та енергію</t>
  </si>
  <si>
    <t>001/2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</si>
  <si>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</si>
  <si>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</si>
  <si>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</si>
  <si>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</si>
  <si>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Операційні витрати, усього</t>
  </si>
  <si>
    <t>Таблиця 2</t>
  </si>
  <si>
    <t>Капітальні інвестиції</t>
  </si>
  <si>
    <t>Фінансо-вий план поточного року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</si>
  <si>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</si>
  <si>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</si>
  <si>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</si>
  <si>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</si>
  <si>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</si>
  <si>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</si>
  <si>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придбання (створення) обороних активів</t>
  </si>
  <si>
    <t>капітальний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</si>
</sst>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7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.5"/>
      <name val="Times New Roman"/>
      <family val="1"/>
    </font>
    <font>
      <b/>
      <i/>
      <sz val="8.5"/>
      <name val="Times New Roman"/>
      <family val="1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</font>
    <font>
      <sz val="8.5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164" fontId="2" fillId="0" borderId="28" xfId="0" applyNumberFormat="1" applyFont="1" applyFill="1" applyBorder="1" applyAlignment="1">
      <alignment horizontal="right"/>
    </xf>
    <xf numFmtId="164" fontId="2" fillId="0" borderId="29" xfId="0" applyNumberFormat="1" applyFont="1" applyFill="1" applyBorder="1" applyAlignment="1">
      <alignment horizontal="right"/>
    </xf>
    <xf numFmtId="164" fontId="2" fillId="0" borderId="30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/>
    <xf numFmtId="164" fontId="10" fillId="0" borderId="28" xfId="0" applyNumberFormat="1" applyFont="1" applyFill="1" applyBorder="1" applyAlignment="1">
      <alignment horizontal="right"/>
    </xf>
    <xf numFmtId="164" fontId="10" fillId="0" borderId="29" xfId="0" applyNumberFormat="1" applyFont="1" applyFill="1" applyBorder="1" applyAlignment="1">
      <alignment horizontal="right"/>
    </xf>
    <xf numFmtId="164" fontId="10" fillId="0" borderId="30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right"/>
    </xf>
    <xf numFmtId="164" fontId="10" fillId="0" borderId="18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right"/>
    </xf>
    <xf numFmtId="164" fontId="2" fillId="0" borderId="24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>
      <alignment horizontal="right"/>
    </xf>
    <xf numFmtId="0" fontId="10" fillId="0" borderId="0" xfId="0" applyFont="1" applyFill="1"/>
    <xf numFmtId="164" fontId="10" fillId="0" borderId="14" xfId="0" applyNumberFormat="1" applyFont="1" applyFill="1" applyBorder="1" applyAlignment="1">
      <alignment horizontal="right"/>
    </xf>
    <xf numFmtId="164" fontId="13" fillId="0" borderId="11" xfId="0" applyNumberFormat="1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164" fontId="10" fillId="0" borderId="35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6" xfId="0" applyNumberFormat="1" applyFont="1" applyFill="1" applyBorder="1" applyAlignment="1">
      <alignment horizontal="right"/>
    </xf>
    <xf numFmtId="164" fontId="2" fillId="0" borderId="34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35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0" fontId="14" fillId="0" borderId="33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right"/>
    </xf>
    <xf numFmtId="1" fontId="2" fillId="0" borderId="14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center"/>
    </xf>
    <xf numFmtId="164" fontId="10" fillId="0" borderId="34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35" xfId="0" applyNumberFormat="1" applyFont="1" applyFill="1" applyBorder="1" applyAlignment="1">
      <alignment horizontal="center"/>
    </xf>
    <xf numFmtId="164" fontId="10" fillId="0" borderId="15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right"/>
    </xf>
    <xf numFmtId="1" fontId="2" fillId="0" borderId="29" xfId="0" applyNumberFormat="1" applyFont="1" applyFill="1" applyBorder="1" applyAlignment="1">
      <alignment horizontal="right"/>
    </xf>
    <xf numFmtId="1" fontId="2" fillId="0" borderId="30" xfId="0" applyNumberFormat="1" applyFont="1" applyFill="1" applyBorder="1" applyAlignment="1">
      <alignment horizontal="right"/>
    </xf>
    <xf numFmtId="1" fontId="2" fillId="0" borderId="31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10" fillId="0" borderId="28" xfId="0" applyNumberFormat="1" applyFont="1" applyFill="1" applyBorder="1" applyAlignment="1">
      <alignment horizontal="center"/>
    </xf>
    <xf numFmtId="164" fontId="10" fillId="0" borderId="29" xfId="0" applyNumberFormat="1" applyFont="1" applyFill="1" applyBorder="1" applyAlignment="1">
      <alignment horizontal="center"/>
    </xf>
    <xf numFmtId="164" fontId="10" fillId="0" borderId="30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49" fontId="10" fillId="0" borderId="24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/>
    </xf>
    <xf numFmtId="0" fontId="16" fillId="0" borderId="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49" fontId="10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/>
    </xf>
    <xf numFmtId="164" fontId="10" fillId="0" borderId="25" xfId="0" applyNumberFormat="1" applyFont="1" applyFill="1" applyBorder="1" applyAlignment="1">
      <alignment horizontal="right"/>
    </xf>
    <xf numFmtId="164" fontId="10" fillId="0" borderId="26" xfId="0" applyNumberFormat="1" applyFont="1" applyFill="1" applyBorder="1" applyAlignment="1">
      <alignment horizontal="right"/>
    </xf>
    <xf numFmtId="164" fontId="10" fillId="0" borderId="36" xfId="0" applyNumberFormat="1" applyFont="1" applyFill="1" applyBorder="1" applyAlignment="1">
      <alignment horizontal="right"/>
    </xf>
    <xf numFmtId="0" fontId="13" fillId="0" borderId="37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19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right"/>
    </xf>
    <xf numFmtId="164" fontId="13" fillId="0" borderId="20" xfId="0" applyNumberFormat="1" applyFont="1" applyFill="1" applyBorder="1" applyAlignment="1">
      <alignment horizontal="right"/>
    </xf>
    <xf numFmtId="164" fontId="13" fillId="0" borderId="21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164" fontId="13" fillId="0" borderId="38" xfId="0" applyNumberFormat="1" applyFont="1" applyFill="1" applyBorder="1" applyAlignment="1">
      <alignment horizontal="right"/>
    </xf>
    <xf numFmtId="164" fontId="13" fillId="0" borderId="39" xfId="0" applyNumberFormat="1" applyFont="1" applyFill="1" applyBorder="1" applyAlignment="1">
      <alignment horizontal="right"/>
    </xf>
    <xf numFmtId="164" fontId="13" fillId="0" borderId="40" xfId="0" applyNumberFormat="1" applyFont="1" applyFill="1" applyBorder="1" applyAlignment="1">
      <alignment horizontal="right"/>
    </xf>
    <xf numFmtId="164" fontId="13" fillId="0" borderId="41" xfId="0" applyNumberFormat="1" applyFont="1" applyFill="1" applyBorder="1" applyAlignment="1">
      <alignment horizontal="right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79"/>
  <sheetViews>
    <sheetView showGridLines="0" showZeros="0" tabSelected="1" zoomScaleNormal="100" workbookViewId="0">
      <selection activeCell="BM39" sqref="BM39"/>
    </sheetView>
  </sheetViews>
  <sheetFormatPr defaultColWidth="1.7109375" defaultRowHeight="11.1" customHeight="1" outlineLevelRow="1" x14ac:dyDescent="0.2"/>
  <cols>
    <col min="1" max="27" width="1.7109375" style="2" customWidth="1"/>
    <col min="28" max="28" width="1.85546875" style="2" customWidth="1"/>
    <col min="29" max="34" width="1.7109375" style="2"/>
    <col min="35" max="35" width="5.85546875" style="2" customWidth="1"/>
    <col min="36" max="43" width="1.7109375" style="2"/>
    <col min="44" max="44" width="1.7109375" style="2" customWidth="1"/>
    <col min="45" max="58" width="1.7109375" style="2"/>
    <col min="59" max="59" width="8.5703125" style="2" customWidth="1"/>
    <col min="60" max="16384" width="1.7109375" style="2"/>
  </cols>
  <sheetData>
    <row r="1" spans="1:56" ht="19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D1" s="3" t="s">
        <v>0</v>
      </c>
      <c r="AE1" s="3"/>
      <c r="AF1" s="3"/>
      <c r="AG1" s="3"/>
      <c r="AH1" s="3"/>
      <c r="AI1" s="3"/>
      <c r="AJ1" s="3"/>
      <c r="AK1" s="3"/>
      <c r="AL1" s="4" t="s">
        <v>1</v>
      </c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1:56" ht="14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D2" s="6" t="s">
        <v>2</v>
      </c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ht="10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D3" s="7" t="s">
        <v>3</v>
      </c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ht="18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9"/>
      <c r="AC5" s="9"/>
      <c r="AD5" s="10" t="s">
        <v>4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ht="10.5" hidden="1" customHeight="1" outlineLevel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9"/>
      <c r="AC6" s="9"/>
      <c r="AD6" s="5"/>
      <c r="AE6" s="5"/>
      <c r="AF6" s="5"/>
      <c r="AG6" s="5"/>
      <c r="AH6" s="5"/>
      <c r="AI6" s="5"/>
      <c r="AJ6" s="5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</row>
    <row r="7" spans="1:56" ht="11.1" hidden="1" customHeight="1" outlineLevel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9"/>
      <c r="AC7" s="9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ht="11.1" hidden="1" customHeight="1" outlineLevel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ht="11.1" hidden="1" customHeight="1" outlineLevel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6" hidden="1" customHeight="1" outlineLevel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1:56" ht="11.1" hidden="1" customHeight="1" outlineLevel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5"/>
      <c r="AX11" s="5"/>
      <c r="AY11" s="5"/>
      <c r="AZ11" s="5"/>
      <c r="BA11" s="5"/>
      <c r="BB11" s="5"/>
      <c r="BC11" s="5"/>
      <c r="BD11" s="5"/>
    </row>
    <row r="12" spans="1:56" ht="11.1" hidden="1" customHeight="1" outlineLevel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3"/>
      <c r="AU12" s="13"/>
      <c r="AV12" s="13"/>
      <c r="AW12" s="14"/>
      <c r="AX12" s="14"/>
      <c r="AY12" s="14"/>
      <c r="AZ12" s="14"/>
      <c r="BA12" s="14"/>
      <c r="BB12" s="14"/>
      <c r="BC12" s="14"/>
      <c r="BD12" s="14"/>
    </row>
    <row r="13" spans="1:56" ht="11.1" hidden="1" customHeight="1" outlineLevel="1" x14ac:dyDescent="0.2">
      <c r="A13" s="11"/>
      <c r="B13" s="11"/>
      <c r="C13" s="11"/>
      <c r="D13" s="11"/>
      <c r="E13" s="11"/>
      <c r="F13" s="11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11"/>
      <c r="AR13" s="11"/>
      <c r="AS13" s="11"/>
      <c r="AT13" s="11"/>
      <c r="AU13" s="11"/>
      <c r="AV13" s="11"/>
      <c r="AW13" s="14"/>
      <c r="AX13" s="14"/>
      <c r="AY13" s="14"/>
      <c r="AZ13" s="14"/>
      <c r="BA13" s="14"/>
      <c r="BB13" s="14"/>
      <c r="BC13" s="14"/>
      <c r="BD13" s="14"/>
    </row>
    <row r="14" spans="1:56" ht="11.1" hidden="1" customHeight="1" outlineLevel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11"/>
      <c r="AR14" s="11"/>
      <c r="AS14" s="11"/>
      <c r="AT14" s="11"/>
      <c r="AU14" s="11"/>
      <c r="AV14" s="11"/>
      <c r="AW14" s="14"/>
      <c r="AX14" s="14"/>
      <c r="AY14" s="14"/>
      <c r="AZ14" s="14"/>
      <c r="BA14" s="14"/>
      <c r="BB14" s="14"/>
      <c r="BC14" s="14"/>
      <c r="BD14" s="14"/>
    </row>
    <row r="15" spans="1:56" ht="11.1" hidden="1" customHeight="1" outlineLevel="1" x14ac:dyDescent="0.2">
      <c r="A15" s="11"/>
      <c r="B15" s="11"/>
      <c r="C15" s="11"/>
      <c r="D15" s="11"/>
      <c r="E15" s="1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11"/>
      <c r="AR15" s="11"/>
      <c r="AS15" s="11"/>
      <c r="AT15" s="11"/>
      <c r="AU15" s="11"/>
      <c r="AV15" s="11"/>
      <c r="AW15" s="14"/>
      <c r="AX15" s="14"/>
      <c r="AY15" s="14"/>
      <c r="AZ15" s="14"/>
      <c r="BA15" s="14"/>
      <c r="BB15" s="14"/>
      <c r="BC15" s="14"/>
      <c r="BD15" s="14"/>
    </row>
    <row r="16" spans="1:56" ht="11.1" hidden="1" customHeight="1" outlineLevel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11"/>
      <c r="AR16" s="11"/>
      <c r="AS16" s="11"/>
      <c r="AT16" s="11"/>
      <c r="AU16" s="11"/>
      <c r="AV16" s="11"/>
      <c r="AW16" s="14"/>
      <c r="AX16" s="14"/>
      <c r="AY16" s="14"/>
      <c r="AZ16" s="14"/>
      <c r="BA16" s="14"/>
      <c r="BB16" s="14"/>
      <c r="BC16" s="14"/>
      <c r="BD16" s="14"/>
    </row>
    <row r="17" spans="1:56" ht="11.1" hidden="1" customHeight="1" outlineLevel="1" x14ac:dyDescent="0.2">
      <c r="A17" s="11"/>
      <c r="B17" s="11"/>
      <c r="C17" s="11"/>
      <c r="D17" s="1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11"/>
      <c r="AR17" s="11"/>
      <c r="AS17" s="11"/>
      <c r="AT17" s="11"/>
      <c r="AU17" s="11"/>
      <c r="AV17" s="11"/>
      <c r="AW17" s="14"/>
      <c r="AX17" s="14"/>
      <c r="AY17" s="14"/>
      <c r="AZ17" s="14"/>
      <c r="BA17" s="14"/>
      <c r="BB17" s="14"/>
      <c r="BC17" s="14"/>
      <c r="BD17" s="14"/>
    </row>
    <row r="18" spans="1:56" ht="11.1" hidden="1" customHeight="1" outlineLevel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11"/>
      <c r="AR18" s="11"/>
      <c r="AS18" s="11"/>
      <c r="AT18" s="11"/>
      <c r="AU18" s="11"/>
      <c r="AV18" s="11"/>
      <c r="AW18" s="14"/>
      <c r="AX18" s="14"/>
      <c r="AY18" s="14"/>
      <c r="AZ18" s="14"/>
      <c r="BA18" s="14"/>
      <c r="BB18" s="14"/>
      <c r="BC18" s="14"/>
      <c r="BD18" s="14"/>
    </row>
    <row r="19" spans="1:56" ht="11.1" hidden="1" customHeight="1" outlineLevel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11.1" hidden="1" customHeight="1" outlineLevel="1" x14ac:dyDescent="0.2">
      <c r="A20" s="11"/>
      <c r="B20" s="11"/>
      <c r="C20" s="11"/>
      <c r="D20" s="11"/>
      <c r="E20" s="11"/>
      <c r="F20" s="11"/>
      <c r="G20" s="11"/>
      <c r="H20" s="1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1.1" hidden="1" customHeight="1" outlineLevel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1.1" hidden="1" customHeight="1" outlineLevel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9"/>
      <c r="AX22" s="9"/>
      <c r="AY22" s="9"/>
      <c r="AZ22" s="9"/>
      <c r="BA22" s="9"/>
      <c r="BB22" s="9"/>
      <c r="BC22" s="9"/>
      <c r="BD22" s="9"/>
    </row>
    <row r="23" spans="1:56" ht="11.1" hidden="1" customHeight="1" outlineLevel="1" x14ac:dyDescent="0.2">
      <c r="A23" s="11"/>
      <c r="B23" s="11"/>
      <c r="C23" s="11"/>
      <c r="D23" s="1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9"/>
      <c r="AX23" s="9"/>
      <c r="AY23" s="9"/>
      <c r="AZ23" s="9"/>
      <c r="BA23" s="9"/>
      <c r="BB23" s="9"/>
      <c r="BC23" s="9"/>
      <c r="BD23" s="9"/>
    </row>
    <row r="24" spans="1:56" ht="11.1" hidden="1" customHeight="1" outlineLevel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9"/>
      <c r="AX24" s="9"/>
      <c r="AY24" s="9"/>
      <c r="AZ24" s="9"/>
      <c r="BA24" s="9"/>
      <c r="BB24" s="9"/>
      <c r="BC24" s="9"/>
      <c r="BD24" s="9"/>
    </row>
    <row r="25" spans="1:56" ht="6" customHeight="1" collapsed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1:56" ht="18.75" x14ac:dyDescent="0.3">
      <c r="A26" s="15" t="s">
        <v>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</row>
    <row r="27" spans="1:56" s="16" customFormat="1" ht="15.75" x14ac:dyDescent="0.25">
      <c r="X27" s="17" t="s">
        <v>6</v>
      </c>
      <c r="Y27" s="17"/>
      <c r="Z27" s="18">
        <v>2020</v>
      </c>
      <c r="AA27" s="18"/>
      <c r="AB27" s="18"/>
      <c r="AC27" s="18"/>
      <c r="AD27" s="18"/>
      <c r="AE27" s="17" t="s">
        <v>7</v>
      </c>
      <c r="AF27" s="17"/>
    </row>
    <row r="28" spans="1:56" ht="6" customHeight="1" x14ac:dyDescent="0.2"/>
    <row r="29" spans="1:56" ht="11.1" customHeight="1" x14ac:dyDescent="0.2">
      <c r="A29" s="19" t="s">
        <v>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</row>
    <row r="30" spans="1:56" ht="11.1" customHeight="1" thickBot="1" x14ac:dyDescent="0.25">
      <c r="A30" s="20" t="s">
        <v>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ht="11.1" customHeight="1" thickBo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</row>
    <row r="32" spans="1:56" ht="11.1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10</v>
      </c>
      <c r="X32" s="24"/>
      <c r="Y32" s="24"/>
      <c r="Z32" s="25" t="s">
        <v>11</v>
      </c>
      <c r="AA32" s="26"/>
      <c r="AB32" s="26"/>
      <c r="AC32" s="26"/>
      <c r="AD32" s="27"/>
      <c r="AE32" s="24" t="s">
        <v>12</v>
      </c>
      <c r="AF32" s="24"/>
      <c r="AG32" s="24"/>
      <c r="AH32" s="24"/>
      <c r="AI32" s="24"/>
      <c r="AJ32" s="24" t="s">
        <v>13</v>
      </c>
      <c r="AK32" s="24"/>
      <c r="AL32" s="24"/>
      <c r="AM32" s="24"/>
      <c r="AN32" s="24"/>
      <c r="AO32" s="24" t="s">
        <v>14</v>
      </c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8"/>
    </row>
    <row r="33" spans="1:56" ht="8.1" customHeight="1" x14ac:dyDescent="0.2">
      <c r="A33" s="29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1"/>
      <c r="X33" s="31"/>
      <c r="Y33" s="31"/>
      <c r="Z33" s="32"/>
      <c r="AA33" s="33"/>
      <c r="AB33" s="33"/>
      <c r="AC33" s="33"/>
      <c r="AD33" s="34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 t="s">
        <v>15</v>
      </c>
      <c r="AP33" s="31"/>
      <c r="AQ33" s="31"/>
      <c r="AR33" s="31"/>
      <c r="AS33" s="31" t="s">
        <v>16</v>
      </c>
      <c r="AT33" s="31"/>
      <c r="AU33" s="31"/>
      <c r="AV33" s="31"/>
      <c r="AW33" s="31" t="s">
        <v>17</v>
      </c>
      <c r="AX33" s="31"/>
      <c r="AY33" s="31"/>
      <c r="AZ33" s="31"/>
      <c r="BA33" s="31" t="s">
        <v>18</v>
      </c>
      <c r="BB33" s="31"/>
      <c r="BC33" s="31"/>
      <c r="BD33" s="35"/>
    </row>
    <row r="34" spans="1:56" ht="8.1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1"/>
      <c r="X34" s="31"/>
      <c r="Y34" s="31"/>
      <c r="Z34" s="32"/>
      <c r="AA34" s="33"/>
      <c r="AB34" s="33"/>
      <c r="AC34" s="33"/>
      <c r="AD34" s="34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5"/>
    </row>
    <row r="35" spans="1:56" ht="8.1" customHeight="1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1"/>
      <c r="X35" s="31"/>
      <c r="Y35" s="31"/>
      <c r="Z35" s="32"/>
      <c r="AA35" s="33"/>
      <c r="AB35" s="33"/>
      <c r="AC35" s="33"/>
      <c r="AD35" s="34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5"/>
    </row>
    <row r="36" spans="1:56" ht="22.5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  <c r="X36" s="31"/>
      <c r="Y36" s="31"/>
      <c r="Z36" s="36"/>
      <c r="AA36" s="37"/>
      <c r="AB36" s="37"/>
      <c r="AC36" s="37"/>
      <c r="AD36" s="38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5"/>
    </row>
    <row r="37" spans="1:56" ht="11.1" customHeight="1" thickBot="1" x14ac:dyDescent="0.25">
      <c r="A37" s="39">
        <v>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>
        <v>2</v>
      </c>
      <c r="X37" s="40"/>
      <c r="Y37" s="40"/>
      <c r="Z37" s="41">
        <v>3</v>
      </c>
      <c r="AA37" s="42"/>
      <c r="AB37" s="42"/>
      <c r="AC37" s="42"/>
      <c r="AD37" s="43"/>
      <c r="AE37" s="40">
        <v>4</v>
      </c>
      <c r="AF37" s="40"/>
      <c r="AG37" s="40"/>
      <c r="AH37" s="40"/>
      <c r="AI37" s="40"/>
      <c r="AJ37" s="40">
        <v>5</v>
      </c>
      <c r="AK37" s="40"/>
      <c r="AL37" s="40"/>
      <c r="AM37" s="40"/>
      <c r="AN37" s="40"/>
      <c r="AO37" s="40">
        <v>6</v>
      </c>
      <c r="AP37" s="40"/>
      <c r="AQ37" s="40"/>
      <c r="AR37" s="40"/>
      <c r="AS37" s="40">
        <v>7</v>
      </c>
      <c r="AT37" s="40"/>
      <c r="AU37" s="40"/>
      <c r="AV37" s="40"/>
      <c r="AW37" s="40">
        <v>8</v>
      </c>
      <c r="AX37" s="40"/>
      <c r="AY37" s="40"/>
      <c r="AZ37" s="40"/>
      <c r="BA37" s="40">
        <v>9</v>
      </c>
      <c r="BB37" s="40"/>
      <c r="BC37" s="40"/>
      <c r="BD37" s="44"/>
    </row>
    <row r="38" spans="1:56" ht="11.1" customHeight="1" x14ac:dyDescent="0.2">
      <c r="A38" s="45" t="s">
        <v>19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7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9"/>
    </row>
    <row r="39" spans="1:56" ht="11.1" customHeight="1" x14ac:dyDescent="0.2">
      <c r="A39" s="50" t="s">
        <v>20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2" t="s">
        <v>21</v>
      </c>
      <c r="X39" s="52"/>
      <c r="Y39" s="52"/>
      <c r="Z39" s="53">
        <v>5681.04</v>
      </c>
      <c r="AA39" s="53"/>
      <c r="AB39" s="53"/>
      <c r="AC39" s="53"/>
      <c r="AD39" s="53"/>
      <c r="AE39" s="53">
        <v>6204</v>
      </c>
      <c r="AF39" s="53"/>
      <c r="AG39" s="53"/>
      <c r="AH39" s="53"/>
      <c r="AI39" s="53"/>
      <c r="AJ39" s="53">
        <v>9712</v>
      </c>
      <c r="AK39" s="53"/>
      <c r="AL39" s="53"/>
      <c r="AM39" s="53"/>
      <c r="AN39" s="53"/>
      <c r="AO39" s="54">
        <f>AJ39/4-25</f>
        <v>2403</v>
      </c>
      <c r="AP39" s="54"/>
      <c r="AQ39" s="54"/>
      <c r="AR39" s="54"/>
      <c r="AS39" s="54">
        <f>AO39+80</f>
        <v>2483</v>
      </c>
      <c r="AT39" s="54"/>
      <c r="AU39" s="54"/>
      <c r="AV39" s="54"/>
      <c r="AW39" s="54">
        <f>AS39</f>
        <v>2483</v>
      </c>
      <c r="AX39" s="54"/>
      <c r="AY39" s="54"/>
      <c r="AZ39" s="54"/>
      <c r="BA39" s="54">
        <f>AJ39-(AO39+AS39+AW39)</f>
        <v>2343</v>
      </c>
      <c r="BB39" s="54"/>
      <c r="BC39" s="54"/>
      <c r="BD39" s="55"/>
    </row>
    <row r="40" spans="1:56" ht="11.1" customHeight="1" x14ac:dyDescent="0.2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52"/>
      <c r="Y40" s="52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5"/>
    </row>
    <row r="41" spans="1:56" ht="11.1" customHeight="1" x14ac:dyDescent="0.2">
      <c r="A41" s="50" t="s">
        <v>22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 t="s">
        <v>23</v>
      </c>
      <c r="X41" s="52"/>
      <c r="Y41" s="52"/>
      <c r="Z41" s="53">
        <f>Z39/6</f>
        <v>946.84</v>
      </c>
      <c r="AA41" s="53"/>
      <c r="AB41" s="53"/>
      <c r="AC41" s="53"/>
      <c r="AD41" s="53"/>
      <c r="AE41" s="53">
        <f>AE39/6</f>
        <v>1034</v>
      </c>
      <c r="AF41" s="53"/>
      <c r="AG41" s="53"/>
      <c r="AH41" s="53"/>
      <c r="AI41" s="53"/>
      <c r="AJ41" s="53">
        <f>AJ39/6</f>
        <v>1618.6666666666667</v>
      </c>
      <c r="AK41" s="53"/>
      <c r="AL41" s="53"/>
      <c r="AM41" s="53"/>
      <c r="AN41" s="53"/>
      <c r="AO41" s="56">
        <f>AO39/6</f>
        <v>400.5</v>
      </c>
      <c r="AP41" s="57"/>
      <c r="AQ41" s="57"/>
      <c r="AR41" s="58"/>
      <c r="AS41" s="56">
        <f>AS39/6</f>
        <v>413.83333333333331</v>
      </c>
      <c r="AT41" s="57"/>
      <c r="AU41" s="57"/>
      <c r="AV41" s="58"/>
      <c r="AW41" s="56">
        <f>AW39/6</f>
        <v>413.83333333333331</v>
      </c>
      <c r="AX41" s="57"/>
      <c r="AY41" s="57"/>
      <c r="AZ41" s="58"/>
      <c r="BA41" s="56">
        <f>BA39/6</f>
        <v>390.5</v>
      </c>
      <c r="BB41" s="57"/>
      <c r="BC41" s="57"/>
      <c r="BD41" s="58"/>
    </row>
    <row r="42" spans="1:56" ht="11.1" customHeight="1" x14ac:dyDescent="0.2">
      <c r="A42" s="50" t="s">
        <v>24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2" t="s">
        <v>25</v>
      </c>
      <c r="X42" s="52"/>
      <c r="Y42" s="52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6"/>
      <c r="AP42" s="57"/>
      <c r="AQ42" s="57"/>
      <c r="AR42" s="58"/>
      <c r="AS42" s="56"/>
      <c r="AT42" s="57"/>
      <c r="AU42" s="57"/>
      <c r="AV42" s="58"/>
      <c r="AW42" s="56"/>
      <c r="AX42" s="57"/>
      <c r="AY42" s="57"/>
      <c r="AZ42" s="58"/>
      <c r="BA42" s="56"/>
      <c r="BB42" s="57"/>
      <c r="BC42" s="57"/>
      <c r="BD42" s="59"/>
    </row>
    <row r="43" spans="1:56" ht="11.1" customHeight="1" x14ac:dyDescent="0.2">
      <c r="A43" s="50" t="s">
        <v>26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60" t="s">
        <v>27</v>
      </c>
      <c r="X43" s="61"/>
      <c r="Y43" s="62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5"/>
    </row>
    <row r="44" spans="1:56" ht="11.1" customHeight="1" x14ac:dyDescent="0.2">
      <c r="A44" s="63" t="s">
        <v>28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5" t="s">
        <v>29</v>
      </c>
      <c r="X44" s="65"/>
      <c r="Y44" s="65"/>
      <c r="Z44" s="53">
        <f>Z39-Z41</f>
        <v>4734.2</v>
      </c>
      <c r="AA44" s="53"/>
      <c r="AB44" s="53"/>
      <c r="AC44" s="53"/>
      <c r="AD44" s="53"/>
      <c r="AE44" s="53">
        <f>AE39-AE41</f>
        <v>5170</v>
      </c>
      <c r="AF44" s="53"/>
      <c r="AG44" s="53"/>
      <c r="AH44" s="53"/>
      <c r="AI44" s="53"/>
      <c r="AJ44" s="53">
        <f>AJ39-AJ41</f>
        <v>8093.333333333333</v>
      </c>
      <c r="AK44" s="53"/>
      <c r="AL44" s="53"/>
      <c r="AM44" s="53"/>
      <c r="AN44" s="53"/>
      <c r="AO44" s="54">
        <f>AO39-AO41</f>
        <v>2002.5</v>
      </c>
      <c r="AP44" s="54"/>
      <c r="AQ44" s="54"/>
      <c r="AR44" s="54"/>
      <c r="AS44" s="54">
        <f>AS39-AS41</f>
        <v>2069.1666666666665</v>
      </c>
      <c r="AT44" s="54"/>
      <c r="AU44" s="54"/>
      <c r="AV44" s="54"/>
      <c r="AW44" s="54">
        <f>AW39-AW41</f>
        <v>2069.1666666666665</v>
      </c>
      <c r="AX44" s="54"/>
      <c r="AY44" s="54"/>
      <c r="AZ44" s="54"/>
      <c r="BA44" s="54">
        <f>BA39-BA41</f>
        <v>1952.5</v>
      </c>
      <c r="BB44" s="54"/>
      <c r="BC44" s="54"/>
      <c r="BD44" s="54"/>
    </row>
    <row r="45" spans="1:56" ht="11.1" customHeight="1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5"/>
      <c r="X45" s="65"/>
      <c r="Y45" s="65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</row>
    <row r="46" spans="1:56" ht="11.1" customHeight="1" x14ac:dyDescent="0.2">
      <c r="A46" s="50" t="s">
        <v>30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2" t="s">
        <v>31</v>
      </c>
      <c r="X46" s="52"/>
      <c r="Y46" s="52"/>
      <c r="Z46" s="53"/>
      <c r="AA46" s="53"/>
      <c r="AB46" s="53"/>
      <c r="AC46" s="53"/>
      <c r="AD46" s="53"/>
      <c r="AE46" s="53">
        <v>0</v>
      </c>
      <c r="AF46" s="53"/>
      <c r="AG46" s="53"/>
      <c r="AH46" s="53"/>
      <c r="AI46" s="53"/>
      <c r="AJ46" s="53">
        <v>0</v>
      </c>
      <c r="AK46" s="53"/>
      <c r="AL46" s="53"/>
      <c r="AM46" s="53"/>
      <c r="AN46" s="53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5"/>
    </row>
    <row r="47" spans="1:56" ht="11.1" customHeight="1" x14ac:dyDescent="0.2">
      <c r="A47" s="50" t="s">
        <v>32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2" t="s">
        <v>33</v>
      </c>
      <c r="X47" s="52"/>
      <c r="Y47" s="52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5"/>
    </row>
    <row r="48" spans="1:56" ht="11.1" customHeight="1" x14ac:dyDescent="0.2">
      <c r="A48" s="50" t="s">
        <v>34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2" t="s">
        <v>35</v>
      </c>
      <c r="X48" s="52"/>
      <c r="Y48" s="52"/>
      <c r="Z48" s="53">
        <v>78.599999999999994</v>
      </c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5"/>
    </row>
    <row r="49" spans="1:59" ht="11.1" customHeight="1" x14ac:dyDescent="0.2">
      <c r="A49" s="50" t="s">
        <v>36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2" t="s">
        <v>37</v>
      </c>
      <c r="X49" s="52"/>
      <c r="Y49" s="52"/>
      <c r="Z49" s="53">
        <v>3.8</v>
      </c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5"/>
    </row>
    <row r="50" spans="1:59" ht="11.1" customHeight="1" x14ac:dyDescent="0.2">
      <c r="A50" s="63" t="s">
        <v>38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5" t="s">
        <v>37</v>
      </c>
      <c r="X50" s="65"/>
      <c r="Y50" s="65"/>
      <c r="Z50" s="53">
        <f>Z44+Z46+Z48+Z49</f>
        <v>4816.6000000000004</v>
      </c>
      <c r="AA50" s="53"/>
      <c r="AB50" s="53"/>
      <c r="AC50" s="53"/>
      <c r="AD50" s="53"/>
      <c r="AE50" s="53">
        <f>AE44+AE46</f>
        <v>5170</v>
      </c>
      <c r="AF50" s="53"/>
      <c r="AG50" s="53"/>
      <c r="AH50" s="53"/>
      <c r="AI50" s="53"/>
      <c r="AJ50" s="53">
        <f>AJ44+AJ46</f>
        <v>8093.333333333333</v>
      </c>
      <c r="AK50" s="53"/>
      <c r="AL50" s="53"/>
      <c r="AM50" s="53"/>
      <c r="AN50" s="53"/>
      <c r="AO50" s="56">
        <f>AO44+AO46</f>
        <v>2002.5</v>
      </c>
      <c r="AP50" s="57"/>
      <c r="AQ50" s="57"/>
      <c r="AR50" s="58"/>
      <c r="AS50" s="56">
        <f>AS44+AS46</f>
        <v>2069.1666666666665</v>
      </c>
      <c r="AT50" s="57"/>
      <c r="AU50" s="57"/>
      <c r="AV50" s="58"/>
      <c r="AW50" s="56">
        <f>AW44+AW46</f>
        <v>2069.1666666666665</v>
      </c>
      <c r="AX50" s="57"/>
      <c r="AY50" s="57"/>
      <c r="AZ50" s="58"/>
      <c r="BA50" s="56">
        <f>BA44+BA46</f>
        <v>1952.5</v>
      </c>
      <c r="BB50" s="57"/>
      <c r="BC50" s="57"/>
      <c r="BD50" s="58"/>
    </row>
    <row r="51" spans="1:59" ht="11.1" customHeight="1" x14ac:dyDescent="0.2">
      <c r="A51" s="63" t="s">
        <v>39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0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6"/>
    </row>
    <row r="52" spans="1:59" ht="11.1" customHeight="1" x14ac:dyDescent="0.2">
      <c r="A52" s="50" t="s">
        <v>40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2" t="s">
        <v>41</v>
      </c>
      <c r="X52" s="52"/>
      <c r="Y52" s="52"/>
      <c r="Z52" s="53">
        <v>4015.1</v>
      </c>
      <c r="AA52" s="53"/>
      <c r="AB52" s="53"/>
      <c r="AC52" s="53"/>
      <c r="AD52" s="53"/>
      <c r="AE52" s="53">
        <v>4444.1000000000004</v>
      </c>
      <c r="AF52" s="53"/>
      <c r="AG52" s="53"/>
      <c r="AH52" s="53"/>
      <c r="AI52" s="53"/>
      <c r="AJ52" s="53">
        <f>AJ149-(AJ54+AJ62)</f>
        <v>5463.0879999999997</v>
      </c>
      <c r="AK52" s="53"/>
      <c r="AL52" s="53"/>
      <c r="AM52" s="53"/>
      <c r="AN52" s="53"/>
      <c r="AO52" s="54">
        <f>(AJ52/4)-34</f>
        <v>1331.7719999999999</v>
      </c>
      <c r="AP52" s="54"/>
      <c r="AQ52" s="54"/>
      <c r="AR52" s="54"/>
      <c r="AS52" s="54">
        <f>(AJ52/4)+52</f>
        <v>1417.7719999999999</v>
      </c>
      <c r="AT52" s="54"/>
      <c r="AU52" s="54"/>
      <c r="AV52" s="54"/>
      <c r="AW52" s="54">
        <f>(AJ52/4)+54</f>
        <v>1419.7719999999999</v>
      </c>
      <c r="AX52" s="54"/>
      <c r="AY52" s="54"/>
      <c r="AZ52" s="54"/>
      <c r="BA52" s="54">
        <f>AJ52-(AO52+AS52+AW52)</f>
        <v>1293.7719999999999</v>
      </c>
      <c r="BB52" s="54"/>
      <c r="BC52" s="54"/>
      <c r="BD52" s="55"/>
    </row>
    <row r="53" spans="1:59" ht="12" x14ac:dyDescent="0.2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2"/>
      <c r="X53" s="52"/>
      <c r="Y53" s="5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5"/>
      <c r="BG53" s="67"/>
    </row>
    <row r="54" spans="1:59" ht="11.1" customHeight="1" x14ac:dyDescent="0.2">
      <c r="A54" s="50" t="s">
        <v>42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2" t="s">
        <v>43</v>
      </c>
      <c r="X54" s="52"/>
      <c r="Y54" s="52"/>
      <c r="Z54" s="68">
        <v>675.2</v>
      </c>
      <c r="AA54" s="69"/>
      <c r="AB54" s="69"/>
      <c r="AC54" s="69"/>
      <c r="AD54" s="70"/>
      <c r="AE54" s="68">
        <v>579.70000000000005</v>
      </c>
      <c r="AF54" s="69"/>
      <c r="AG54" s="69"/>
      <c r="AH54" s="69"/>
      <c r="AI54" s="70"/>
      <c r="AJ54" s="68">
        <f>AJ55+AJ57+AJ60</f>
        <v>831.52800000000002</v>
      </c>
      <c r="AK54" s="69"/>
      <c r="AL54" s="69"/>
      <c r="AM54" s="69"/>
      <c r="AN54" s="70"/>
      <c r="AO54" s="56">
        <f>(AJ54/4)-2</f>
        <v>205.88200000000001</v>
      </c>
      <c r="AP54" s="57"/>
      <c r="AQ54" s="57"/>
      <c r="AR54" s="58"/>
      <c r="AS54" s="56">
        <f>(AJ54/4)+3.1</f>
        <v>210.982</v>
      </c>
      <c r="AT54" s="57"/>
      <c r="AU54" s="57"/>
      <c r="AV54" s="58"/>
      <c r="AW54" s="56">
        <f>AS54+1.2</f>
        <v>212.18199999999999</v>
      </c>
      <c r="AX54" s="57"/>
      <c r="AY54" s="57"/>
      <c r="AZ54" s="58"/>
      <c r="BA54" s="56">
        <f>AJ54-(AO54+AS54+AW54)</f>
        <v>202.48199999999997</v>
      </c>
      <c r="BB54" s="57"/>
      <c r="BC54" s="57"/>
      <c r="BD54" s="59"/>
    </row>
    <row r="55" spans="1:59" ht="11.1" customHeight="1" x14ac:dyDescent="0.2">
      <c r="A55" s="50" t="s">
        <v>44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2" t="s">
        <v>45</v>
      </c>
      <c r="X55" s="52"/>
      <c r="Y55" s="52"/>
      <c r="Z55" s="53"/>
      <c r="AA55" s="53"/>
      <c r="AB55" s="53"/>
      <c r="AC55" s="53"/>
      <c r="AD55" s="53"/>
      <c r="AE55" s="53">
        <v>0</v>
      </c>
      <c r="AF55" s="53"/>
      <c r="AG55" s="53"/>
      <c r="AH55" s="53"/>
      <c r="AI55" s="53"/>
      <c r="AJ55" s="53">
        <v>0</v>
      </c>
      <c r="AK55" s="53"/>
      <c r="AL55" s="53"/>
      <c r="AM55" s="53"/>
      <c r="AN55" s="53"/>
      <c r="AO55" s="54">
        <f>AJ55/4</f>
        <v>0</v>
      </c>
      <c r="AP55" s="54"/>
      <c r="AQ55" s="54"/>
      <c r="AR55" s="54"/>
      <c r="AS55" s="54">
        <f>AO55</f>
        <v>0</v>
      </c>
      <c r="AT55" s="54"/>
      <c r="AU55" s="54"/>
      <c r="AV55" s="54"/>
      <c r="AW55" s="54">
        <f>AS55</f>
        <v>0</v>
      </c>
      <c r="AX55" s="54"/>
      <c r="AY55" s="54"/>
      <c r="AZ55" s="54"/>
      <c r="BA55" s="54">
        <f>AW55</f>
        <v>0</v>
      </c>
      <c r="BB55" s="54"/>
      <c r="BC55" s="54"/>
      <c r="BD55" s="55"/>
      <c r="BG55" s="67"/>
    </row>
    <row r="56" spans="1:59" ht="11.1" customHeight="1" x14ac:dyDescent="0.2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2"/>
      <c r="X56" s="52"/>
      <c r="Y56" s="52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5"/>
    </row>
    <row r="57" spans="1:59" ht="11.1" customHeight="1" x14ac:dyDescent="0.2">
      <c r="A57" s="50" t="s">
        <v>46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2" t="s">
        <v>47</v>
      </c>
      <c r="X57" s="52"/>
      <c r="Y57" s="52"/>
      <c r="Z57" s="53">
        <v>0</v>
      </c>
      <c r="AA57" s="53"/>
      <c r="AB57" s="53"/>
      <c r="AC57" s="53"/>
      <c r="AD57" s="53"/>
      <c r="AE57" s="53">
        <v>0</v>
      </c>
      <c r="AF57" s="53"/>
      <c r="AG57" s="53"/>
      <c r="AH57" s="53"/>
      <c r="AI57" s="53"/>
      <c r="AJ57" s="53">
        <v>0</v>
      </c>
      <c r="AK57" s="53"/>
      <c r="AL57" s="53"/>
      <c r="AM57" s="53"/>
      <c r="AN57" s="53"/>
      <c r="AO57" s="56">
        <f>AJ57/4</f>
        <v>0</v>
      </c>
      <c r="AP57" s="57"/>
      <c r="AQ57" s="57"/>
      <c r="AR57" s="58"/>
      <c r="AS57" s="56">
        <f>AO57</f>
        <v>0</v>
      </c>
      <c r="AT57" s="57"/>
      <c r="AU57" s="57"/>
      <c r="AV57" s="58"/>
      <c r="AW57" s="56">
        <f>AS57</f>
        <v>0</v>
      </c>
      <c r="AX57" s="57"/>
      <c r="AY57" s="57"/>
      <c r="AZ57" s="58"/>
      <c r="BA57" s="56">
        <f>AW57</f>
        <v>0</v>
      </c>
      <c r="BB57" s="57"/>
      <c r="BC57" s="57"/>
      <c r="BD57" s="59"/>
    </row>
    <row r="58" spans="1:59" ht="11.1" customHeight="1" x14ac:dyDescent="0.2">
      <c r="A58" s="50" t="s">
        <v>48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2" t="s">
        <v>49</v>
      </c>
      <c r="X58" s="52"/>
      <c r="Y58" s="52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5"/>
    </row>
    <row r="59" spans="1:59" ht="11.1" customHeight="1" x14ac:dyDescent="0.2">
      <c r="A59" s="50" t="s">
        <v>50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2" t="s">
        <v>51</v>
      </c>
      <c r="X59" s="52"/>
      <c r="Y59" s="52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5"/>
    </row>
    <row r="60" spans="1:59" ht="11.1" customHeight="1" x14ac:dyDescent="0.2">
      <c r="A60" s="50" t="s">
        <v>52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 t="s">
        <v>53</v>
      </c>
      <c r="X60" s="52"/>
      <c r="Y60" s="52"/>
      <c r="Z60" s="54">
        <v>675.2</v>
      </c>
      <c r="AA60" s="54"/>
      <c r="AB60" s="54"/>
      <c r="AC60" s="54"/>
      <c r="AD60" s="54"/>
      <c r="AE60" s="53">
        <v>579.70000000000005</v>
      </c>
      <c r="AF60" s="53"/>
      <c r="AG60" s="53"/>
      <c r="AH60" s="53"/>
      <c r="AI60" s="53"/>
      <c r="AJ60" s="53">
        <f>((52.7*1.22)*12)+5*12</f>
        <v>831.52800000000002</v>
      </c>
      <c r="AK60" s="53"/>
      <c r="AL60" s="53"/>
      <c r="AM60" s="53"/>
      <c r="AN60" s="53"/>
      <c r="AO60" s="56">
        <f>(AJ60/4)-2</f>
        <v>205.88200000000001</v>
      </c>
      <c r="AP60" s="57"/>
      <c r="AQ60" s="57"/>
      <c r="AR60" s="58"/>
      <c r="AS60" s="56">
        <f>(AJ60/4)+3.1</f>
        <v>210.982</v>
      </c>
      <c r="AT60" s="57"/>
      <c r="AU60" s="57"/>
      <c r="AV60" s="58"/>
      <c r="AW60" s="56">
        <f>AS60+1.2</f>
        <v>212.18199999999999</v>
      </c>
      <c r="AX60" s="57"/>
      <c r="AY60" s="57"/>
      <c r="AZ60" s="58"/>
      <c r="BA60" s="56">
        <f>AJ60-(AO60+AS60+AW60)</f>
        <v>202.48199999999997</v>
      </c>
      <c r="BB60" s="57"/>
      <c r="BC60" s="57"/>
      <c r="BD60" s="59"/>
    </row>
    <row r="61" spans="1:59" ht="11.1" customHeight="1" x14ac:dyDescent="0.2">
      <c r="A61" s="50" t="s">
        <v>54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2" t="s">
        <v>55</v>
      </c>
      <c r="X61" s="52"/>
      <c r="Y61" s="52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5"/>
    </row>
    <row r="62" spans="1:59" ht="11.1" customHeight="1" x14ac:dyDescent="0.2">
      <c r="A62" s="50" t="s">
        <v>56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2" t="s">
        <v>57</v>
      </c>
      <c r="X62" s="52"/>
      <c r="Y62" s="52"/>
      <c r="Z62" s="53">
        <v>4.5999999999999996</v>
      </c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4">
        <f>AJ62/4</f>
        <v>0</v>
      </c>
      <c r="AP62" s="54"/>
      <c r="AQ62" s="54"/>
      <c r="AR62" s="54"/>
      <c r="AS62" s="54">
        <f>AO62</f>
        <v>0</v>
      </c>
      <c r="AT62" s="54"/>
      <c r="AU62" s="54"/>
      <c r="AV62" s="54"/>
      <c r="AW62" s="54">
        <f>AS62</f>
        <v>0</v>
      </c>
      <c r="AX62" s="54"/>
      <c r="AY62" s="54"/>
      <c r="AZ62" s="54"/>
      <c r="BA62" s="54">
        <f>AW62</f>
        <v>0</v>
      </c>
      <c r="BB62" s="54"/>
      <c r="BC62" s="54"/>
      <c r="BD62" s="55"/>
    </row>
    <row r="63" spans="1:59" ht="11.1" customHeight="1" thickBot="1" x14ac:dyDescent="0.25">
      <c r="A63" s="71" t="s">
        <v>58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3" t="s">
        <v>59</v>
      </c>
      <c r="X63" s="73"/>
      <c r="Y63" s="73"/>
      <c r="Z63" s="74"/>
      <c r="AA63" s="74"/>
      <c r="AB63" s="74"/>
      <c r="AC63" s="74"/>
      <c r="AD63" s="74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6"/>
    </row>
    <row r="64" spans="1:59" ht="11.1" customHeight="1" x14ac:dyDescent="0.2">
      <c r="A64" s="77" t="s">
        <v>60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9" t="s">
        <v>61</v>
      </c>
      <c r="X64" s="79"/>
      <c r="Y64" s="79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2"/>
    </row>
    <row r="65" spans="1:56" ht="11.1" customHeight="1" x14ac:dyDescent="0.2">
      <c r="A65" s="50" t="s">
        <v>62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2" t="s">
        <v>63</v>
      </c>
      <c r="X65" s="52"/>
      <c r="Y65" s="52"/>
      <c r="Z65" s="53">
        <v>19.100000000000001</v>
      </c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5"/>
    </row>
    <row r="66" spans="1:56" ht="11.1" customHeight="1" outlineLevel="1" x14ac:dyDescent="0.2">
      <c r="A66" s="50" t="s">
        <v>64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 t="s">
        <v>65</v>
      </c>
      <c r="X66" s="52"/>
      <c r="Y66" s="52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5"/>
    </row>
    <row r="67" spans="1:56" s="83" customFormat="1" ht="11.1" customHeight="1" x14ac:dyDescent="0.2">
      <c r="A67" s="63" t="s">
        <v>66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5" t="s">
        <v>67</v>
      </c>
      <c r="X67" s="65"/>
      <c r="Y67" s="65"/>
      <c r="Z67" s="68">
        <f>Z62+Z54+Z52+Z65</f>
        <v>4714</v>
      </c>
      <c r="AA67" s="69"/>
      <c r="AB67" s="69"/>
      <c r="AC67" s="69"/>
      <c r="AD67" s="70"/>
      <c r="AE67" s="53">
        <v>5023.8999999999996</v>
      </c>
      <c r="AF67" s="53"/>
      <c r="AG67" s="53"/>
      <c r="AH67" s="53"/>
      <c r="AI67" s="53"/>
      <c r="AJ67" s="53">
        <f>AJ62+AJ54+AJ52+AJ66</f>
        <v>6294.616</v>
      </c>
      <c r="AK67" s="53"/>
      <c r="AL67" s="53"/>
      <c r="AM67" s="53"/>
      <c r="AN67" s="53"/>
      <c r="AO67" s="56">
        <f>AO60+AO52</f>
        <v>1537.654</v>
      </c>
      <c r="AP67" s="57"/>
      <c r="AQ67" s="57"/>
      <c r="AR67" s="58"/>
      <c r="AS67" s="56">
        <f>AS60+AS52</f>
        <v>1628.7539999999999</v>
      </c>
      <c r="AT67" s="57"/>
      <c r="AU67" s="57"/>
      <c r="AV67" s="58"/>
      <c r="AW67" s="56">
        <f>AW60+AW52</f>
        <v>1631.954</v>
      </c>
      <c r="AX67" s="57"/>
      <c r="AY67" s="57"/>
      <c r="AZ67" s="58"/>
      <c r="BA67" s="56">
        <f>BA60+BA52</f>
        <v>1496.2539999999999</v>
      </c>
      <c r="BB67" s="57"/>
      <c r="BC67" s="57"/>
      <c r="BD67" s="58"/>
    </row>
    <row r="68" spans="1:56" ht="11.1" customHeight="1" x14ac:dyDescent="0.2">
      <c r="A68" s="63" t="s">
        <v>68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65" t="s">
        <v>69</v>
      </c>
      <c r="X68" s="65"/>
      <c r="Y68" s="65"/>
      <c r="Z68" s="54">
        <f>Z50-Z67</f>
        <v>102.60000000000036</v>
      </c>
      <c r="AA68" s="54"/>
      <c r="AB68" s="54"/>
      <c r="AC68" s="54"/>
      <c r="AD68" s="54"/>
      <c r="AE68" s="54">
        <f>AE50-AE67</f>
        <v>146.10000000000036</v>
      </c>
      <c r="AF68" s="54"/>
      <c r="AG68" s="54"/>
      <c r="AH68" s="54"/>
      <c r="AI68" s="54"/>
      <c r="AJ68" s="54">
        <f>AJ50-AJ67</f>
        <v>1798.717333333333</v>
      </c>
      <c r="AK68" s="54"/>
      <c r="AL68" s="54"/>
      <c r="AM68" s="54"/>
      <c r="AN68" s="54"/>
      <c r="AO68" s="56">
        <f>AO50-AO67</f>
        <v>464.846</v>
      </c>
      <c r="AP68" s="57"/>
      <c r="AQ68" s="57"/>
      <c r="AR68" s="58"/>
      <c r="AS68" s="56">
        <f>AS50-AS67</f>
        <v>440.41266666666661</v>
      </c>
      <c r="AT68" s="57"/>
      <c r="AU68" s="57"/>
      <c r="AV68" s="58"/>
      <c r="AW68" s="56">
        <f>AW50-AW67</f>
        <v>437.21266666666656</v>
      </c>
      <c r="AX68" s="57"/>
      <c r="AY68" s="57"/>
      <c r="AZ68" s="58"/>
      <c r="BA68" s="56">
        <f>BA50-BA67</f>
        <v>456.24600000000009</v>
      </c>
      <c r="BB68" s="57"/>
      <c r="BC68" s="57"/>
      <c r="BD68" s="58"/>
    </row>
    <row r="69" spans="1:56" ht="11.1" customHeight="1" x14ac:dyDescent="0.2">
      <c r="A69" s="63" t="s">
        <v>70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52" t="s">
        <v>71</v>
      </c>
      <c r="X69" s="52"/>
      <c r="Y69" s="52"/>
      <c r="Z69" s="53">
        <f>Z68*18%</f>
        <v>18.468000000000064</v>
      </c>
      <c r="AA69" s="53"/>
      <c r="AB69" s="53"/>
      <c r="AC69" s="53"/>
      <c r="AD69" s="53"/>
      <c r="AE69" s="53">
        <f>AE68*18%</f>
        <v>26.298000000000066</v>
      </c>
      <c r="AF69" s="53"/>
      <c r="AG69" s="53"/>
      <c r="AH69" s="53"/>
      <c r="AI69" s="53"/>
      <c r="AJ69" s="53">
        <f>AJ68*18%</f>
        <v>323.76911999999993</v>
      </c>
      <c r="AK69" s="53"/>
      <c r="AL69" s="53"/>
      <c r="AM69" s="53"/>
      <c r="AN69" s="53"/>
      <c r="AO69" s="56">
        <f>AO68*18%</f>
        <v>83.672280000000001</v>
      </c>
      <c r="AP69" s="57"/>
      <c r="AQ69" s="57"/>
      <c r="AR69" s="58"/>
      <c r="AS69" s="56">
        <f>AS68*18%</f>
        <v>79.27427999999999</v>
      </c>
      <c r="AT69" s="57"/>
      <c r="AU69" s="57"/>
      <c r="AV69" s="58"/>
      <c r="AW69" s="56">
        <f>AW68*18%</f>
        <v>78.698279999999983</v>
      </c>
      <c r="AX69" s="57"/>
      <c r="AY69" s="57"/>
      <c r="AZ69" s="58"/>
      <c r="BA69" s="56">
        <f>BA68*18%</f>
        <v>82.124280000000013</v>
      </c>
      <c r="BB69" s="57"/>
      <c r="BC69" s="57"/>
      <c r="BD69" s="58"/>
    </row>
    <row r="70" spans="1:56" ht="11.1" hidden="1" customHeight="1" outlineLevel="1" x14ac:dyDescent="0.2">
      <c r="A70" s="63" t="s">
        <v>70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52" t="s">
        <v>71</v>
      </c>
      <c r="X70" s="52"/>
      <c r="Y70" s="52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6"/>
      <c r="AP70" s="57"/>
      <c r="AQ70" s="57"/>
      <c r="AR70" s="58"/>
      <c r="AS70" s="56"/>
      <c r="AT70" s="57"/>
      <c r="AU70" s="57"/>
      <c r="AV70" s="58"/>
      <c r="AW70" s="56"/>
      <c r="AX70" s="57"/>
      <c r="AY70" s="57"/>
      <c r="AZ70" s="58"/>
      <c r="BA70" s="56"/>
      <c r="BB70" s="57"/>
      <c r="BC70" s="57"/>
      <c r="BD70" s="59"/>
    </row>
    <row r="71" spans="1:56" ht="11.1" hidden="1" customHeight="1" outlineLevel="1" x14ac:dyDescent="0.2">
      <c r="A71" s="50" t="s">
        <v>72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 t="s">
        <v>73</v>
      </c>
      <c r="X71" s="52"/>
      <c r="Y71" s="52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84"/>
    </row>
    <row r="72" spans="1:56" ht="11.1" hidden="1" customHeight="1" outlineLevel="1" x14ac:dyDescent="0.2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84"/>
    </row>
    <row r="73" spans="1:56" ht="12.75" hidden="1" customHeight="1" outlineLevel="1" x14ac:dyDescent="0.2">
      <c r="A73" s="50" t="s">
        <v>74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2" t="s">
        <v>75</v>
      </c>
      <c r="X73" s="52"/>
      <c r="Y73" s="52"/>
      <c r="Z73" s="53"/>
      <c r="AA73" s="53"/>
      <c r="AB73" s="53"/>
      <c r="AC73" s="53"/>
      <c r="AD73" s="53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5"/>
    </row>
    <row r="74" spans="1:56" ht="11.1" customHeight="1" collapsed="1" x14ac:dyDescent="0.2">
      <c r="A74" s="63" t="s">
        <v>76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5" t="s">
        <v>77</v>
      </c>
      <c r="X74" s="65"/>
      <c r="Y74" s="65"/>
      <c r="Z74" s="53">
        <f>Z68-Z69</f>
        <v>84.132000000000303</v>
      </c>
      <c r="AA74" s="53"/>
      <c r="AB74" s="53"/>
      <c r="AC74" s="53"/>
      <c r="AD74" s="53"/>
      <c r="AE74" s="53">
        <f>AE68-AE69</f>
        <v>119.80200000000031</v>
      </c>
      <c r="AF74" s="53"/>
      <c r="AG74" s="53"/>
      <c r="AH74" s="53"/>
      <c r="AI74" s="53"/>
      <c r="AJ74" s="53">
        <f>AJ68-AJ69</f>
        <v>1474.9482133333331</v>
      </c>
      <c r="AK74" s="53"/>
      <c r="AL74" s="53"/>
      <c r="AM74" s="53"/>
      <c r="AN74" s="53"/>
      <c r="AO74" s="56">
        <f>AO68-AO69</f>
        <v>381.17372</v>
      </c>
      <c r="AP74" s="57"/>
      <c r="AQ74" s="57"/>
      <c r="AR74" s="58"/>
      <c r="AS74" s="56">
        <f>AS68-AS69</f>
        <v>361.13838666666663</v>
      </c>
      <c r="AT74" s="57"/>
      <c r="AU74" s="57"/>
      <c r="AV74" s="58"/>
      <c r="AW74" s="56">
        <f>AW68-AW69</f>
        <v>358.51438666666661</v>
      </c>
      <c r="AX74" s="57"/>
      <c r="AY74" s="57"/>
      <c r="AZ74" s="58"/>
      <c r="BA74" s="56">
        <f>BA68-BA69</f>
        <v>374.1217200000001</v>
      </c>
      <c r="BB74" s="57"/>
      <c r="BC74" s="57"/>
      <c r="BD74" s="58"/>
    </row>
    <row r="75" spans="1:56" ht="11.1" customHeight="1" x14ac:dyDescent="0.2">
      <c r="A75" s="50" t="s">
        <v>78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 t="s">
        <v>79</v>
      </c>
      <c r="X75" s="52"/>
      <c r="Y75" s="52"/>
      <c r="Z75" s="54">
        <f>Z74</f>
        <v>84.132000000000303</v>
      </c>
      <c r="AA75" s="54"/>
      <c r="AB75" s="54"/>
      <c r="AC75" s="54"/>
      <c r="AD75" s="54"/>
      <c r="AE75" s="54">
        <f>AE74</f>
        <v>119.80200000000031</v>
      </c>
      <c r="AF75" s="54"/>
      <c r="AG75" s="54"/>
      <c r="AH75" s="54"/>
      <c r="AI75" s="54"/>
      <c r="AJ75" s="54">
        <f>AJ74</f>
        <v>1474.9482133333331</v>
      </c>
      <c r="AK75" s="54"/>
      <c r="AL75" s="54"/>
      <c r="AM75" s="54"/>
      <c r="AN75" s="54"/>
      <c r="AO75" s="53">
        <f>AO74</f>
        <v>381.17372</v>
      </c>
      <c r="AP75" s="53"/>
      <c r="AQ75" s="53"/>
      <c r="AR75" s="53"/>
      <c r="AS75" s="53">
        <f>AS74</f>
        <v>361.13838666666663</v>
      </c>
      <c r="AT75" s="53"/>
      <c r="AU75" s="53"/>
      <c r="AV75" s="53"/>
      <c r="AW75" s="53">
        <f>AW74</f>
        <v>358.51438666666661</v>
      </c>
      <c r="AX75" s="53"/>
      <c r="AY75" s="53"/>
      <c r="AZ75" s="53"/>
      <c r="BA75" s="53">
        <f>BA74</f>
        <v>374.1217200000001</v>
      </c>
      <c r="BB75" s="53"/>
      <c r="BC75" s="53"/>
      <c r="BD75" s="53"/>
    </row>
    <row r="76" spans="1:56" ht="11.1" hidden="1" customHeight="1" outlineLevel="1" x14ac:dyDescent="0.2">
      <c r="A76" s="50" t="s">
        <v>80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 t="s">
        <v>81</v>
      </c>
      <c r="X76" s="52"/>
      <c r="Y76" s="52"/>
      <c r="Z76" s="85">
        <f>Z74</f>
        <v>84.132000000000303</v>
      </c>
      <c r="AA76" s="85"/>
      <c r="AB76" s="85"/>
      <c r="AC76" s="85"/>
      <c r="AD76" s="85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6">
        <f>AJ76/4</f>
        <v>0</v>
      </c>
      <c r="AP76" s="57"/>
      <c r="AQ76" s="57"/>
      <c r="AR76" s="58"/>
      <c r="AS76" s="56">
        <f>AO76</f>
        <v>0</v>
      </c>
      <c r="AT76" s="57"/>
      <c r="AU76" s="57"/>
      <c r="AV76" s="58"/>
      <c r="AW76" s="56">
        <f>AS76</f>
        <v>0</v>
      </c>
      <c r="AX76" s="57"/>
      <c r="AY76" s="57"/>
      <c r="AZ76" s="58"/>
      <c r="BA76" s="56">
        <f>AW76</f>
        <v>0</v>
      </c>
      <c r="BB76" s="57"/>
      <c r="BC76" s="57"/>
      <c r="BD76" s="59"/>
    </row>
    <row r="77" spans="1:56" ht="11.1" customHeight="1" collapsed="1" x14ac:dyDescent="0.2">
      <c r="A77" s="86" t="s">
        <v>82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8"/>
    </row>
    <row r="78" spans="1:56" ht="11.1" customHeight="1" x14ac:dyDescent="0.2">
      <c r="A78" s="63" t="s">
        <v>83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  <c r="X78" s="65"/>
      <c r="Y78" s="65"/>
      <c r="Z78" s="89"/>
      <c r="AA78" s="90"/>
      <c r="AB78" s="90"/>
      <c r="AC78" s="90"/>
      <c r="AD78" s="91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84"/>
    </row>
    <row r="79" spans="1:56" ht="11.1" customHeight="1" x14ac:dyDescent="0.2">
      <c r="A79" s="63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5"/>
      <c r="X79" s="65"/>
      <c r="Y79" s="65"/>
      <c r="Z79" s="92"/>
      <c r="AA79" s="93"/>
      <c r="AB79" s="93"/>
      <c r="AC79" s="93"/>
      <c r="AD79" s="94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84"/>
    </row>
    <row r="80" spans="1:56" ht="11.1" customHeight="1" x14ac:dyDescent="0.2">
      <c r="A80" s="50" t="s">
        <v>84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2" t="s">
        <v>85</v>
      </c>
      <c r="X80" s="52"/>
      <c r="Y80" s="52"/>
      <c r="Z80" s="95"/>
      <c r="AA80" s="96"/>
      <c r="AB80" s="96"/>
      <c r="AC80" s="96"/>
      <c r="AD80" s="97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5"/>
    </row>
    <row r="81" spans="1:56" ht="11.1" customHeight="1" x14ac:dyDescent="0.2">
      <c r="A81" s="5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2"/>
      <c r="X81" s="52"/>
      <c r="Y81" s="52"/>
      <c r="Z81" s="98"/>
      <c r="AA81" s="99"/>
      <c r="AB81" s="99"/>
      <c r="AC81" s="99"/>
      <c r="AD81" s="100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5"/>
    </row>
    <row r="82" spans="1:56" ht="11.1" customHeight="1" x14ac:dyDescent="0.2">
      <c r="A82" s="50" t="s">
        <v>86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 t="s">
        <v>87</v>
      </c>
      <c r="X82" s="52"/>
      <c r="Y82" s="52"/>
      <c r="Z82" s="95"/>
      <c r="AA82" s="96"/>
      <c r="AB82" s="96"/>
      <c r="AC82" s="96"/>
      <c r="AD82" s="97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56" ht="11.1" customHeight="1" x14ac:dyDescent="0.2">
      <c r="A83" s="50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2"/>
      <c r="X83" s="52"/>
      <c r="Y83" s="52"/>
      <c r="Z83" s="101"/>
      <c r="AA83" s="102"/>
      <c r="AB83" s="102"/>
      <c r="AC83" s="102"/>
      <c r="AD83" s="10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5"/>
    </row>
    <row r="84" spans="1:56" ht="11.1" customHeight="1" x14ac:dyDescent="0.2">
      <c r="A84" s="50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2"/>
      <c r="X84" s="52"/>
      <c r="Y84" s="52"/>
      <c r="Z84" s="98"/>
      <c r="AA84" s="99"/>
      <c r="AB84" s="99"/>
      <c r="AC84" s="99"/>
      <c r="AD84" s="100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5"/>
    </row>
    <row r="85" spans="1:56" ht="11.1" customHeight="1" x14ac:dyDescent="0.2">
      <c r="A85" s="63" t="s">
        <v>88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52"/>
      <c r="X85" s="52"/>
      <c r="Y85" s="52"/>
      <c r="Z85" s="56"/>
      <c r="AA85" s="57"/>
      <c r="AB85" s="57"/>
      <c r="AC85" s="57"/>
      <c r="AD85" s="58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5"/>
    </row>
    <row r="86" spans="1:56" ht="11.1" customHeight="1" x14ac:dyDescent="0.2">
      <c r="A86" s="50" t="s">
        <v>89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2" t="s">
        <v>90</v>
      </c>
      <c r="X86" s="52"/>
      <c r="Y86" s="52"/>
      <c r="Z86" s="95"/>
      <c r="AA86" s="96"/>
      <c r="AB86" s="96"/>
      <c r="AC86" s="96"/>
      <c r="AD86" s="97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56" ht="11.1" customHeight="1" x14ac:dyDescent="0.2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2"/>
      <c r="X87" s="52"/>
      <c r="Y87" s="52"/>
      <c r="Z87" s="101"/>
      <c r="AA87" s="102"/>
      <c r="AB87" s="102"/>
      <c r="AC87" s="102"/>
      <c r="AD87" s="10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5"/>
    </row>
    <row r="88" spans="1:56" ht="11.1" customHeight="1" x14ac:dyDescent="0.2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2"/>
      <c r="X88" s="52"/>
      <c r="Y88" s="52"/>
      <c r="Z88" s="101"/>
      <c r="AA88" s="102"/>
      <c r="AB88" s="102"/>
      <c r="AC88" s="102"/>
      <c r="AD88" s="10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5"/>
    </row>
    <row r="89" spans="1:56" ht="11.1" customHeight="1" x14ac:dyDescent="0.2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2"/>
      <c r="X89" s="52"/>
      <c r="Y89" s="52"/>
      <c r="Z89" s="101"/>
      <c r="AA89" s="102"/>
      <c r="AB89" s="102"/>
      <c r="AC89" s="102"/>
      <c r="AD89" s="10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5"/>
    </row>
    <row r="90" spans="1:56" ht="11.1" customHeight="1" x14ac:dyDescent="0.2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2"/>
      <c r="X90" s="52"/>
      <c r="Y90" s="52"/>
      <c r="Z90" s="101"/>
      <c r="AA90" s="102"/>
      <c r="AB90" s="102"/>
      <c r="AC90" s="102"/>
      <c r="AD90" s="10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56" ht="11.1" customHeight="1" x14ac:dyDescent="0.2">
      <c r="A91" s="50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2"/>
      <c r="X91" s="52"/>
      <c r="Y91" s="52"/>
      <c r="Z91" s="98"/>
      <c r="AA91" s="99"/>
      <c r="AB91" s="99"/>
      <c r="AC91" s="99"/>
      <c r="AD91" s="100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56" ht="11.1" customHeight="1" x14ac:dyDescent="0.2">
      <c r="A92" s="50" t="s">
        <v>91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2" t="s">
        <v>92</v>
      </c>
      <c r="X92" s="52"/>
      <c r="Y92" s="52"/>
      <c r="Z92" s="56"/>
      <c r="AA92" s="57"/>
      <c r="AB92" s="57"/>
      <c r="AC92" s="57"/>
      <c r="AD92" s="58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5"/>
    </row>
    <row r="93" spans="1:56" ht="11.1" customHeight="1" x14ac:dyDescent="0.2">
      <c r="A93" s="63" t="s">
        <v>93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 t="s">
        <v>94</v>
      </c>
      <c r="X93" s="65"/>
      <c r="Y93" s="65"/>
      <c r="Z93" s="89"/>
      <c r="AA93" s="90"/>
      <c r="AB93" s="90"/>
      <c r="AC93" s="90"/>
      <c r="AD93" s="91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84"/>
    </row>
    <row r="94" spans="1:56" ht="11.1" customHeight="1" x14ac:dyDescent="0.2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92"/>
      <c r="AA94" s="93"/>
      <c r="AB94" s="93"/>
      <c r="AC94" s="93"/>
      <c r="AD94" s="94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84"/>
    </row>
    <row r="95" spans="1:56" ht="11.1" customHeight="1" x14ac:dyDescent="0.2">
      <c r="A95" s="50" t="s">
        <v>95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2" t="s">
        <v>96</v>
      </c>
      <c r="X95" s="52"/>
      <c r="Y95" s="52"/>
      <c r="Z95" s="53">
        <f>Z75</f>
        <v>84.132000000000303</v>
      </c>
      <c r="AA95" s="53"/>
      <c r="AB95" s="53"/>
      <c r="AC95" s="53"/>
      <c r="AD95" s="53"/>
      <c r="AE95" s="53">
        <v>119.8</v>
      </c>
      <c r="AF95" s="53"/>
      <c r="AG95" s="53"/>
      <c r="AH95" s="53"/>
      <c r="AI95" s="53"/>
      <c r="AJ95" s="53">
        <f>AJ75</f>
        <v>1474.9482133333331</v>
      </c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84"/>
    </row>
    <row r="96" spans="1:56" ht="11.1" customHeight="1" x14ac:dyDescent="0.2">
      <c r="A96" s="50" t="s">
        <v>97</v>
      </c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2" t="s">
        <v>98</v>
      </c>
      <c r="X96" s="52"/>
      <c r="Y96" s="52"/>
      <c r="Z96" s="54">
        <f>Z95</f>
        <v>84.132000000000303</v>
      </c>
      <c r="AA96" s="54"/>
      <c r="AB96" s="54"/>
      <c r="AC96" s="54"/>
      <c r="AD96" s="54"/>
      <c r="AE96" s="53">
        <f>AE95</f>
        <v>119.8</v>
      </c>
      <c r="AF96" s="53"/>
      <c r="AG96" s="53"/>
      <c r="AH96" s="53"/>
      <c r="AI96" s="53"/>
      <c r="AJ96" s="53">
        <f>AJ95</f>
        <v>1474.9482133333331</v>
      </c>
      <c r="AK96" s="53"/>
      <c r="AL96" s="53"/>
      <c r="AM96" s="53"/>
      <c r="AN96" s="53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5"/>
    </row>
    <row r="97" spans="1:56" ht="11.1" customHeight="1" x14ac:dyDescent="0.2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2"/>
      <c r="X97" s="52"/>
      <c r="Y97" s="52"/>
      <c r="Z97" s="54"/>
      <c r="AA97" s="54"/>
      <c r="AB97" s="54"/>
      <c r="AC97" s="54"/>
      <c r="AD97" s="54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5"/>
    </row>
    <row r="98" spans="1:56" ht="11.1" customHeight="1" x14ac:dyDescent="0.2">
      <c r="A98" s="50" t="s">
        <v>99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2" t="s">
        <v>100</v>
      </c>
      <c r="X98" s="52"/>
      <c r="Y98" s="52"/>
      <c r="Z98" s="56"/>
      <c r="AA98" s="57"/>
      <c r="AB98" s="57"/>
      <c r="AC98" s="57"/>
      <c r="AD98" s="58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5"/>
    </row>
    <row r="99" spans="1:56" ht="11.1" customHeight="1" x14ac:dyDescent="0.2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2"/>
      <c r="X99" s="52"/>
      <c r="Y99" s="52"/>
      <c r="Z99" s="56"/>
      <c r="AA99" s="57"/>
      <c r="AB99" s="57"/>
      <c r="AC99" s="57"/>
      <c r="AD99" s="58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5"/>
    </row>
    <row r="100" spans="1:56" ht="11.1" customHeight="1" x14ac:dyDescent="0.2">
      <c r="A100" s="50" t="s">
        <v>101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2" t="s">
        <v>102</v>
      </c>
      <c r="X100" s="52"/>
      <c r="Y100" s="52"/>
      <c r="Z100" s="56"/>
      <c r="AA100" s="57"/>
      <c r="AB100" s="57"/>
      <c r="AC100" s="57"/>
      <c r="AD100" s="58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5"/>
    </row>
    <row r="101" spans="1:56" ht="11.1" customHeight="1" x14ac:dyDescent="0.2">
      <c r="A101" s="63" t="s">
        <v>103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5" t="s">
        <v>104</v>
      </c>
      <c r="X101" s="65"/>
      <c r="Y101" s="65"/>
      <c r="Z101" s="89"/>
      <c r="AA101" s="90"/>
      <c r="AB101" s="90"/>
      <c r="AC101" s="90"/>
      <c r="AD101" s="91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84"/>
    </row>
    <row r="102" spans="1:56" ht="11.1" customHeight="1" x14ac:dyDescent="0.2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5"/>
      <c r="X102" s="65"/>
      <c r="Y102" s="65"/>
      <c r="Z102" s="92"/>
      <c r="AA102" s="93"/>
      <c r="AB102" s="93"/>
      <c r="AC102" s="93"/>
      <c r="AD102" s="94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84"/>
    </row>
    <row r="103" spans="1:56" ht="11.1" customHeight="1" x14ac:dyDescent="0.2">
      <c r="A103" s="104" t="s">
        <v>105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6"/>
    </row>
    <row r="104" spans="1:56" ht="11.1" customHeight="1" x14ac:dyDescent="0.2">
      <c r="A104" s="63" t="s">
        <v>106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5" t="s">
        <v>107</v>
      </c>
      <c r="X104" s="65"/>
      <c r="Y104" s="65"/>
      <c r="Z104" s="107">
        <f>Z108+Z113</f>
        <v>1337.6</v>
      </c>
      <c r="AA104" s="107"/>
      <c r="AB104" s="107"/>
      <c r="AC104" s="107"/>
      <c r="AD104" s="107"/>
      <c r="AE104" s="107">
        <v>1540</v>
      </c>
      <c r="AF104" s="107"/>
      <c r="AG104" s="107"/>
      <c r="AH104" s="107"/>
      <c r="AI104" s="107"/>
      <c r="AJ104" s="107">
        <f>AJ108+AJ113</f>
        <v>1874.2466666666664</v>
      </c>
      <c r="AK104" s="107"/>
      <c r="AL104" s="107"/>
      <c r="AM104" s="107"/>
      <c r="AN104" s="107"/>
      <c r="AO104" s="108">
        <f>AJ104/4</f>
        <v>468.56166666666661</v>
      </c>
      <c r="AP104" s="108"/>
      <c r="AQ104" s="108"/>
      <c r="AR104" s="108"/>
      <c r="AS104" s="108">
        <f>AO104</f>
        <v>468.56166666666661</v>
      </c>
      <c r="AT104" s="108"/>
      <c r="AU104" s="108"/>
      <c r="AV104" s="108"/>
      <c r="AW104" s="108">
        <f>AS104</f>
        <v>468.56166666666661</v>
      </c>
      <c r="AX104" s="108"/>
      <c r="AY104" s="108"/>
      <c r="AZ104" s="108"/>
      <c r="BA104" s="108">
        <f>AW104</f>
        <v>468.56166666666661</v>
      </c>
      <c r="BB104" s="108"/>
      <c r="BC104" s="108"/>
      <c r="BD104" s="109"/>
    </row>
    <row r="105" spans="1:56" ht="11.1" customHeight="1" x14ac:dyDescent="0.2">
      <c r="A105" s="63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5"/>
      <c r="X105" s="65"/>
      <c r="Y105" s="65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9"/>
    </row>
    <row r="106" spans="1:56" ht="11.1" customHeight="1" x14ac:dyDescent="0.2">
      <c r="A106" s="50" t="s">
        <v>108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2" t="s">
        <v>109</v>
      </c>
      <c r="X106" s="52"/>
      <c r="Y106" s="52"/>
      <c r="Z106" s="110"/>
      <c r="AA106" s="110"/>
      <c r="AB106" s="110"/>
      <c r="AC106" s="110"/>
      <c r="AD106" s="110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5"/>
    </row>
    <row r="107" spans="1:56" ht="11.1" customHeight="1" x14ac:dyDescent="0.2">
      <c r="A107" s="50" t="s">
        <v>110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2" t="s">
        <v>111</v>
      </c>
      <c r="X107" s="52"/>
      <c r="Y107" s="52"/>
      <c r="Z107" s="110"/>
      <c r="AA107" s="110"/>
      <c r="AB107" s="110"/>
      <c r="AC107" s="110"/>
      <c r="AD107" s="110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5"/>
    </row>
    <row r="108" spans="1:56" ht="11.1" customHeight="1" x14ac:dyDescent="0.2">
      <c r="A108" s="50" t="s">
        <v>112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2" t="s">
        <v>113</v>
      </c>
      <c r="X108" s="52"/>
      <c r="Y108" s="52"/>
      <c r="Z108" s="110">
        <v>600.29999999999995</v>
      </c>
      <c r="AA108" s="110"/>
      <c r="AB108" s="110"/>
      <c r="AC108" s="110"/>
      <c r="AD108" s="110"/>
      <c r="AE108" s="111">
        <v>723.8</v>
      </c>
      <c r="AF108" s="112"/>
      <c r="AG108" s="112"/>
      <c r="AH108" s="112"/>
      <c r="AI108" s="113"/>
      <c r="AJ108" s="111">
        <f>AJ41*70%</f>
        <v>1133.0666666666666</v>
      </c>
      <c r="AK108" s="112"/>
      <c r="AL108" s="112"/>
      <c r="AM108" s="112"/>
      <c r="AN108" s="113"/>
      <c r="AO108" s="54">
        <f>AO41*70%</f>
        <v>280.34999999999997</v>
      </c>
      <c r="AP108" s="54"/>
      <c r="AQ108" s="54"/>
      <c r="AR108" s="54"/>
      <c r="AS108" s="54">
        <f>AS41*70%</f>
        <v>289.68333333333328</v>
      </c>
      <c r="AT108" s="54"/>
      <c r="AU108" s="54"/>
      <c r="AV108" s="54"/>
      <c r="AW108" s="54">
        <f>AW41*70%</f>
        <v>289.68333333333328</v>
      </c>
      <c r="AX108" s="54"/>
      <c r="AY108" s="54"/>
      <c r="AZ108" s="54"/>
      <c r="BA108" s="54">
        <f>BA41*70%</f>
        <v>273.34999999999997</v>
      </c>
      <c r="BB108" s="54"/>
      <c r="BC108" s="54"/>
      <c r="BD108" s="54"/>
    </row>
    <row r="109" spans="1:56" ht="11.1" customHeight="1" x14ac:dyDescent="0.2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2"/>
      <c r="X109" s="52"/>
      <c r="Y109" s="52"/>
      <c r="Z109" s="110"/>
      <c r="AA109" s="110"/>
      <c r="AB109" s="110"/>
      <c r="AC109" s="110"/>
      <c r="AD109" s="110"/>
      <c r="AE109" s="114"/>
      <c r="AF109" s="115"/>
      <c r="AG109" s="115"/>
      <c r="AH109" s="115"/>
      <c r="AI109" s="116"/>
      <c r="AJ109" s="114"/>
      <c r="AK109" s="115"/>
      <c r="AL109" s="115"/>
      <c r="AM109" s="115"/>
      <c r="AN109" s="116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</row>
    <row r="110" spans="1:56" ht="11.1" customHeight="1" x14ac:dyDescent="0.2">
      <c r="A110" s="50" t="s">
        <v>114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2" t="s">
        <v>115</v>
      </c>
      <c r="X110" s="52"/>
      <c r="Y110" s="52"/>
      <c r="Z110" s="110"/>
      <c r="AA110" s="110"/>
      <c r="AB110" s="110"/>
      <c r="AC110" s="110"/>
      <c r="AD110" s="110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5"/>
    </row>
    <row r="111" spans="1:56" ht="11.1" customHeight="1" x14ac:dyDescent="0.2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2"/>
      <c r="X111" s="52"/>
      <c r="Y111" s="52"/>
      <c r="Z111" s="110"/>
      <c r="AA111" s="110"/>
      <c r="AB111" s="110"/>
      <c r="AC111" s="110"/>
      <c r="AD111" s="110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5"/>
    </row>
    <row r="112" spans="1:56" ht="11.1" customHeight="1" x14ac:dyDescent="0.2">
      <c r="A112" s="50" t="s">
        <v>116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2" t="s">
        <v>117</v>
      </c>
      <c r="X112" s="52"/>
      <c r="Y112" s="52"/>
      <c r="Z112" s="110"/>
      <c r="AA112" s="110"/>
      <c r="AB112" s="110"/>
      <c r="AC112" s="110"/>
      <c r="AD112" s="110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5"/>
    </row>
    <row r="113" spans="1:56" ht="11.1" customHeight="1" x14ac:dyDescent="0.2">
      <c r="A113" s="50" t="s">
        <v>118</v>
      </c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2" t="s">
        <v>119</v>
      </c>
      <c r="X113" s="52"/>
      <c r="Y113" s="52"/>
      <c r="Z113" s="110">
        <f>Z115</f>
        <v>737.3</v>
      </c>
      <c r="AA113" s="110"/>
      <c r="AB113" s="110"/>
      <c r="AC113" s="110"/>
      <c r="AD113" s="110"/>
      <c r="AE113" s="107">
        <v>816.2</v>
      </c>
      <c r="AF113" s="107"/>
      <c r="AG113" s="107"/>
      <c r="AH113" s="107"/>
      <c r="AI113" s="107"/>
      <c r="AJ113" s="107">
        <f>AJ115</f>
        <v>741.18</v>
      </c>
      <c r="AK113" s="107"/>
      <c r="AL113" s="107"/>
      <c r="AM113" s="107"/>
      <c r="AN113" s="107"/>
      <c r="AO113" s="117">
        <f>AJ113/4</f>
        <v>185.29499999999999</v>
      </c>
      <c r="AP113" s="118"/>
      <c r="AQ113" s="118"/>
      <c r="AR113" s="119"/>
      <c r="AS113" s="117">
        <f>AO113</f>
        <v>185.29499999999999</v>
      </c>
      <c r="AT113" s="118"/>
      <c r="AU113" s="118"/>
      <c r="AV113" s="119"/>
      <c r="AW113" s="117">
        <f>AS113</f>
        <v>185.29499999999999</v>
      </c>
      <c r="AX113" s="118"/>
      <c r="AY113" s="118"/>
      <c r="AZ113" s="119"/>
      <c r="BA113" s="117">
        <f>AW113</f>
        <v>185.29499999999999</v>
      </c>
      <c r="BB113" s="118"/>
      <c r="BC113" s="118"/>
      <c r="BD113" s="120"/>
    </row>
    <row r="114" spans="1:56" ht="11.1" customHeight="1" x14ac:dyDescent="0.2">
      <c r="A114" s="121" t="s">
        <v>120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3"/>
      <c r="W114" s="60"/>
      <c r="X114" s="61"/>
      <c r="Y114" s="62"/>
      <c r="Z114" s="124"/>
      <c r="AA114" s="125"/>
      <c r="AB114" s="125"/>
      <c r="AC114" s="125"/>
      <c r="AD114" s="126"/>
      <c r="AE114" s="127"/>
      <c r="AF114" s="128"/>
      <c r="AG114" s="128"/>
      <c r="AH114" s="128"/>
      <c r="AI114" s="129"/>
      <c r="AJ114" s="127"/>
      <c r="AK114" s="128"/>
      <c r="AL114" s="128"/>
      <c r="AM114" s="128"/>
      <c r="AN114" s="129"/>
      <c r="AO114" s="124"/>
      <c r="AP114" s="125"/>
      <c r="AQ114" s="125"/>
      <c r="AR114" s="126"/>
      <c r="AS114" s="124"/>
      <c r="AT114" s="125"/>
      <c r="AU114" s="125"/>
      <c r="AV114" s="126"/>
      <c r="AW114" s="124"/>
      <c r="AX114" s="125"/>
      <c r="AY114" s="125"/>
      <c r="AZ114" s="126"/>
      <c r="BA114" s="124"/>
      <c r="BB114" s="125"/>
      <c r="BC114" s="125"/>
      <c r="BD114" s="130"/>
    </row>
    <row r="115" spans="1:56" ht="11.1" customHeight="1" x14ac:dyDescent="0.2">
      <c r="A115" s="121" t="s">
        <v>121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3"/>
      <c r="W115" s="60"/>
      <c r="X115" s="61"/>
      <c r="Y115" s="62"/>
      <c r="Z115" s="124">
        <v>737.3</v>
      </c>
      <c r="AA115" s="125"/>
      <c r="AB115" s="125"/>
      <c r="AC115" s="125"/>
      <c r="AD115" s="126"/>
      <c r="AE115" s="127">
        <v>816.2</v>
      </c>
      <c r="AF115" s="128"/>
      <c r="AG115" s="128"/>
      <c r="AH115" s="128"/>
      <c r="AI115" s="129"/>
      <c r="AJ115" s="127">
        <f>741180/1000</f>
        <v>741.18</v>
      </c>
      <c r="AK115" s="128"/>
      <c r="AL115" s="128"/>
      <c r="AM115" s="128"/>
      <c r="AN115" s="129"/>
      <c r="AO115" s="117">
        <f>ROUND(AJ115/4,2)</f>
        <v>185.3</v>
      </c>
      <c r="AP115" s="118"/>
      <c r="AQ115" s="118"/>
      <c r="AR115" s="119"/>
      <c r="AS115" s="117">
        <f>AO115</f>
        <v>185.3</v>
      </c>
      <c r="AT115" s="118"/>
      <c r="AU115" s="118"/>
      <c r="AV115" s="119"/>
      <c r="AW115" s="117">
        <f>AS115</f>
        <v>185.3</v>
      </c>
      <c r="AX115" s="118"/>
      <c r="AY115" s="118"/>
      <c r="AZ115" s="119"/>
      <c r="BA115" s="117">
        <f>AW115</f>
        <v>185.3</v>
      </c>
      <c r="BB115" s="118"/>
      <c r="BC115" s="118"/>
      <c r="BD115" s="120"/>
    </row>
    <row r="116" spans="1:56" ht="11.1" customHeight="1" x14ac:dyDescent="0.2">
      <c r="A116" s="63" t="s">
        <v>122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5" t="s">
        <v>123</v>
      </c>
      <c r="X116" s="65"/>
      <c r="Y116" s="65"/>
      <c r="Z116" s="111"/>
      <c r="AA116" s="112"/>
      <c r="AB116" s="112"/>
      <c r="AC116" s="112"/>
      <c r="AD116" s="11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84"/>
    </row>
    <row r="117" spans="1:56" ht="11.1" customHeight="1" x14ac:dyDescent="0.2">
      <c r="A117" s="63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5"/>
      <c r="X117" s="65"/>
      <c r="Y117" s="65"/>
      <c r="Z117" s="114"/>
      <c r="AA117" s="115"/>
      <c r="AB117" s="115"/>
      <c r="AC117" s="115"/>
      <c r="AD117" s="116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84"/>
    </row>
    <row r="118" spans="1:56" ht="11.1" customHeight="1" x14ac:dyDescent="0.2">
      <c r="A118" s="50" t="s">
        <v>124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131" t="s">
        <v>125</v>
      </c>
      <c r="X118" s="131"/>
      <c r="Y118" s="131"/>
      <c r="Z118" s="132"/>
      <c r="AA118" s="133"/>
      <c r="AB118" s="133"/>
      <c r="AC118" s="133"/>
      <c r="AD118" s="134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5"/>
    </row>
    <row r="119" spans="1:56" ht="11.1" customHeight="1" x14ac:dyDescent="0.2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131"/>
      <c r="X119" s="131"/>
      <c r="Y119" s="131"/>
      <c r="Z119" s="135"/>
      <c r="AA119" s="136"/>
      <c r="AB119" s="136"/>
      <c r="AC119" s="136"/>
      <c r="AD119" s="137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5"/>
    </row>
    <row r="120" spans="1:56" ht="11.1" customHeight="1" x14ac:dyDescent="0.2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131"/>
      <c r="X120" s="131"/>
      <c r="Y120" s="131"/>
      <c r="Z120" s="138"/>
      <c r="AA120" s="139"/>
      <c r="AB120" s="139"/>
      <c r="AC120" s="139"/>
      <c r="AD120" s="140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5"/>
    </row>
    <row r="121" spans="1:56" ht="11.1" customHeight="1" x14ac:dyDescent="0.2">
      <c r="A121" s="50" t="s">
        <v>126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2" t="s">
        <v>127</v>
      </c>
      <c r="X121" s="52"/>
      <c r="Y121" s="52"/>
      <c r="Z121" s="124"/>
      <c r="AA121" s="125"/>
      <c r="AB121" s="125"/>
      <c r="AC121" s="125"/>
      <c r="AD121" s="126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5"/>
    </row>
    <row r="122" spans="1:56" ht="11.1" customHeight="1" thickBot="1" x14ac:dyDescent="0.25">
      <c r="A122" s="71" t="s">
        <v>128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3" t="s">
        <v>129</v>
      </c>
      <c r="X122" s="73"/>
      <c r="Y122" s="73"/>
      <c r="Z122" s="141"/>
      <c r="AA122" s="142"/>
      <c r="AB122" s="142"/>
      <c r="AC122" s="142"/>
      <c r="AD122" s="143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6"/>
    </row>
    <row r="123" spans="1:56" ht="12.95" customHeight="1" x14ac:dyDescent="0.2">
      <c r="A123" s="45" t="s">
        <v>130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144" t="s">
        <v>131</v>
      </c>
      <c r="X123" s="144"/>
      <c r="Y123" s="144"/>
      <c r="Z123" s="80">
        <v>317.5</v>
      </c>
      <c r="AA123" s="80"/>
      <c r="AB123" s="80"/>
      <c r="AC123" s="80"/>
      <c r="AD123" s="80"/>
      <c r="AE123" s="80">
        <v>370.7</v>
      </c>
      <c r="AF123" s="80"/>
      <c r="AG123" s="80"/>
      <c r="AH123" s="80"/>
      <c r="AI123" s="80"/>
      <c r="AJ123" s="80">
        <f>AJ125</f>
        <v>542.03600000000006</v>
      </c>
      <c r="AK123" s="80"/>
      <c r="AL123" s="80"/>
      <c r="AM123" s="80"/>
      <c r="AN123" s="80"/>
      <c r="AO123" s="80">
        <f>AO125</f>
        <v>135.50900000000001</v>
      </c>
      <c r="AP123" s="80"/>
      <c r="AQ123" s="80"/>
      <c r="AR123" s="80"/>
      <c r="AS123" s="80">
        <f>AS125</f>
        <v>135.50900000000001</v>
      </c>
      <c r="AT123" s="80"/>
      <c r="AU123" s="80"/>
      <c r="AV123" s="80"/>
      <c r="AW123" s="80">
        <f>AW125</f>
        <v>135.50900000000001</v>
      </c>
      <c r="AX123" s="80"/>
      <c r="AY123" s="80"/>
      <c r="AZ123" s="80"/>
      <c r="BA123" s="80">
        <f>BA125</f>
        <v>135.50900000000001</v>
      </c>
      <c r="BB123" s="80"/>
      <c r="BC123" s="80"/>
      <c r="BD123" s="80"/>
    </row>
    <row r="124" spans="1:56" ht="12.95" customHeight="1" x14ac:dyDescent="0.2">
      <c r="A124" s="63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5"/>
      <c r="X124" s="65"/>
      <c r="Y124" s="65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</row>
    <row r="125" spans="1:56" ht="12.95" customHeight="1" x14ac:dyDescent="0.2">
      <c r="A125" s="50" t="s">
        <v>132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2" t="s">
        <v>133</v>
      </c>
      <c r="X125" s="52"/>
      <c r="Y125" s="52"/>
      <c r="Z125" s="54">
        <f>Z123</f>
        <v>317.5</v>
      </c>
      <c r="AA125" s="54"/>
      <c r="AB125" s="54"/>
      <c r="AC125" s="54"/>
      <c r="AD125" s="54"/>
      <c r="AE125" s="53">
        <v>370.7</v>
      </c>
      <c r="AF125" s="53"/>
      <c r="AG125" s="53"/>
      <c r="AH125" s="53"/>
      <c r="AI125" s="53"/>
      <c r="AJ125" s="53">
        <f>AJ146</f>
        <v>542.03600000000006</v>
      </c>
      <c r="AK125" s="53"/>
      <c r="AL125" s="53"/>
      <c r="AM125" s="53"/>
      <c r="AN125" s="53"/>
      <c r="AO125" s="56">
        <f>AJ125/4</f>
        <v>135.50900000000001</v>
      </c>
      <c r="AP125" s="57"/>
      <c r="AQ125" s="57"/>
      <c r="AR125" s="58"/>
      <c r="AS125" s="56">
        <f>AO125</f>
        <v>135.50900000000001</v>
      </c>
      <c r="AT125" s="57"/>
      <c r="AU125" s="57"/>
      <c r="AV125" s="58"/>
      <c r="AW125" s="56">
        <f>AS125</f>
        <v>135.50900000000001</v>
      </c>
      <c r="AX125" s="57"/>
      <c r="AY125" s="57"/>
      <c r="AZ125" s="58"/>
      <c r="BA125" s="56">
        <f>AW125</f>
        <v>135.50900000000001</v>
      </c>
      <c r="BB125" s="57"/>
      <c r="BC125" s="57"/>
      <c r="BD125" s="59"/>
    </row>
    <row r="126" spans="1:56" ht="12.95" customHeight="1" x14ac:dyDescent="0.2">
      <c r="A126" s="50" t="s">
        <v>134</v>
      </c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2" t="s">
        <v>135</v>
      </c>
      <c r="X126" s="52"/>
      <c r="Y126" s="52"/>
      <c r="Z126" s="124"/>
      <c r="AA126" s="125"/>
      <c r="AB126" s="125"/>
      <c r="AC126" s="125"/>
      <c r="AD126" s="126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5"/>
    </row>
    <row r="127" spans="1:56" s="83" customFormat="1" ht="12.95" customHeight="1" x14ac:dyDescent="0.2">
      <c r="A127" s="63" t="s">
        <v>136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5" t="s">
        <v>137</v>
      </c>
      <c r="X127" s="65"/>
      <c r="Y127" s="65"/>
      <c r="Z127" s="68"/>
      <c r="AA127" s="69"/>
      <c r="AB127" s="69"/>
      <c r="AC127" s="69"/>
      <c r="AD127" s="70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84"/>
    </row>
    <row r="128" spans="1:56" ht="12.95" customHeight="1" x14ac:dyDescent="0.2">
      <c r="A128" s="50" t="s">
        <v>138</v>
      </c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2" t="s">
        <v>139</v>
      </c>
      <c r="X128" s="52"/>
      <c r="Y128" s="52"/>
      <c r="Z128" s="56"/>
      <c r="AA128" s="57"/>
      <c r="AB128" s="57"/>
      <c r="AC128" s="57"/>
      <c r="AD128" s="58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5"/>
    </row>
    <row r="129" spans="1:57" ht="12.95" customHeight="1" thickBot="1" x14ac:dyDescent="0.25">
      <c r="A129" s="71" t="s">
        <v>140</v>
      </c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3" t="s">
        <v>141</v>
      </c>
      <c r="X129" s="73"/>
      <c r="Y129" s="73"/>
      <c r="Z129" s="145"/>
      <c r="AA129" s="146"/>
      <c r="AB129" s="146"/>
      <c r="AC129" s="146"/>
      <c r="AD129" s="147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6"/>
    </row>
    <row r="130" spans="1:57" ht="11.1" customHeight="1" x14ac:dyDescent="0.2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9"/>
      <c r="X130" s="149"/>
      <c r="Y130" s="149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</row>
    <row r="131" spans="1:57" ht="11.1" customHeight="1" x14ac:dyDescent="0.2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9"/>
      <c r="X131" s="149"/>
      <c r="Y131" s="149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</row>
    <row r="132" spans="1:57" ht="11.1" customHeight="1" x14ac:dyDescent="0.2">
      <c r="A132" s="151" t="s">
        <v>142</v>
      </c>
      <c r="B132" s="151"/>
      <c r="C132" s="151"/>
      <c r="D132" s="151"/>
      <c r="E132" s="151"/>
      <c r="F132" s="152"/>
      <c r="G132" s="152"/>
      <c r="H132" s="152"/>
      <c r="I132" s="152"/>
      <c r="J132" s="152"/>
      <c r="K132" s="152"/>
      <c r="L132" s="152"/>
      <c r="M132" s="152"/>
      <c r="N132" s="148"/>
      <c r="O132" s="148"/>
      <c r="P132" s="152"/>
      <c r="Q132" s="152"/>
      <c r="R132" s="152"/>
      <c r="S132" s="152"/>
      <c r="T132" s="152"/>
      <c r="U132" s="152"/>
      <c r="V132" s="152"/>
      <c r="W132" s="152"/>
      <c r="X132" s="148"/>
      <c r="Y132" s="148"/>
      <c r="Z132" s="152" t="s">
        <v>143</v>
      </c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</row>
    <row r="133" spans="1:57" ht="11.1" customHeight="1" x14ac:dyDescent="0.2">
      <c r="A133" s="148"/>
      <c r="B133" s="148"/>
      <c r="C133" s="148"/>
      <c r="D133" s="148"/>
      <c r="E133" s="148"/>
      <c r="F133" s="153" t="s">
        <v>144</v>
      </c>
      <c r="G133" s="153"/>
      <c r="H133" s="153"/>
      <c r="I133" s="153"/>
      <c r="J133" s="153"/>
      <c r="K133" s="153"/>
      <c r="L133" s="153"/>
      <c r="M133" s="153"/>
      <c r="N133" s="148"/>
      <c r="O133" s="148"/>
      <c r="P133" s="153" t="s">
        <v>145</v>
      </c>
      <c r="Q133" s="153"/>
      <c r="R133" s="153"/>
      <c r="S133" s="153"/>
      <c r="T133" s="153"/>
      <c r="U133" s="153"/>
      <c r="V133" s="153"/>
      <c r="W133" s="153"/>
      <c r="X133" s="148"/>
      <c r="Y133" s="148"/>
      <c r="Z133" s="153" t="s">
        <v>146</v>
      </c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</row>
    <row r="134" spans="1:57" ht="37.5" customHeight="1" x14ac:dyDescent="0.2">
      <c r="A134" s="148"/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T134" s="148"/>
      <c r="U134" s="148"/>
      <c r="V134" s="148"/>
      <c r="W134" s="149"/>
      <c r="X134" s="149"/>
      <c r="Y134" s="149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4" t="s">
        <v>147</v>
      </c>
      <c r="AW134" s="154"/>
      <c r="AX134" s="154"/>
      <c r="AY134" s="154"/>
      <c r="AZ134" s="154"/>
      <c r="BA134" s="154"/>
      <c r="BB134" s="154"/>
      <c r="BC134" s="154"/>
      <c r="BD134" s="154"/>
    </row>
    <row r="135" spans="1:57" ht="30.75" customHeight="1" thickBot="1" x14ac:dyDescent="0.25">
      <c r="A135" s="155" t="s">
        <v>148</v>
      </c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9"/>
    </row>
    <row r="136" spans="1:57" ht="11.1" customHeight="1" x14ac:dyDescent="0.2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4" t="s">
        <v>10</v>
      </c>
      <c r="X136" s="24"/>
      <c r="Y136" s="24"/>
      <c r="Z136" s="25" t="s">
        <v>149</v>
      </c>
      <c r="AA136" s="26"/>
      <c r="AB136" s="26"/>
      <c r="AC136" s="26"/>
      <c r="AD136" s="27"/>
      <c r="AE136" s="24" t="s">
        <v>150</v>
      </c>
      <c r="AF136" s="24"/>
      <c r="AG136" s="24"/>
      <c r="AH136" s="24"/>
      <c r="AI136" s="24"/>
      <c r="AJ136" s="24" t="s">
        <v>151</v>
      </c>
      <c r="AK136" s="24"/>
      <c r="AL136" s="24"/>
      <c r="AM136" s="24"/>
      <c r="AN136" s="24"/>
      <c r="AO136" s="24" t="s">
        <v>14</v>
      </c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8"/>
    </row>
    <row r="137" spans="1:57" ht="8.1" customHeight="1" x14ac:dyDescent="0.2">
      <c r="A137" s="29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1"/>
      <c r="X137" s="31"/>
      <c r="Y137" s="31"/>
      <c r="Z137" s="32"/>
      <c r="AA137" s="33"/>
      <c r="AB137" s="33"/>
      <c r="AC137" s="33"/>
      <c r="AD137" s="34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 t="s">
        <v>15</v>
      </c>
      <c r="AP137" s="31"/>
      <c r="AQ137" s="31"/>
      <c r="AR137" s="31"/>
      <c r="AS137" s="31" t="s">
        <v>16</v>
      </c>
      <c r="AT137" s="31"/>
      <c r="AU137" s="31"/>
      <c r="AV137" s="31"/>
      <c r="AW137" s="31" t="s">
        <v>17</v>
      </c>
      <c r="AX137" s="31"/>
      <c r="AY137" s="31"/>
      <c r="AZ137" s="31"/>
      <c r="BA137" s="31" t="s">
        <v>18</v>
      </c>
      <c r="BB137" s="31"/>
      <c r="BC137" s="31"/>
      <c r="BD137" s="35"/>
    </row>
    <row r="138" spans="1:57" ht="8.1" customHeight="1" x14ac:dyDescent="0.2">
      <c r="A138" s="29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1"/>
      <c r="X138" s="31"/>
      <c r="Y138" s="31"/>
      <c r="Z138" s="32"/>
      <c r="AA138" s="33"/>
      <c r="AB138" s="33"/>
      <c r="AC138" s="33"/>
      <c r="AD138" s="34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5"/>
    </row>
    <row r="139" spans="1:57" ht="8.1" customHeight="1" x14ac:dyDescent="0.2">
      <c r="A139" s="29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1"/>
      <c r="X139" s="31"/>
      <c r="Y139" s="31"/>
      <c r="Z139" s="32"/>
      <c r="AA139" s="33"/>
      <c r="AB139" s="33"/>
      <c r="AC139" s="33"/>
      <c r="AD139" s="34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5"/>
    </row>
    <row r="140" spans="1:57" ht="8.1" customHeight="1" x14ac:dyDescent="0.2">
      <c r="A140" s="29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1"/>
      <c r="X140" s="31"/>
      <c r="Y140" s="31"/>
      <c r="Z140" s="36"/>
      <c r="AA140" s="37"/>
      <c r="AB140" s="37"/>
      <c r="AC140" s="37"/>
      <c r="AD140" s="38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5"/>
    </row>
    <row r="141" spans="1:57" ht="11.1" customHeight="1" thickBot="1" x14ac:dyDescent="0.25">
      <c r="A141" s="156">
        <v>1</v>
      </c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>
        <v>2</v>
      </c>
      <c r="X141" s="157"/>
      <c r="Y141" s="157"/>
      <c r="Z141" s="158">
        <v>3</v>
      </c>
      <c r="AA141" s="159"/>
      <c r="AB141" s="159"/>
      <c r="AC141" s="159"/>
      <c r="AD141" s="160"/>
      <c r="AE141" s="157">
        <v>4</v>
      </c>
      <c r="AF141" s="157"/>
      <c r="AG141" s="157"/>
      <c r="AH141" s="157"/>
      <c r="AI141" s="157"/>
      <c r="AJ141" s="157">
        <v>5</v>
      </c>
      <c r="AK141" s="157"/>
      <c r="AL141" s="157"/>
      <c r="AM141" s="157"/>
      <c r="AN141" s="157"/>
      <c r="AO141" s="157">
        <v>6</v>
      </c>
      <c r="AP141" s="157"/>
      <c r="AQ141" s="157"/>
      <c r="AR141" s="157"/>
      <c r="AS141" s="157">
        <v>7</v>
      </c>
      <c r="AT141" s="157"/>
      <c r="AU141" s="157"/>
      <c r="AV141" s="157"/>
      <c r="AW141" s="157">
        <v>8</v>
      </c>
      <c r="AX141" s="157"/>
      <c r="AY141" s="157"/>
      <c r="AZ141" s="157"/>
      <c r="BA141" s="157">
        <v>9</v>
      </c>
      <c r="BB141" s="157"/>
      <c r="BC141" s="157"/>
      <c r="BD141" s="161"/>
    </row>
    <row r="142" spans="1:57" ht="12.95" customHeight="1" x14ac:dyDescent="0.2">
      <c r="A142" s="77" t="s">
        <v>152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9" t="s">
        <v>21</v>
      </c>
      <c r="X142" s="79"/>
      <c r="Y142" s="79"/>
      <c r="Z142" s="81">
        <v>1097.0999999999999</v>
      </c>
      <c r="AA142" s="81"/>
      <c r="AB142" s="81"/>
      <c r="AC142" s="81"/>
      <c r="AD142" s="81"/>
      <c r="AE142" s="80">
        <v>1075.2</v>
      </c>
      <c r="AF142" s="80"/>
      <c r="AG142" s="80"/>
      <c r="AH142" s="80"/>
      <c r="AI142" s="80"/>
      <c r="AJ142" s="80">
        <f>AJ143+AJ144</f>
        <v>1254</v>
      </c>
      <c r="AK142" s="80"/>
      <c r="AL142" s="80"/>
      <c r="AM142" s="80"/>
      <c r="AN142" s="80"/>
      <c r="AO142" s="54">
        <f t="shared" ref="AO142:AO149" si="0">AJ142/4</f>
        <v>313.5</v>
      </c>
      <c r="AP142" s="54"/>
      <c r="AQ142" s="54"/>
      <c r="AR142" s="54"/>
      <c r="AS142" s="54">
        <f t="shared" ref="AS142:AS149" si="1">AO142</f>
        <v>313.5</v>
      </c>
      <c r="AT142" s="54"/>
      <c r="AU142" s="54"/>
      <c r="AV142" s="54"/>
      <c r="AW142" s="54">
        <f t="shared" ref="AW142:AW149" si="2">AS142</f>
        <v>313.5</v>
      </c>
      <c r="AX142" s="54"/>
      <c r="AY142" s="54"/>
      <c r="AZ142" s="54"/>
      <c r="BA142" s="54">
        <f t="shared" ref="BA142:BA149" si="3">AW142</f>
        <v>313.5</v>
      </c>
      <c r="BB142" s="54"/>
      <c r="BC142" s="54"/>
      <c r="BD142" s="55"/>
    </row>
    <row r="143" spans="1:57" ht="12.95" customHeight="1" x14ac:dyDescent="0.2">
      <c r="A143" s="50" t="s">
        <v>153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2" t="s">
        <v>154</v>
      </c>
      <c r="X143" s="52"/>
      <c r="Y143" s="52"/>
      <c r="Z143" s="54">
        <f>Z142-Z144</f>
        <v>131.49999999999989</v>
      </c>
      <c r="AA143" s="54"/>
      <c r="AB143" s="54"/>
      <c r="AC143" s="54"/>
      <c r="AD143" s="54"/>
      <c r="AE143" s="53">
        <v>151.19999999999999</v>
      </c>
      <c r="AF143" s="53"/>
      <c r="AG143" s="53"/>
      <c r="AH143" s="53"/>
      <c r="AI143" s="53"/>
      <c r="AJ143" s="53">
        <f>24.5*12</f>
        <v>294</v>
      </c>
      <c r="AK143" s="53"/>
      <c r="AL143" s="53"/>
      <c r="AM143" s="53"/>
      <c r="AN143" s="53"/>
      <c r="AO143" s="54">
        <f t="shared" si="0"/>
        <v>73.5</v>
      </c>
      <c r="AP143" s="54"/>
      <c r="AQ143" s="54"/>
      <c r="AR143" s="54"/>
      <c r="AS143" s="54">
        <f t="shared" si="1"/>
        <v>73.5</v>
      </c>
      <c r="AT143" s="54"/>
      <c r="AU143" s="54"/>
      <c r="AV143" s="54"/>
      <c r="AW143" s="54">
        <f t="shared" si="2"/>
        <v>73.5</v>
      </c>
      <c r="AX143" s="54"/>
      <c r="AY143" s="54"/>
      <c r="AZ143" s="54"/>
      <c r="BA143" s="54">
        <f t="shared" si="3"/>
        <v>73.5</v>
      </c>
      <c r="BB143" s="54"/>
      <c r="BC143" s="54"/>
      <c r="BD143" s="55"/>
    </row>
    <row r="144" spans="1:57" ht="12.95" customHeight="1" x14ac:dyDescent="0.2">
      <c r="A144" s="50" t="s">
        <v>155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2" t="s">
        <v>156</v>
      </c>
      <c r="X144" s="52"/>
      <c r="Y144" s="52"/>
      <c r="Z144" s="54">
        <v>965.6</v>
      </c>
      <c r="AA144" s="54"/>
      <c r="AB144" s="54"/>
      <c r="AC144" s="54"/>
      <c r="AD144" s="54"/>
      <c r="AE144" s="53">
        <v>924</v>
      </c>
      <c r="AF144" s="53"/>
      <c r="AG144" s="53"/>
      <c r="AH144" s="53"/>
      <c r="AI144" s="53"/>
      <c r="AJ144" s="53">
        <f>(80*12)</f>
        <v>960</v>
      </c>
      <c r="AK144" s="53"/>
      <c r="AL144" s="53"/>
      <c r="AM144" s="53"/>
      <c r="AN144" s="53"/>
      <c r="AO144" s="54">
        <f t="shared" si="0"/>
        <v>240</v>
      </c>
      <c r="AP144" s="54"/>
      <c r="AQ144" s="54"/>
      <c r="AR144" s="54"/>
      <c r="AS144" s="54">
        <f t="shared" si="1"/>
        <v>240</v>
      </c>
      <c r="AT144" s="54"/>
      <c r="AU144" s="54"/>
      <c r="AV144" s="54"/>
      <c r="AW144" s="54">
        <f t="shared" si="2"/>
        <v>240</v>
      </c>
      <c r="AX144" s="54"/>
      <c r="AY144" s="54"/>
      <c r="AZ144" s="54"/>
      <c r="BA144" s="54">
        <f t="shared" si="3"/>
        <v>240</v>
      </c>
      <c r="BB144" s="54"/>
      <c r="BC144" s="54"/>
      <c r="BD144" s="55"/>
    </row>
    <row r="145" spans="1:56" ht="12.95" customHeight="1" x14ac:dyDescent="0.2">
      <c r="A145" s="50" t="s">
        <v>157</v>
      </c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2" t="s">
        <v>23</v>
      </c>
      <c r="X145" s="52"/>
      <c r="Y145" s="52"/>
      <c r="Z145" s="54">
        <v>1599.6</v>
      </c>
      <c r="AA145" s="54"/>
      <c r="AB145" s="54"/>
      <c r="AC145" s="54"/>
      <c r="AD145" s="54"/>
      <c r="AE145" s="53">
        <v>1684.8</v>
      </c>
      <c r="AF145" s="53"/>
      <c r="AG145" s="53"/>
      <c r="AH145" s="53"/>
      <c r="AI145" s="53"/>
      <c r="AJ145" s="53">
        <v>2463.8000000000002</v>
      </c>
      <c r="AK145" s="53"/>
      <c r="AL145" s="53"/>
      <c r="AM145" s="53"/>
      <c r="AN145" s="53"/>
      <c r="AO145" s="54">
        <f t="shared" si="0"/>
        <v>615.95000000000005</v>
      </c>
      <c r="AP145" s="54"/>
      <c r="AQ145" s="54"/>
      <c r="AR145" s="54"/>
      <c r="AS145" s="54">
        <f t="shared" si="1"/>
        <v>615.95000000000005</v>
      </c>
      <c r="AT145" s="54"/>
      <c r="AU145" s="54"/>
      <c r="AV145" s="54"/>
      <c r="AW145" s="54">
        <f t="shared" si="2"/>
        <v>615.95000000000005</v>
      </c>
      <c r="AX145" s="54"/>
      <c r="AY145" s="54"/>
      <c r="AZ145" s="54"/>
      <c r="BA145" s="54">
        <f t="shared" si="3"/>
        <v>615.95000000000005</v>
      </c>
      <c r="BB145" s="54"/>
      <c r="BC145" s="54"/>
      <c r="BD145" s="55"/>
    </row>
    <row r="146" spans="1:56" ht="12.95" customHeight="1" x14ac:dyDescent="0.2">
      <c r="A146" s="50" t="s">
        <v>158</v>
      </c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2" t="s">
        <v>25</v>
      </c>
      <c r="X146" s="52"/>
      <c r="Y146" s="52"/>
      <c r="Z146" s="54">
        <v>318.2</v>
      </c>
      <c r="AA146" s="54"/>
      <c r="AB146" s="54"/>
      <c r="AC146" s="54"/>
      <c r="AD146" s="54"/>
      <c r="AE146" s="53">
        <f>AE145*22%</f>
        <v>370.65600000000001</v>
      </c>
      <c r="AF146" s="53"/>
      <c r="AG146" s="53"/>
      <c r="AH146" s="53"/>
      <c r="AI146" s="53"/>
      <c r="AJ146" s="53">
        <f>AJ145*22%</f>
        <v>542.03600000000006</v>
      </c>
      <c r="AK146" s="53"/>
      <c r="AL146" s="53"/>
      <c r="AM146" s="53"/>
      <c r="AN146" s="53"/>
      <c r="AO146" s="54">
        <f t="shared" si="0"/>
        <v>135.50900000000001</v>
      </c>
      <c r="AP146" s="54"/>
      <c r="AQ146" s="54"/>
      <c r="AR146" s="54"/>
      <c r="AS146" s="54">
        <f t="shared" si="1"/>
        <v>135.50900000000001</v>
      </c>
      <c r="AT146" s="54"/>
      <c r="AU146" s="54"/>
      <c r="AV146" s="54"/>
      <c r="AW146" s="54">
        <f t="shared" si="2"/>
        <v>135.50900000000001</v>
      </c>
      <c r="AX146" s="54"/>
      <c r="AY146" s="54"/>
      <c r="AZ146" s="54"/>
      <c r="BA146" s="54">
        <f t="shared" si="3"/>
        <v>135.50900000000001</v>
      </c>
      <c r="BB146" s="54"/>
      <c r="BC146" s="54"/>
      <c r="BD146" s="55"/>
    </row>
    <row r="147" spans="1:56" ht="12.95" customHeight="1" x14ac:dyDescent="0.2">
      <c r="A147" s="50" t="s">
        <v>159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2" t="s">
        <v>27</v>
      </c>
      <c r="X147" s="52"/>
      <c r="Y147" s="52"/>
      <c r="Z147" s="54">
        <v>165.2</v>
      </c>
      <c r="AA147" s="54"/>
      <c r="AB147" s="54"/>
      <c r="AC147" s="54"/>
      <c r="AD147" s="54"/>
      <c r="AE147" s="53">
        <v>160.80000000000001</v>
      </c>
      <c r="AF147" s="53"/>
      <c r="AG147" s="53"/>
      <c r="AH147" s="53"/>
      <c r="AI147" s="53"/>
      <c r="AJ147" s="53">
        <v>253.2</v>
      </c>
      <c r="AK147" s="53"/>
      <c r="AL147" s="53"/>
      <c r="AM147" s="53"/>
      <c r="AN147" s="53"/>
      <c r="AO147" s="54">
        <f t="shared" si="0"/>
        <v>63.3</v>
      </c>
      <c r="AP147" s="54"/>
      <c r="AQ147" s="54"/>
      <c r="AR147" s="54"/>
      <c r="AS147" s="54">
        <f t="shared" si="1"/>
        <v>63.3</v>
      </c>
      <c r="AT147" s="54"/>
      <c r="AU147" s="54"/>
      <c r="AV147" s="54"/>
      <c r="AW147" s="54">
        <f t="shared" si="2"/>
        <v>63.3</v>
      </c>
      <c r="AX147" s="54"/>
      <c r="AY147" s="54"/>
      <c r="AZ147" s="54"/>
      <c r="BA147" s="54">
        <f t="shared" si="3"/>
        <v>63.3</v>
      </c>
      <c r="BB147" s="54"/>
      <c r="BC147" s="54"/>
      <c r="BD147" s="55"/>
    </row>
    <row r="148" spans="1:56" ht="12.95" customHeight="1" x14ac:dyDescent="0.2">
      <c r="A148" s="50" t="s">
        <v>160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2" t="s">
        <v>29</v>
      </c>
      <c r="X148" s="52"/>
      <c r="Y148" s="52"/>
      <c r="Z148" s="54">
        <v>1514.8</v>
      </c>
      <c r="AA148" s="54"/>
      <c r="AB148" s="54"/>
      <c r="AC148" s="54"/>
      <c r="AD148" s="54"/>
      <c r="AE148" s="53">
        <v>1732.4</v>
      </c>
      <c r="AF148" s="53"/>
      <c r="AG148" s="53"/>
      <c r="AH148" s="53"/>
      <c r="AI148" s="53"/>
      <c r="AJ148" s="53">
        <f>((((79.7+7)*12)+AJ113))</f>
        <v>1781.58</v>
      </c>
      <c r="AK148" s="53"/>
      <c r="AL148" s="53"/>
      <c r="AM148" s="53"/>
      <c r="AN148" s="53"/>
      <c r="AO148" s="108">
        <f t="shared" si="0"/>
        <v>445.39499999999998</v>
      </c>
      <c r="AP148" s="108"/>
      <c r="AQ148" s="108"/>
      <c r="AR148" s="108"/>
      <c r="AS148" s="108">
        <f t="shared" si="1"/>
        <v>445.39499999999998</v>
      </c>
      <c r="AT148" s="108"/>
      <c r="AU148" s="108"/>
      <c r="AV148" s="108"/>
      <c r="AW148" s="108">
        <f t="shared" si="2"/>
        <v>445.39499999999998</v>
      </c>
      <c r="AX148" s="108"/>
      <c r="AY148" s="108"/>
      <c r="AZ148" s="108"/>
      <c r="BA148" s="108">
        <f t="shared" si="3"/>
        <v>445.39499999999998</v>
      </c>
      <c r="BB148" s="108"/>
      <c r="BC148" s="108"/>
      <c r="BD148" s="109"/>
    </row>
    <row r="149" spans="1:56" s="83" customFormat="1" ht="12.95" customHeight="1" thickBot="1" x14ac:dyDescent="0.25">
      <c r="A149" s="162" t="s">
        <v>161</v>
      </c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4" t="s">
        <v>31</v>
      </c>
      <c r="X149" s="164"/>
      <c r="Y149" s="164"/>
      <c r="Z149" s="75">
        <f>SUM(Z143:AD148)</f>
        <v>4694.8999999999996</v>
      </c>
      <c r="AA149" s="75"/>
      <c r="AB149" s="75"/>
      <c r="AC149" s="75"/>
      <c r="AD149" s="75"/>
      <c r="AE149" s="75">
        <f>SUM(AE143:AI148)</f>
        <v>5023.8559999999998</v>
      </c>
      <c r="AF149" s="75"/>
      <c r="AG149" s="75"/>
      <c r="AH149" s="75"/>
      <c r="AI149" s="75"/>
      <c r="AJ149" s="75">
        <f>SUM(AJ143:AN148)</f>
        <v>6294.616</v>
      </c>
      <c r="AK149" s="75"/>
      <c r="AL149" s="75"/>
      <c r="AM149" s="75"/>
      <c r="AN149" s="75"/>
      <c r="AO149" s="108">
        <f t="shared" si="0"/>
        <v>1573.654</v>
      </c>
      <c r="AP149" s="108"/>
      <c r="AQ149" s="108"/>
      <c r="AR149" s="108"/>
      <c r="AS149" s="108">
        <f t="shared" si="1"/>
        <v>1573.654</v>
      </c>
      <c r="AT149" s="108"/>
      <c r="AU149" s="108"/>
      <c r="AV149" s="108"/>
      <c r="AW149" s="108">
        <f t="shared" si="2"/>
        <v>1573.654</v>
      </c>
      <c r="AX149" s="108"/>
      <c r="AY149" s="108"/>
      <c r="AZ149" s="108"/>
      <c r="BA149" s="108">
        <f t="shared" si="3"/>
        <v>1573.654</v>
      </c>
      <c r="BB149" s="108"/>
      <c r="BC149" s="108"/>
      <c r="BD149" s="109"/>
    </row>
    <row r="150" spans="1:56" ht="11.1" customHeight="1" x14ac:dyDescent="0.2">
      <c r="A150" s="165"/>
      <c r="B150" s="165"/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6"/>
      <c r="X150" s="166"/>
      <c r="Y150" s="166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</row>
    <row r="151" spans="1:56" ht="11.1" customHeight="1" x14ac:dyDescent="0.2">
      <c r="A151" s="165"/>
      <c r="B151" s="165"/>
      <c r="C151" s="165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6"/>
      <c r="X151" s="166"/>
      <c r="Y151" s="166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</row>
    <row r="152" spans="1:56" ht="11.1" customHeight="1" x14ac:dyDescent="0.2">
      <c r="A152" s="151" t="s">
        <v>142</v>
      </c>
      <c r="B152" s="151"/>
      <c r="C152" s="151"/>
      <c r="D152" s="151"/>
      <c r="E152" s="151"/>
      <c r="F152" s="152"/>
      <c r="G152" s="152"/>
      <c r="H152" s="152"/>
      <c r="I152" s="152"/>
      <c r="J152" s="152"/>
      <c r="K152" s="152"/>
      <c r="L152" s="152"/>
      <c r="M152" s="152"/>
      <c r="N152" s="148"/>
      <c r="O152" s="148"/>
      <c r="P152" s="152"/>
      <c r="Q152" s="152"/>
      <c r="R152" s="152"/>
      <c r="S152" s="152"/>
      <c r="T152" s="152"/>
      <c r="U152" s="152"/>
      <c r="V152" s="152"/>
      <c r="W152" s="152"/>
      <c r="X152" s="148"/>
      <c r="Y152" s="148"/>
      <c r="Z152" s="152" t="s">
        <v>143</v>
      </c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</row>
    <row r="153" spans="1:56" ht="11.1" customHeight="1" x14ac:dyDescent="0.2">
      <c r="A153" s="148"/>
      <c r="B153" s="148"/>
      <c r="C153" s="148"/>
      <c r="D153" s="148"/>
      <c r="E153" s="148"/>
      <c r="F153" s="153" t="s">
        <v>144</v>
      </c>
      <c r="G153" s="153"/>
      <c r="H153" s="153"/>
      <c r="I153" s="153"/>
      <c r="J153" s="153"/>
      <c r="K153" s="153"/>
      <c r="L153" s="153"/>
      <c r="M153" s="153"/>
      <c r="N153" s="148"/>
      <c r="O153" s="148"/>
      <c r="P153" s="153" t="s">
        <v>145</v>
      </c>
      <c r="Q153" s="153"/>
      <c r="R153" s="153"/>
      <c r="S153" s="153"/>
      <c r="T153" s="153"/>
      <c r="U153" s="153"/>
      <c r="V153" s="153"/>
      <c r="W153" s="153"/>
      <c r="X153" s="148"/>
      <c r="Y153" s="148"/>
      <c r="Z153" s="153" t="s">
        <v>146</v>
      </c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</row>
    <row r="154" spans="1:56" ht="11.1" customHeight="1" x14ac:dyDescent="0.2">
      <c r="A154" s="165"/>
      <c r="B154" s="165"/>
      <c r="C154" s="165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6"/>
      <c r="X154" s="166"/>
      <c r="Y154" s="166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</row>
    <row r="155" spans="1:56" ht="11.1" customHeight="1" x14ac:dyDescent="0.2">
      <c r="A155" s="165"/>
      <c r="B155" s="165"/>
      <c r="C155" s="165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6"/>
      <c r="X155" s="166"/>
      <c r="Y155" s="166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</row>
    <row r="157" spans="1:56" ht="11.1" customHeight="1" x14ac:dyDescent="0.2">
      <c r="A157" s="148"/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9"/>
      <c r="X157" s="149"/>
      <c r="Y157" s="149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4" t="s">
        <v>162</v>
      </c>
      <c r="AW157" s="154"/>
      <c r="AX157" s="154"/>
      <c r="AY157" s="154"/>
      <c r="AZ157" s="154"/>
      <c r="BA157" s="154"/>
      <c r="BB157" s="154"/>
      <c r="BC157" s="154"/>
      <c r="BD157" s="154"/>
    </row>
    <row r="158" spans="1:56" ht="33.75" customHeight="1" thickBot="1" x14ac:dyDescent="0.25">
      <c r="A158" s="155" t="s">
        <v>163</v>
      </c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</row>
    <row r="159" spans="1:56" ht="11.1" customHeight="1" x14ac:dyDescent="0.2">
      <c r="A159" s="22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4" t="s">
        <v>10</v>
      </c>
      <c r="X159" s="24"/>
      <c r="Y159" s="24"/>
      <c r="Z159" s="25" t="s">
        <v>149</v>
      </c>
      <c r="AA159" s="26"/>
      <c r="AB159" s="26"/>
      <c r="AC159" s="26"/>
      <c r="AD159" s="27"/>
      <c r="AE159" s="24" t="s">
        <v>164</v>
      </c>
      <c r="AF159" s="24"/>
      <c r="AG159" s="24"/>
      <c r="AH159" s="24"/>
      <c r="AI159" s="24"/>
      <c r="AJ159" s="24" t="s">
        <v>151</v>
      </c>
      <c r="AK159" s="24"/>
      <c r="AL159" s="24"/>
      <c r="AM159" s="24"/>
      <c r="AN159" s="24"/>
      <c r="AO159" s="24" t="s">
        <v>14</v>
      </c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8"/>
    </row>
    <row r="160" spans="1:56" ht="8.1" customHeight="1" x14ac:dyDescent="0.2">
      <c r="A160" s="29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1"/>
      <c r="X160" s="31"/>
      <c r="Y160" s="31"/>
      <c r="Z160" s="32"/>
      <c r="AA160" s="33"/>
      <c r="AB160" s="33"/>
      <c r="AC160" s="33"/>
      <c r="AD160" s="34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 t="s">
        <v>15</v>
      </c>
      <c r="AP160" s="31"/>
      <c r="AQ160" s="31"/>
      <c r="AR160" s="31"/>
      <c r="AS160" s="31" t="s">
        <v>16</v>
      </c>
      <c r="AT160" s="31"/>
      <c r="AU160" s="31"/>
      <c r="AV160" s="31"/>
      <c r="AW160" s="31" t="s">
        <v>17</v>
      </c>
      <c r="AX160" s="31"/>
      <c r="AY160" s="31"/>
      <c r="AZ160" s="31"/>
      <c r="BA160" s="31" t="s">
        <v>18</v>
      </c>
      <c r="BB160" s="31"/>
      <c r="BC160" s="31"/>
      <c r="BD160" s="35"/>
    </row>
    <row r="161" spans="1:56" ht="8.1" customHeight="1" x14ac:dyDescent="0.2">
      <c r="A161" s="29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1"/>
      <c r="X161" s="31"/>
      <c r="Y161" s="31"/>
      <c r="Z161" s="32"/>
      <c r="AA161" s="33"/>
      <c r="AB161" s="33"/>
      <c r="AC161" s="33"/>
      <c r="AD161" s="34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5"/>
    </row>
    <row r="162" spans="1:56" ht="8.1" customHeight="1" x14ac:dyDescent="0.2">
      <c r="A162" s="29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1"/>
      <c r="X162" s="31"/>
      <c r="Y162" s="31"/>
      <c r="Z162" s="32"/>
      <c r="AA162" s="33"/>
      <c r="AB162" s="33"/>
      <c r="AC162" s="33"/>
      <c r="AD162" s="34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5"/>
    </row>
    <row r="163" spans="1:56" ht="8.1" customHeight="1" x14ac:dyDescent="0.2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1"/>
      <c r="X163" s="31"/>
      <c r="Y163" s="31"/>
      <c r="Z163" s="36"/>
      <c r="AA163" s="37"/>
      <c r="AB163" s="37"/>
      <c r="AC163" s="37"/>
      <c r="AD163" s="38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5"/>
    </row>
    <row r="164" spans="1:56" ht="11.1" customHeight="1" thickBot="1" x14ac:dyDescent="0.25">
      <c r="A164" s="156">
        <v>1</v>
      </c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>
        <v>2</v>
      </c>
      <c r="X164" s="157"/>
      <c r="Y164" s="157"/>
      <c r="Z164" s="158">
        <v>3</v>
      </c>
      <c r="AA164" s="159"/>
      <c r="AB164" s="159"/>
      <c r="AC164" s="159"/>
      <c r="AD164" s="160"/>
      <c r="AE164" s="157">
        <v>4</v>
      </c>
      <c r="AF164" s="157"/>
      <c r="AG164" s="157"/>
      <c r="AH164" s="157"/>
      <c r="AI164" s="157"/>
      <c r="AJ164" s="157">
        <v>5</v>
      </c>
      <c r="AK164" s="157"/>
      <c r="AL164" s="157"/>
      <c r="AM164" s="157"/>
      <c r="AN164" s="157"/>
      <c r="AO164" s="157">
        <v>6</v>
      </c>
      <c r="AP164" s="157"/>
      <c r="AQ164" s="157"/>
      <c r="AR164" s="157"/>
      <c r="AS164" s="157">
        <v>7</v>
      </c>
      <c r="AT164" s="157"/>
      <c r="AU164" s="157"/>
      <c r="AV164" s="157"/>
      <c r="AW164" s="157">
        <v>8</v>
      </c>
      <c r="AX164" s="157"/>
      <c r="AY164" s="157"/>
      <c r="AZ164" s="157"/>
      <c r="BA164" s="157">
        <v>9</v>
      </c>
      <c r="BB164" s="157"/>
      <c r="BC164" s="157"/>
      <c r="BD164" s="161"/>
    </row>
    <row r="165" spans="1:56" s="83" customFormat="1" ht="12.75" customHeight="1" x14ac:dyDescent="0.2">
      <c r="A165" s="45" t="s">
        <v>165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144" t="s">
        <v>154</v>
      </c>
      <c r="X165" s="144"/>
      <c r="Y165" s="144"/>
      <c r="Z165" s="80">
        <f>Z167+Z168</f>
        <v>89.2</v>
      </c>
      <c r="AA165" s="80"/>
      <c r="AB165" s="80"/>
      <c r="AC165" s="80"/>
      <c r="AD165" s="80"/>
      <c r="AE165" s="53">
        <v>5050</v>
      </c>
      <c r="AF165" s="53"/>
      <c r="AG165" s="53"/>
      <c r="AH165" s="53"/>
      <c r="AI165" s="53"/>
      <c r="AJ165" s="53">
        <f>AO165+AS165+AW165+BA165</f>
        <v>5050</v>
      </c>
      <c r="AK165" s="53"/>
      <c r="AL165" s="53"/>
      <c r="AM165" s="53"/>
      <c r="AN165" s="53"/>
      <c r="AO165" s="168">
        <v>3200</v>
      </c>
      <c r="AP165" s="169"/>
      <c r="AQ165" s="169"/>
      <c r="AR165" s="170"/>
      <c r="AS165" s="80">
        <v>1850</v>
      </c>
      <c r="AT165" s="80"/>
      <c r="AU165" s="80"/>
      <c r="AV165" s="80"/>
      <c r="AW165" s="80"/>
      <c r="AX165" s="80"/>
      <c r="AY165" s="80"/>
      <c r="AZ165" s="80"/>
      <c r="BA165" s="80">
        <f>AW165</f>
        <v>0</v>
      </c>
      <c r="BB165" s="80"/>
      <c r="BC165" s="80"/>
      <c r="BD165" s="80"/>
    </row>
    <row r="166" spans="1:56" ht="12" customHeight="1" x14ac:dyDescent="0.2">
      <c r="A166" s="50" t="s">
        <v>166</v>
      </c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2" t="s">
        <v>23</v>
      </c>
      <c r="X166" s="52"/>
      <c r="Y166" s="52"/>
      <c r="Z166" s="54"/>
      <c r="AA166" s="54"/>
      <c r="AB166" s="54"/>
      <c r="AC166" s="54"/>
      <c r="AD166" s="54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5"/>
    </row>
    <row r="167" spans="1:56" ht="12.75" customHeight="1" x14ac:dyDescent="0.2">
      <c r="A167" s="50" t="s">
        <v>167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2" t="s">
        <v>25</v>
      </c>
      <c r="X167" s="52"/>
      <c r="Y167" s="52"/>
      <c r="Z167" s="54">
        <v>89.2</v>
      </c>
      <c r="AA167" s="54"/>
      <c r="AB167" s="54"/>
      <c r="AC167" s="54"/>
      <c r="AD167" s="54"/>
      <c r="AE167" s="53">
        <f>AE165</f>
        <v>5050</v>
      </c>
      <c r="AF167" s="53"/>
      <c r="AG167" s="53"/>
      <c r="AH167" s="53"/>
      <c r="AI167" s="53"/>
      <c r="AJ167" s="53">
        <f>AJ165</f>
        <v>5050</v>
      </c>
      <c r="AK167" s="53"/>
      <c r="AL167" s="53"/>
      <c r="AM167" s="53"/>
      <c r="AN167" s="53"/>
      <c r="AO167" s="54">
        <f>AO165</f>
        <v>3200</v>
      </c>
      <c r="AP167" s="54"/>
      <c r="AQ167" s="54"/>
      <c r="AR167" s="54"/>
      <c r="AS167" s="54">
        <f>AS165</f>
        <v>1850</v>
      </c>
      <c r="AT167" s="54"/>
      <c r="AU167" s="54"/>
      <c r="AV167" s="54"/>
      <c r="AW167" s="54">
        <f>AW165</f>
        <v>0</v>
      </c>
      <c r="AX167" s="54"/>
      <c r="AY167" s="54"/>
      <c r="AZ167" s="54"/>
      <c r="BA167" s="54">
        <f>BA165</f>
        <v>0</v>
      </c>
      <c r="BB167" s="54"/>
      <c r="BC167" s="54"/>
      <c r="BD167" s="54"/>
    </row>
    <row r="168" spans="1:56" ht="11.1" customHeight="1" x14ac:dyDescent="0.2">
      <c r="A168" s="50" t="s">
        <v>168</v>
      </c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2" t="s">
        <v>27</v>
      </c>
      <c r="X168" s="52"/>
      <c r="Y168" s="52"/>
      <c r="Z168" s="54"/>
      <c r="AA168" s="54"/>
      <c r="AB168" s="54"/>
      <c r="AC168" s="54"/>
      <c r="AD168" s="54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5"/>
    </row>
    <row r="169" spans="1:56" ht="14.25" customHeight="1" x14ac:dyDescent="0.2">
      <c r="A169" s="50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2"/>
      <c r="X169" s="52"/>
      <c r="Y169" s="52"/>
      <c r="Z169" s="54"/>
      <c r="AA169" s="54"/>
      <c r="AB169" s="54"/>
      <c r="AC169" s="54"/>
      <c r="AD169" s="54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5"/>
    </row>
    <row r="170" spans="1:56" ht="12.75" customHeight="1" x14ac:dyDescent="0.2">
      <c r="A170" s="50" t="s">
        <v>169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2" t="s">
        <v>29</v>
      </c>
      <c r="X170" s="52"/>
      <c r="Y170" s="52"/>
      <c r="Z170" s="56"/>
      <c r="AA170" s="57"/>
      <c r="AB170" s="57"/>
      <c r="AC170" s="57"/>
      <c r="AD170" s="58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5"/>
    </row>
    <row r="171" spans="1:56" ht="11.1" customHeight="1" x14ac:dyDescent="0.2">
      <c r="A171" s="50" t="s">
        <v>170</v>
      </c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2" t="s">
        <v>31</v>
      </c>
      <c r="X171" s="52"/>
      <c r="Y171" s="52"/>
      <c r="Z171" s="95"/>
      <c r="AA171" s="96"/>
      <c r="AB171" s="96"/>
      <c r="AC171" s="96"/>
      <c r="AD171" s="97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5"/>
    </row>
    <row r="172" spans="1:56" ht="12" customHeight="1" x14ac:dyDescent="0.2">
      <c r="A172" s="50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2"/>
      <c r="X172" s="52"/>
      <c r="Y172" s="52"/>
      <c r="Z172" s="98"/>
      <c r="AA172" s="99"/>
      <c r="AB172" s="99"/>
      <c r="AC172" s="99"/>
      <c r="AD172" s="100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5"/>
    </row>
    <row r="173" spans="1:56" ht="12" customHeight="1" thickBot="1" x14ac:dyDescent="0.25">
      <c r="A173" s="171" t="s">
        <v>171</v>
      </c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3"/>
      <c r="W173" s="174" t="s">
        <v>33</v>
      </c>
      <c r="X173" s="175"/>
      <c r="Y173" s="176"/>
      <c r="Z173" s="177"/>
      <c r="AA173" s="178"/>
      <c r="AB173" s="178"/>
      <c r="AC173" s="178"/>
      <c r="AD173" s="179"/>
      <c r="AE173" s="180"/>
      <c r="AF173" s="181"/>
      <c r="AG173" s="181"/>
      <c r="AH173" s="181"/>
      <c r="AI173" s="182"/>
      <c r="AJ173" s="180"/>
      <c r="AK173" s="181"/>
      <c r="AL173" s="181"/>
      <c r="AM173" s="181"/>
      <c r="AN173" s="182"/>
      <c r="AO173" s="177"/>
      <c r="AP173" s="178"/>
      <c r="AQ173" s="178"/>
      <c r="AR173" s="179"/>
      <c r="AS173" s="177"/>
      <c r="AT173" s="178"/>
      <c r="AU173" s="178"/>
      <c r="AV173" s="179"/>
      <c r="AW173" s="177"/>
      <c r="AX173" s="178"/>
      <c r="AY173" s="178"/>
      <c r="AZ173" s="179"/>
      <c r="BA173" s="177"/>
      <c r="BB173" s="178"/>
      <c r="BC173" s="178"/>
      <c r="BD173" s="183"/>
    </row>
    <row r="174" spans="1:56" s="187" customFormat="1" ht="11.1" customHeight="1" thickBot="1" x14ac:dyDescent="0.25">
      <c r="A174" s="171" t="s">
        <v>172</v>
      </c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3"/>
      <c r="W174" s="174" t="s">
        <v>35</v>
      </c>
      <c r="X174" s="175"/>
      <c r="Y174" s="176"/>
      <c r="Z174" s="184"/>
      <c r="AA174" s="185"/>
      <c r="AB174" s="185"/>
      <c r="AC174" s="185"/>
      <c r="AD174" s="186"/>
      <c r="AE174" s="180"/>
      <c r="AF174" s="181"/>
      <c r="AG174" s="181"/>
      <c r="AH174" s="181"/>
      <c r="AI174" s="182"/>
      <c r="AJ174" s="180"/>
      <c r="AK174" s="181"/>
      <c r="AL174" s="181"/>
      <c r="AM174" s="181"/>
      <c r="AN174" s="182"/>
      <c r="AO174" s="177"/>
      <c r="AP174" s="178"/>
      <c r="AQ174" s="178"/>
      <c r="AR174" s="179"/>
      <c r="AS174" s="177"/>
      <c r="AT174" s="178"/>
      <c r="AU174" s="178"/>
      <c r="AV174" s="179"/>
      <c r="AW174" s="177"/>
      <c r="AX174" s="178"/>
      <c r="AY174" s="178"/>
      <c r="AZ174" s="179"/>
      <c r="BA174" s="177"/>
      <c r="BB174" s="178"/>
      <c r="BC174" s="178"/>
      <c r="BD174" s="183"/>
    </row>
    <row r="175" spans="1:56" ht="11.1" customHeight="1" x14ac:dyDescent="0.2">
      <c r="A175" s="165"/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6"/>
      <c r="X175" s="166"/>
      <c r="Y175" s="166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</row>
    <row r="176" spans="1:56" ht="11.1" customHeight="1" x14ac:dyDescent="0.2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6"/>
      <c r="X176" s="166"/>
      <c r="Y176" s="166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</row>
    <row r="177" spans="1:56" ht="11.1" customHeight="1" x14ac:dyDescent="0.2">
      <c r="A177" s="151" t="s">
        <v>142</v>
      </c>
      <c r="B177" s="151"/>
      <c r="C177" s="151"/>
      <c r="D177" s="151"/>
      <c r="E177" s="151"/>
      <c r="F177" s="152"/>
      <c r="G177" s="152"/>
      <c r="H177" s="152"/>
      <c r="I177" s="152"/>
      <c r="J177" s="152"/>
      <c r="K177" s="152"/>
      <c r="L177" s="152"/>
      <c r="M177" s="152"/>
      <c r="N177" s="148"/>
      <c r="O177" s="148"/>
      <c r="P177" s="152"/>
      <c r="Q177" s="152"/>
      <c r="R177" s="152"/>
      <c r="S177" s="152"/>
      <c r="T177" s="152"/>
      <c r="U177" s="152"/>
      <c r="V177" s="152"/>
      <c r="W177" s="152"/>
      <c r="X177" s="148"/>
      <c r="Y177" s="148"/>
      <c r="Z177" s="152" t="s">
        <v>143</v>
      </c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</row>
    <row r="178" spans="1:56" ht="11.1" customHeight="1" x14ac:dyDescent="0.2">
      <c r="A178" s="148"/>
      <c r="B178" s="148"/>
      <c r="C178" s="148"/>
      <c r="D178" s="148"/>
      <c r="E178" s="148"/>
      <c r="F178" s="153" t="s">
        <v>144</v>
      </c>
      <c r="G178" s="153"/>
      <c r="H178" s="153"/>
      <c r="I178" s="153"/>
      <c r="J178" s="153"/>
      <c r="K178" s="153"/>
      <c r="L178" s="153"/>
      <c r="M178" s="153"/>
      <c r="N178" s="148"/>
      <c r="O178" s="148"/>
      <c r="P178" s="153" t="s">
        <v>145</v>
      </c>
      <c r="Q178" s="153"/>
      <c r="R178" s="153"/>
      <c r="S178" s="153"/>
      <c r="T178" s="153"/>
      <c r="U178" s="153"/>
      <c r="V178" s="153"/>
      <c r="W178" s="153"/>
      <c r="X178" s="148"/>
      <c r="Y178" s="148"/>
      <c r="Z178" s="153" t="s">
        <v>146</v>
      </c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</row>
    <row r="179" spans="1:56" ht="6" customHeight="1" x14ac:dyDescent="0.2">
      <c r="A179" s="165"/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6"/>
      <c r="X179" s="166"/>
      <c r="Y179" s="166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</row>
  </sheetData>
  <mergeCells count="874">
    <mergeCell ref="BA174:BD174"/>
    <mergeCell ref="A177:E177"/>
    <mergeCell ref="F177:M177"/>
    <mergeCell ref="P177:W177"/>
    <mergeCell ref="Z177:AQ177"/>
    <mergeCell ref="F178:M178"/>
    <mergeCell ref="P178:W178"/>
    <mergeCell ref="Z178:AQ178"/>
    <mergeCell ref="AW173:AZ173"/>
    <mergeCell ref="BA173:BD173"/>
    <mergeCell ref="A174:V174"/>
    <mergeCell ref="W174:Y174"/>
    <mergeCell ref="Z174:AD174"/>
    <mergeCell ref="AE174:AI174"/>
    <mergeCell ref="AJ174:AN174"/>
    <mergeCell ref="AO174:AR174"/>
    <mergeCell ref="AS174:AV174"/>
    <mergeCell ref="AW174:AZ174"/>
    <mergeCell ref="AS171:AV172"/>
    <mergeCell ref="AW171:AZ172"/>
    <mergeCell ref="BA171:BD172"/>
    <mergeCell ref="A173:V173"/>
    <mergeCell ref="W173:Y173"/>
    <mergeCell ref="Z173:AD173"/>
    <mergeCell ref="AE173:AI173"/>
    <mergeCell ref="AJ173:AN173"/>
    <mergeCell ref="AO173:AR173"/>
    <mergeCell ref="AS173:AV173"/>
    <mergeCell ref="A171:V172"/>
    <mergeCell ref="W171:Y172"/>
    <mergeCell ref="Z171:AD172"/>
    <mergeCell ref="AE171:AI172"/>
    <mergeCell ref="AJ171:AN172"/>
    <mergeCell ref="AO171:AR172"/>
    <mergeCell ref="BA168:BD169"/>
    <mergeCell ref="A170:V170"/>
    <mergeCell ref="W170:Y170"/>
    <mergeCell ref="Z170:AD170"/>
    <mergeCell ref="AE170:AI170"/>
    <mergeCell ref="AJ170:AN170"/>
    <mergeCell ref="AO170:AR170"/>
    <mergeCell ref="AS170:AV170"/>
    <mergeCell ref="AW170:AZ170"/>
    <mergeCell ref="BA170:BD170"/>
    <mergeCell ref="AW167:AZ167"/>
    <mergeCell ref="BA167:BD167"/>
    <mergeCell ref="A168:V169"/>
    <mergeCell ref="W168:Y169"/>
    <mergeCell ref="Z168:AD169"/>
    <mergeCell ref="AE168:AI169"/>
    <mergeCell ref="AJ168:AN169"/>
    <mergeCell ref="AO168:AR169"/>
    <mergeCell ref="AS168:AV169"/>
    <mergeCell ref="AW168:AZ169"/>
    <mergeCell ref="AS166:AV166"/>
    <mergeCell ref="AW166:AZ166"/>
    <mergeCell ref="BA166:BD166"/>
    <mergeCell ref="A167:V167"/>
    <mergeCell ref="W167:Y167"/>
    <mergeCell ref="Z167:AD167"/>
    <mergeCell ref="AE167:AI167"/>
    <mergeCell ref="AJ167:AN167"/>
    <mergeCell ref="AO167:AR167"/>
    <mergeCell ref="AS167:AV167"/>
    <mergeCell ref="A166:V166"/>
    <mergeCell ref="W166:Y166"/>
    <mergeCell ref="Z166:AD166"/>
    <mergeCell ref="AE166:AI166"/>
    <mergeCell ref="AJ166:AN166"/>
    <mergeCell ref="AO166:AR166"/>
    <mergeCell ref="BA164:BD164"/>
    <mergeCell ref="A165:V165"/>
    <mergeCell ref="W165:Y165"/>
    <mergeCell ref="Z165:AD165"/>
    <mergeCell ref="AE165:AI165"/>
    <mergeCell ref="AJ165:AN165"/>
    <mergeCell ref="AO165:AR165"/>
    <mergeCell ref="AS165:AV165"/>
    <mergeCell ref="AW165:AZ165"/>
    <mergeCell ref="BA165:BD165"/>
    <mergeCell ref="AW160:AZ163"/>
    <mergeCell ref="BA160:BD163"/>
    <mergeCell ref="A164:V164"/>
    <mergeCell ref="W164:Y164"/>
    <mergeCell ref="Z164:AD164"/>
    <mergeCell ref="AE164:AI164"/>
    <mergeCell ref="AJ164:AN164"/>
    <mergeCell ref="AO164:AR164"/>
    <mergeCell ref="AS164:AV164"/>
    <mergeCell ref="AW164:AZ164"/>
    <mergeCell ref="AV157:BD157"/>
    <mergeCell ref="A158:BD158"/>
    <mergeCell ref="A159:V163"/>
    <mergeCell ref="W159:Y163"/>
    <mergeCell ref="Z159:AD163"/>
    <mergeCell ref="AE159:AI163"/>
    <mergeCell ref="AJ159:AN163"/>
    <mergeCell ref="AO159:BD159"/>
    <mergeCell ref="AO160:AR163"/>
    <mergeCell ref="AS160:AV163"/>
    <mergeCell ref="BA149:BD149"/>
    <mergeCell ref="A152:E152"/>
    <mergeCell ref="F152:M152"/>
    <mergeCell ref="P152:W152"/>
    <mergeCell ref="Z152:AQ152"/>
    <mergeCell ref="F153:M153"/>
    <mergeCell ref="P153:W153"/>
    <mergeCell ref="Z153:AQ153"/>
    <mergeCell ref="AW148:AZ148"/>
    <mergeCell ref="BA148:BD148"/>
    <mergeCell ref="A149:V149"/>
    <mergeCell ref="W149:Y149"/>
    <mergeCell ref="Z149:AD149"/>
    <mergeCell ref="AE149:AI149"/>
    <mergeCell ref="AJ149:AN149"/>
    <mergeCell ref="AO149:AR149"/>
    <mergeCell ref="AS149:AV149"/>
    <mergeCell ref="AW149:AZ149"/>
    <mergeCell ref="AS147:AV147"/>
    <mergeCell ref="AW147:AZ147"/>
    <mergeCell ref="BA147:BD147"/>
    <mergeCell ref="A148:V148"/>
    <mergeCell ref="W148:Y148"/>
    <mergeCell ref="Z148:AD148"/>
    <mergeCell ref="AE148:AI148"/>
    <mergeCell ref="AJ148:AN148"/>
    <mergeCell ref="AO148:AR148"/>
    <mergeCell ref="AS148:AV148"/>
    <mergeCell ref="A147:V147"/>
    <mergeCell ref="W147:Y147"/>
    <mergeCell ref="Z147:AD147"/>
    <mergeCell ref="AE147:AI147"/>
    <mergeCell ref="AJ147:AN147"/>
    <mergeCell ref="AO147:AR147"/>
    <mergeCell ref="BA145:BD145"/>
    <mergeCell ref="A146:V146"/>
    <mergeCell ref="W146:Y146"/>
    <mergeCell ref="Z146:AD146"/>
    <mergeCell ref="AE146:AI146"/>
    <mergeCell ref="AJ146:AN146"/>
    <mergeCell ref="AO146:AR146"/>
    <mergeCell ref="AS146:AV146"/>
    <mergeCell ref="AW146:AZ146"/>
    <mergeCell ref="BA146:BD146"/>
    <mergeCell ref="AW144:AZ144"/>
    <mergeCell ref="BA144:BD144"/>
    <mergeCell ref="A145:V145"/>
    <mergeCell ref="W145:Y145"/>
    <mergeCell ref="Z145:AD145"/>
    <mergeCell ref="AE145:AI145"/>
    <mergeCell ref="AJ145:AN145"/>
    <mergeCell ref="AO145:AR145"/>
    <mergeCell ref="AS145:AV145"/>
    <mergeCell ref="AW145:AZ145"/>
    <mergeCell ref="AS143:AV143"/>
    <mergeCell ref="AW143:AZ143"/>
    <mergeCell ref="BA143:BD143"/>
    <mergeCell ref="A144:V144"/>
    <mergeCell ref="W144:Y144"/>
    <mergeCell ref="Z144:AD144"/>
    <mergeCell ref="AE144:AI144"/>
    <mergeCell ref="AJ144:AN144"/>
    <mergeCell ref="AO144:AR144"/>
    <mergeCell ref="AS144:AV144"/>
    <mergeCell ref="A143:V143"/>
    <mergeCell ref="W143:Y143"/>
    <mergeCell ref="Z143:AD143"/>
    <mergeCell ref="AE143:AI143"/>
    <mergeCell ref="AJ143:AN143"/>
    <mergeCell ref="AO143:AR143"/>
    <mergeCell ref="BA141:BD141"/>
    <mergeCell ref="A142:V142"/>
    <mergeCell ref="W142:Y142"/>
    <mergeCell ref="Z142:AD142"/>
    <mergeCell ref="AE142:AI142"/>
    <mergeCell ref="AJ142:AN142"/>
    <mergeCell ref="AO142:AR142"/>
    <mergeCell ref="AS142:AV142"/>
    <mergeCell ref="AW142:AZ142"/>
    <mergeCell ref="BA142:BD142"/>
    <mergeCell ref="AW137:AZ140"/>
    <mergeCell ref="BA137:BD140"/>
    <mergeCell ref="A141:V141"/>
    <mergeCell ref="W141:Y141"/>
    <mergeCell ref="Z141:AD141"/>
    <mergeCell ref="AE141:AI141"/>
    <mergeCell ref="AJ141:AN141"/>
    <mergeCell ref="AO141:AR141"/>
    <mergeCell ref="AS141:AV141"/>
    <mergeCell ref="AW141:AZ141"/>
    <mergeCell ref="AV134:BD134"/>
    <mergeCell ref="A135:BD135"/>
    <mergeCell ref="A136:V140"/>
    <mergeCell ref="W136:Y140"/>
    <mergeCell ref="Z136:AD140"/>
    <mergeCell ref="AE136:AI140"/>
    <mergeCell ref="AJ136:AN140"/>
    <mergeCell ref="AO136:BD136"/>
    <mergeCell ref="AO137:AR140"/>
    <mergeCell ref="AS137:AV140"/>
    <mergeCell ref="BA129:BD129"/>
    <mergeCell ref="A132:E132"/>
    <mergeCell ref="F132:M132"/>
    <mergeCell ref="P132:W132"/>
    <mergeCell ref="Z132:AQ132"/>
    <mergeCell ref="F133:M133"/>
    <mergeCell ref="P133:W133"/>
    <mergeCell ref="Z133:AQ133"/>
    <mergeCell ref="AW128:AZ128"/>
    <mergeCell ref="BA128:BD128"/>
    <mergeCell ref="A129:V129"/>
    <mergeCell ref="W129:Y129"/>
    <mergeCell ref="Z129:AD129"/>
    <mergeCell ref="AE129:AI129"/>
    <mergeCell ref="AJ129:AN129"/>
    <mergeCell ref="AO129:AR129"/>
    <mergeCell ref="AS129:AV129"/>
    <mergeCell ref="AW129:AZ129"/>
    <mergeCell ref="AS127:AV127"/>
    <mergeCell ref="AW127:AZ127"/>
    <mergeCell ref="BA127:BD127"/>
    <mergeCell ref="A128:V128"/>
    <mergeCell ref="W128:Y128"/>
    <mergeCell ref="Z128:AD128"/>
    <mergeCell ref="AE128:AI128"/>
    <mergeCell ref="AJ128:AN128"/>
    <mergeCell ref="AO128:AR128"/>
    <mergeCell ref="AS128:AV128"/>
    <mergeCell ref="A127:V127"/>
    <mergeCell ref="W127:Y127"/>
    <mergeCell ref="Z127:AD127"/>
    <mergeCell ref="AE127:AI127"/>
    <mergeCell ref="AJ127:AN127"/>
    <mergeCell ref="AO127:AR127"/>
    <mergeCell ref="BA125:BD125"/>
    <mergeCell ref="A126:V126"/>
    <mergeCell ref="W126:Y126"/>
    <mergeCell ref="Z126:AD126"/>
    <mergeCell ref="AE126:AI126"/>
    <mergeCell ref="AJ126:AN126"/>
    <mergeCell ref="AO126:AR126"/>
    <mergeCell ref="AS126:AV126"/>
    <mergeCell ref="AW126:AZ126"/>
    <mergeCell ref="BA126:BD126"/>
    <mergeCell ref="AW123:AZ124"/>
    <mergeCell ref="BA123:BD124"/>
    <mergeCell ref="A125:V125"/>
    <mergeCell ref="W125:Y125"/>
    <mergeCell ref="Z125:AD125"/>
    <mergeCell ref="AE125:AI125"/>
    <mergeCell ref="AJ125:AN125"/>
    <mergeCell ref="AO125:AR125"/>
    <mergeCell ref="AS125:AV125"/>
    <mergeCell ref="AW125:AZ125"/>
    <mergeCell ref="AS122:AV122"/>
    <mergeCell ref="AW122:AZ122"/>
    <mergeCell ref="BA122:BD122"/>
    <mergeCell ref="A123:V124"/>
    <mergeCell ref="W123:Y124"/>
    <mergeCell ref="Z123:AD124"/>
    <mergeCell ref="AE123:AI124"/>
    <mergeCell ref="AJ123:AN124"/>
    <mergeCell ref="AO123:AR124"/>
    <mergeCell ref="AS123:AV124"/>
    <mergeCell ref="A122:V122"/>
    <mergeCell ref="W122:Y122"/>
    <mergeCell ref="Z122:AD122"/>
    <mergeCell ref="AE122:AI122"/>
    <mergeCell ref="AJ122:AN122"/>
    <mergeCell ref="AO122:AR122"/>
    <mergeCell ref="BA118:BD120"/>
    <mergeCell ref="A121:V121"/>
    <mergeCell ref="W121:Y121"/>
    <mergeCell ref="Z121:AD121"/>
    <mergeCell ref="AE121:AI121"/>
    <mergeCell ref="AJ121:AN121"/>
    <mergeCell ref="AO121:AR121"/>
    <mergeCell ref="AS121:AV121"/>
    <mergeCell ref="AW121:AZ121"/>
    <mergeCell ref="BA121:BD121"/>
    <mergeCell ref="AW116:AZ117"/>
    <mergeCell ref="BA116:BD117"/>
    <mergeCell ref="A118:V120"/>
    <mergeCell ref="W118:Y120"/>
    <mergeCell ref="Z118:AD120"/>
    <mergeCell ref="AE118:AI120"/>
    <mergeCell ref="AJ118:AN120"/>
    <mergeCell ref="AO118:AR120"/>
    <mergeCell ref="AS118:AV120"/>
    <mergeCell ref="AW118:AZ120"/>
    <mergeCell ref="AS115:AV115"/>
    <mergeCell ref="AW115:AZ115"/>
    <mergeCell ref="BA115:BD115"/>
    <mergeCell ref="A116:V117"/>
    <mergeCell ref="W116:Y117"/>
    <mergeCell ref="Z116:AD117"/>
    <mergeCell ref="AE116:AI117"/>
    <mergeCell ref="AJ116:AN117"/>
    <mergeCell ref="AO116:AR117"/>
    <mergeCell ref="AS116:AV117"/>
    <mergeCell ref="A115:V115"/>
    <mergeCell ref="W115:Y115"/>
    <mergeCell ref="Z115:AD115"/>
    <mergeCell ref="AE115:AI115"/>
    <mergeCell ref="AJ115:AN115"/>
    <mergeCell ref="AO115:AR115"/>
    <mergeCell ref="BA113:BD113"/>
    <mergeCell ref="A114:V114"/>
    <mergeCell ref="W114:Y114"/>
    <mergeCell ref="Z114:AD114"/>
    <mergeCell ref="AE114:AI114"/>
    <mergeCell ref="AJ114:AN114"/>
    <mergeCell ref="AO114:AR114"/>
    <mergeCell ref="AS114:AV114"/>
    <mergeCell ref="AW114:AZ114"/>
    <mergeCell ref="BA114:BD114"/>
    <mergeCell ref="AW112:AZ112"/>
    <mergeCell ref="BA112:BD112"/>
    <mergeCell ref="A113:V113"/>
    <mergeCell ref="W113:Y113"/>
    <mergeCell ref="Z113:AD113"/>
    <mergeCell ref="AE113:AI113"/>
    <mergeCell ref="AJ113:AN113"/>
    <mergeCell ref="AO113:AR113"/>
    <mergeCell ref="AS113:AV113"/>
    <mergeCell ref="AW113:AZ113"/>
    <mergeCell ref="AS110:AV111"/>
    <mergeCell ref="AW110:AZ111"/>
    <mergeCell ref="BA110:BD111"/>
    <mergeCell ref="A112:V112"/>
    <mergeCell ref="W112:Y112"/>
    <mergeCell ref="Z112:AD112"/>
    <mergeCell ref="AE112:AI112"/>
    <mergeCell ref="AJ112:AN112"/>
    <mergeCell ref="AO112:AR112"/>
    <mergeCell ref="AS112:AV112"/>
    <mergeCell ref="A110:V111"/>
    <mergeCell ref="W110:Y111"/>
    <mergeCell ref="Z110:AD111"/>
    <mergeCell ref="AE110:AI111"/>
    <mergeCell ref="AJ110:AN111"/>
    <mergeCell ref="AO110:AR111"/>
    <mergeCell ref="BA107:BD107"/>
    <mergeCell ref="A108:V109"/>
    <mergeCell ref="W108:Y109"/>
    <mergeCell ref="Z108:AD109"/>
    <mergeCell ref="AE108:AI109"/>
    <mergeCell ref="AJ108:AN109"/>
    <mergeCell ref="AO108:AR109"/>
    <mergeCell ref="AS108:AV109"/>
    <mergeCell ref="AW108:AZ109"/>
    <mergeCell ref="BA108:BD109"/>
    <mergeCell ref="AW106:AZ106"/>
    <mergeCell ref="BA106:BD106"/>
    <mergeCell ref="A107:V107"/>
    <mergeCell ref="W107:Y107"/>
    <mergeCell ref="Z107:AD107"/>
    <mergeCell ref="AE107:AI107"/>
    <mergeCell ref="AJ107:AN107"/>
    <mergeCell ref="AO107:AR107"/>
    <mergeCell ref="AS107:AV107"/>
    <mergeCell ref="AW107:AZ107"/>
    <mergeCell ref="AS104:AV105"/>
    <mergeCell ref="AW104:AZ105"/>
    <mergeCell ref="BA104:BD105"/>
    <mergeCell ref="A106:V106"/>
    <mergeCell ref="W106:Y106"/>
    <mergeCell ref="Z106:AD106"/>
    <mergeCell ref="AE106:AI106"/>
    <mergeCell ref="AJ106:AN106"/>
    <mergeCell ref="AO106:AR106"/>
    <mergeCell ref="AS106:AV106"/>
    <mergeCell ref="AS101:AV102"/>
    <mergeCell ref="AW101:AZ102"/>
    <mergeCell ref="BA101:BD102"/>
    <mergeCell ref="A103:BD103"/>
    <mergeCell ref="A104:V105"/>
    <mergeCell ref="W104:Y105"/>
    <mergeCell ref="Z104:AD105"/>
    <mergeCell ref="AE104:AI105"/>
    <mergeCell ref="AJ104:AN105"/>
    <mergeCell ref="AO104:AR105"/>
    <mergeCell ref="A101:V102"/>
    <mergeCell ref="W101:Y102"/>
    <mergeCell ref="Z101:AD102"/>
    <mergeCell ref="AE101:AI102"/>
    <mergeCell ref="AJ101:AN102"/>
    <mergeCell ref="AO101:AR102"/>
    <mergeCell ref="BA99:BD99"/>
    <mergeCell ref="A100:V100"/>
    <mergeCell ref="W100:Y100"/>
    <mergeCell ref="Z100:AD100"/>
    <mergeCell ref="AE100:AI100"/>
    <mergeCell ref="AJ100:AN100"/>
    <mergeCell ref="AO100:AR100"/>
    <mergeCell ref="AS100:AV100"/>
    <mergeCell ref="AW100:AZ100"/>
    <mergeCell ref="BA100:BD100"/>
    <mergeCell ref="AW98:AZ98"/>
    <mergeCell ref="BA98:BD98"/>
    <mergeCell ref="A99:V99"/>
    <mergeCell ref="W99:Y99"/>
    <mergeCell ref="Z99:AD99"/>
    <mergeCell ref="AE99:AI99"/>
    <mergeCell ref="AJ99:AN99"/>
    <mergeCell ref="AO99:AR99"/>
    <mergeCell ref="AS99:AV99"/>
    <mergeCell ref="AW99:AZ99"/>
    <mergeCell ref="AS96:AV97"/>
    <mergeCell ref="AW96:AZ97"/>
    <mergeCell ref="BA96:BD97"/>
    <mergeCell ref="A98:V98"/>
    <mergeCell ref="W98:Y98"/>
    <mergeCell ref="Z98:AD98"/>
    <mergeCell ref="AE98:AI98"/>
    <mergeCell ref="AJ98:AN98"/>
    <mergeCell ref="AO98:AR98"/>
    <mergeCell ref="AS98:AV98"/>
    <mergeCell ref="A96:V97"/>
    <mergeCell ref="W96:Y97"/>
    <mergeCell ref="Z96:AD97"/>
    <mergeCell ref="AE96:AI97"/>
    <mergeCell ref="AJ96:AN97"/>
    <mergeCell ref="AO96:AR97"/>
    <mergeCell ref="BA93:BD94"/>
    <mergeCell ref="A95:V95"/>
    <mergeCell ref="W95:Y95"/>
    <mergeCell ref="Z95:AD95"/>
    <mergeCell ref="AE95:AI95"/>
    <mergeCell ref="AJ95:AN95"/>
    <mergeCell ref="AO95:AR95"/>
    <mergeCell ref="AS95:AV95"/>
    <mergeCell ref="AW95:AZ95"/>
    <mergeCell ref="BA95:BD95"/>
    <mergeCell ref="AW92:AZ92"/>
    <mergeCell ref="BA92:BD92"/>
    <mergeCell ref="A93:V94"/>
    <mergeCell ref="W93:Y94"/>
    <mergeCell ref="Z93:AD94"/>
    <mergeCell ref="AE93:AI94"/>
    <mergeCell ref="AJ93:AN94"/>
    <mergeCell ref="AO93:AR94"/>
    <mergeCell ref="AS93:AV94"/>
    <mergeCell ref="AW93:AZ94"/>
    <mergeCell ref="AS86:AV91"/>
    <mergeCell ref="AW86:AZ91"/>
    <mergeCell ref="BA86:BD91"/>
    <mergeCell ref="A92:V92"/>
    <mergeCell ref="W92:Y92"/>
    <mergeCell ref="Z92:AD92"/>
    <mergeCell ref="AE92:AI92"/>
    <mergeCell ref="AJ92:AN92"/>
    <mergeCell ref="AO92:AR92"/>
    <mergeCell ref="AS92:AV92"/>
    <mergeCell ref="A86:V91"/>
    <mergeCell ref="W86:Y91"/>
    <mergeCell ref="Z86:AD91"/>
    <mergeCell ref="AE86:AI91"/>
    <mergeCell ref="AJ86:AN91"/>
    <mergeCell ref="AO86:AR91"/>
    <mergeCell ref="BA82:BD84"/>
    <mergeCell ref="A85:V85"/>
    <mergeCell ref="W85:Y85"/>
    <mergeCell ref="Z85:AD85"/>
    <mergeCell ref="AE85:AI85"/>
    <mergeCell ref="AJ85:AN85"/>
    <mergeCell ref="AO85:AR85"/>
    <mergeCell ref="AS85:AV85"/>
    <mergeCell ref="AW85:AZ85"/>
    <mergeCell ref="BA85:BD85"/>
    <mergeCell ref="AW80:AZ81"/>
    <mergeCell ref="BA80:BD81"/>
    <mergeCell ref="A82:V84"/>
    <mergeCell ref="W82:Y84"/>
    <mergeCell ref="Z82:AD84"/>
    <mergeCell ref="AE82:AI84"/>
    <mergeCell ref="AJ82:AN84"/>
    <mergeCell ref="AO82:AR84"/>
    <mergeCell ref="AS82:AV84"/>
    <mergeCell ref="AW82:AZ84"/>
    <mergeCell ref="AS78:AV79"/>
    <mergeCell ref="AW78:AZ79"/>
    <mergeCell ref="BA78:BD79"/>
    <mergeCell ref="A80:V81"/>
    <mergeCell ref="W80:Y81"/>
    <mergeCell ref="Z80:AD81"/>
    <mergeCell ref="AE80:AI81"/>
    <mergeCell ref="AJ80:AN81"/>
    <mergeCell ref="AO80:AR81"/>
    <mergeCell ref="AS80:AV81"/>
    <mergeCell ref="AS76:AV76"/>
    <mergeCell ref="AW76:AZ76"/>
    <mergeCell ref="BA76:BD76"/>
    <mergeCell ref="A77:BD77"/>
    <mergeCell ref="A78:V79"/>
    <mergeCell ref="W78:Y79"/>
    <mergeCell ref="Z78:AD79"/>
    <mergeCell ref="AE78:AI79"/>
    <mergeCell ref="AJ78:AN79"/>
    <mergeCell ref="AO78:AR79"/>
    <mergeCell ref="A76:V76"/>
    <mergeCell ref="W76:Y76"/>
    <mergeCell ref="Z76:AD76"/>
    <mergeCell ref="AE76:AI76"/>
    <mergeCell ref="AJ76:AN76"/>
    <mergeCell ref="AO76:AR76"/>
    <mergeCell ref="BA74:BD74"/>
    <mergeCell ref="A75:V75"/>
    <mergeCell ref="W75:Y75"/>
    <mergeCell ref="Z75:AD75"/>
    <mergeCell ref="AE75:AI75"/>
    <mergeCell ref="AJ75:AN75"/>
    <mergeCell ref="AO75:AR75"/>
    <mergeCell ref="AS75:AV75"/>
    <mergeCell ref="AW75:AZ75"/>
    <mergeCell ref="BA75:BD75"/>
    <mergeCell ref="AW73:AZ73"/>
    <mergeCell ref="BA73:BD73"/>
    <mergeCell ref="A74:V74"/>
    <mergeCell ref="W74:Y74"/>
    <mergeCell ref="Z74:AD74"/>
    <mergeCell ref="AE74:AI74"/>
    <mergeCell ref="AJ74:AN74"/>
    <mergeCell ref="AO74:AR74"/>
    <mergeCell ref="AS74:AV74"/>
    <mergeCell ref="AW74:AZ74"/>
    <mergeCell ref="AS71:AV72"/>
    <mergeCell ref="AW71:AZ72"/>
    <mergeCell ref="BA71:BD72"/>
    <mergeCell ref="A73:V73"/>
    <mergeCell ref="W73:Y73"/>
    <mergeCell ref="Z73:AD73"/>
    <mergeCell ref="AE73:AI73"/>
    <mergeCell ref="AJ73:AN73"/>
    <mergeCell ref="AO73:AR73"/>
    <mergeCell ref="AS73:AV73"/>
    <mergeCell ref="A71:V72"/>
    <mergeCell ref="W71:Y72"/>
    <mergeCell ref="Z71:AD72"/>
    <mergeCell ref="AE71:AI72"/>
    <mergeCell ref="AJ71:AN72"/>
    <mergeCell ref="AO71:AR72"/>
    <mergeCell ref="BA69:BD69"/>
    <mergeCell ref="A70:V70"/>
    <mergeCell ref="W70:Y70"/>
    <mergeCell ref="Z70:AD70"/>
    <mergeCell ref="AE70:AI70"/>
    <mergeCell ref="AJ70:AN70"/>
    <mergeCell ref="AO70:AR70"/>
    <mergeCell ref="AS70:AV70"/>
    <mergeCell ref="AW70:AZ70"/>
    <mergeCell ref="BA70:BD70"/>
    <mergeCell ref="AW68:AZ68"/>
    <mergeCell ref="BA68:BD68"/>
    <mergeCell ref="A69:V69"/>
    <mergeCell ref="W69:Y69"/>
    <mergeCell ref="Z69:AD69"/>
    <mergeCell ref="AE69:AI69"/>
    <mergeCell ref="AJ69:AN69"/>
    <mergeCell ref="AO69:AR69"/>
    <mergeCell ref="AS69:AV69"/>
    <mergeCell ref="AW69:AZ69"/>
    <mergeCell ref="AS67:AV67"/>
    <mergeCell ref="AW67:AZ67"/>
    <mergeCell ref="BA67:BD67"/>
    <mergeCell ref="A68:V68"/>
    <mergeCell ref="W68:Y68"/>
    <mergeCell ref="Z68:AD68"/>
    <mergeCell ref="AE68:AI68"/>
    <mergeCell ref="AJ68:AN68"/>
    <mergeCell ref="AO68:AR68"/>
    <mergeCell ref="AS68:AV68"/>
    <mergeCell ref="A67:V67"/>
    <mergeCell ref="W67:Y67"/>
    <mergeCell ref="Z67:AD67"/>
    <mergeCell ref="AE67:AI67"/>
    <mergeCell ref="AJ67:AN67"/>
    <mergeCell ref="AO67:AR67"/>
    <mergeCell ref="BA65:BD65"/>
    <mergeCell ref="A66:V66"/>
    <mergeCell ref="W66:Y66"/>
    <mergeCell ref="Z66:AD66"/>
    <mergeCell ref="AE66:AI66"/>
    <mergeCell ref="AJ66:AN66"/>
    <mergeCell ref="AO66:AR66"/>
    <mergeCell ref="AS66:AV66"/>
    <mergeCell ref="AW66:AZ66"/>
    <mergeCell ref="BA66:BD66"/>
    <mergeCell ref="AW64:AZ64"/>
    <mergeCell ref="BA64:BD64"/>
    <mergeCell ref="A65:V65"/>
    <mergeCell ref="W65:Y65"/>
    <mergeCell ref="Z65:AD65"/>
    <mergeCell ref="AE65:AI65"/>
    <mergeCell ref="AJ65:AN65"/>
    <mergeCell ref="AO65:AR65"/>
    <mergeCell ref="AS65:AV65"/>
    <mergeCell ref="AW65:AZ65"/>
    <mergeCell ref="AS63:AV63"/>
    <mergeCell ref="AW63:AZ63"/>
    <mergeCell ref="BA63:BD63"/>
    <mergeCell ref="A64:V64"/>
    <mergeCell ref="W64:Y64"/>
    <mergeCell ref="Z64:AD64"/>
    <mergeCell ref="AE64:AI64"/>
    <mergeCell ref="AJ64:AN64"/>
    <mergeCell ref="AO64:AR64"/>
    <mergeCell ref="AS64:AV64"/>
    <mergeCell ref="A63:V63"/>
    <mergeCell ref="W63:Y63"/>
    <mergeCell ref="Z63:AD63"/>
    <mergeCell ref="AE63:AI63"/>
    <mergeCell ref="AJ63:AN63"/>
    <mergeCell ref="AO63:AR63"/>
    <mergeCell ref="BA61:BD61"/>
    <mergeCell ref="A62:V62"/>
    <mergeCell ref="W62:Y62"/>
    <mergeCell ref="Z62:AD62"/>
    <mergeCell ref="AE62:AI62"/>
    <mergeCell ref="AJ62:AN62"/>
    <mergeCell ref="AO62:AR62"/>
    <mergeCell ref="AS62:AV62"/>
    <mergeCell ref="AW62:AZ62"/>
    <mergeCell ref="BA62:BD62"/>
    <mergeCell ref="AW60:AZ60"/>
    <mergeCell ref="BA60:BD60"/>
    <mergeCell ref="A61:V61"/>
    <mergeCell ref="W61:Y61"/>
    <mergeCell ref="Z61:AD61"/>
    <mergeCell ref="AE61:AI61"/>
    <mergeCell ref="AJ61:AN61"/>
    <mergeCell ref="AO61:AR61"/>
    <mergeCell ref="AS61:AV61"/>
    <mergeCell ref="AW61:AZ61"/>
    <mergeCell ref="AS59:AV59"/>
    <mergeCell ref="AW59:AZ59"/>
    <mergeCell ref="BA59:BD59"/>
    <mergeCell ref="A60:V60"/>
    <mergeCell ref="W60:Y60"/>
    <mergeCell ref="Z60:AD60"/>
    <mergeCell ref="AE60:AI60"/>
    <mergeCell ref="AJ60:AN60"/>
    <mergeCell ref="AO60:AR60"/>
    <mergeCell ref="AS60:AV60"/>
    <mergeCell ref="A59:V59"/>
    <mergeCell ref="W59:Y59"/>
    <mergeCell ref="Z59:AD59"/>
    <mergeCell ref="AE59:AI59"/>
    <mergeCell ref="AJ59:AN59"/>
    <mergeCell ref="AO59:AR59"/>
    <mergeCell ref="BA57:BD57"/>
    <mergeCell ref="A58:V58"/>
    <mergeCell ref="W58:Y58"/>
    <mergeCell ref="Z58:AD58"/>
    <mergeCell ref="AE58:AI58"/>
    <mergeCell ref="AJ58:AN58"/>
    <mergeCell ref="AO58:AR58"/>
    <mergeCell ref="AS58:AV58"/>
    <mergeCell ref="AW58:AZ58"/>
    <mergeCell ref="BA58:BD58"/>
    <mergeCell ref="AW55:AZ56"/>
    <mergeCell ref="BA55:BD56"/>
    <mergeCell ref="A57:V57"/>
    <mergeCell ref="W57:Y57"/>
    <mergeCell ref="Z57:AD57"/>
    <mergeCell ref="AE57:AI57"/>
    <mergeCell ref="AJ57:AN57"/>
    <mergeCell ref="AO57:AR57"/>
    <mergeCell ref="AS57:AV57"/>
    <mergeCell ref="AW57:AZ57"/>
    <mergeCell ref="AS54:AV54"/>
    <mergeCell ref="AW54:AZ54"/>
    <mergeCell ref="BA54:BD54"/>
    <mergeCell ref="A55:V56"/>
    <mergeCell ref="W55:Y56"/>
    <mergeCell ref="Z55:AD56"/>
    <mergeCell ref="AE55:AI56"/>
    <mergeCell ref="AJ55:AN56"/>
    <mergeCell ref="AO55:AR56"/>
    <mergeCell ref="AS55:AV56"/>
    <mergeCell ref="AO52:AR53"/>
    <mergeCell ref="AS52:AV53"/>
    <mergeCell ref="AW52:AZ53"/>
    <mergeCell ref="BA52:BD53"/>
    <mergeCell ref="A54:V54"/>
    <mergeCell ref="W54:Y54"/>
    <mergeCell ref="Z54:AD54"/>
    <mergeCell ref="AE54:AI54"/>
    <mergeCell ref="AJ54:AN54"/>
    <mergeCell ref="AO54:AR54"/>
    <mergeCell ref="AS50:AV50"/>
    <mergeCell ref="AW50:AZ50"/>
    <mergeCell ref="BA50:BD50"/>
    <mergeCell ref="A51:V51"/>
    <mergeCell ref="W51:BD51"/>
    <mergeCell ref="A52:V53"/>
    <mergeCell ref="W52:Y53"/>
    <mergeCell ref="Z52:AD53"/>
    <mergeCell ref="AE52:AI53"/>
    <mergeCell ref="AJ52:AN53"/>
    <mergeCell ref="A50:V50"/>
    <mergeCell ref="W50:Y50"/>
    <mergeCell ref="Z50:AD50"/>
    <mergeCell ref="AE50:AI50"/>
    <mergeCell ref="AJ50:AN50"/>
    <mergeCell ref="AO50:AR50"/>
    <mergeCell ref="BA48:BD48"/>
    <mergeCell ref="A49:V49"/>
    <mergeCell ref="W49:Y49"/>
    <mergeCell ref="Z49:AD49"/>
    <mergeCell ref="AE49:AI49"/>
    <mergeCell ref="AJ49:AN49"/>
    <mergeCell ref="AO49:AR49"/>
    <mergeCell ref="AS49:AV49"/>
    <mergeCell ref="AW49:AZ49"/>
    <mergeCell ref="BA49:BD49"/>
    <mergeCell ref="AW47:AZ47"/>
    <mergeCell ref="BA47:BD47"/>
    <mergeCell ref="A48:V48"/>
    <mergeCell ref="W48:Y48"/>
    <mergeCell ref="Z48:AD48"/>
    <mergeCell ref="AE48:AI48"/>
    <mergeCell ref="AJ48:AN48"/>
    <mergeCell ref="AO48:AR48"/>
    <mergeCell ref="AS48:AV48"/>
    <mergeCell ref="AW48:AZ48"/>
    <mergeCell ref="AS46:AV46"/>
    <mergeCell ref="AW46:AZ46"/>
    <mergeCell ref="BA46:BD46"/>
    <mergeCell ref="A47:V47"/>
    <mergeCell ref="W47:Y47"/>
    <mergeCell ref="Z47:AD47"/>
    <mergeCell ref="AE47:AI47"/>
    <mergeCell ref="AJ47:AN47"/>
    <mergeCell ref="AO47:AR47"/>
    <mergeCell ref="AS47:AV47"/>
    <mergeCell ref="A46:V46"/>
    <mergeCell ref="W46:Y46"/>
    <mergeCell ref="Z46:AD46"/>
    <mergeCell ref="AE46:AI46"/>
    <mergeCell ref="AJ46:AN46"/>
    <mergeCell ref="AO46:AR46"/>
    <mergeCell ref="BA43:BD43"/>
    <mergeCell ref="A44:V45"/>
    <mergeCell ref="W44:Y45"/>
    <mergeCell ref="Z44:AD45"/>
    <mergeCell ref="AE44:AI45"/>
    <mergeCell ref="AJ44:AN45"/>
    <mergeCell ref="AO44:AR45"/>
    <mergeCell ref="AS44:AV45"/>
    <mergeCell ref="AW44:AZ45"/>
    <mergeCell ref="BA44:BD45"/>
    <mergeCell ref="AW42:AZ42"/>
    <mergeCell ref="BA42:BD42"/>
    <mergeCell ref="A43:V43"/>
    <mergeCell ref="W43:Y43"/>
    <mergeCell ref="Z43:AD43"/>
    <mergeCell ref="AE43:AI43"/>
    <mergeCell ref="AJ43:AN43"/>
    <mergeCell ref="AO43:AR43"/>
    <mergeCell ref="AS43:AV43"/>
    <mergeCell ref="AW43:AZ43"/>
    <mergeCell ref="AS41:AV41"/>
    <mergeCell ref="AW41:AZ41"/>
    <mergeCell ref="BA41:BD41"/>
    <mergeCell ref="A42:V42"/>
    <mergeCell ref="W42:Y42"/>
    <mergeCell ref="Z42:AD42"/>
    <mergeCell ref="AE42:AI42"/>
    <mergeCell ref="AJ42:AN42"/>
    <mergeCell ref="AO42:AR42"/>
    <mergeCell ref="AS42:AV42"/>
    <mergeCell ref="AO39:AR40"/>
    <mergeCell ref="AS39:AV40"/>
    <mergeCell ref="AW39:AZ40"/>
    <mergeCell ref="BA39:BD40"/>
    <mergeCell ref="A41:V41"/>
    <mergeCell ref="W41:Y41"/>
    <mergeCell ref="Z41:AD41"/>
    <mergeCell ref="AE41:AI41"/>
    <mergeCell ref="AJ41:AN41"/>
    <mergeCell ref="AO41:AR41"/>
    <mergeCell ref="AS37:AV37"/>
    <mergeCell ref="AW37:AZ37"/>
    <mergeCell ref="BA37:BD37"/>
    <mergeCell ref="A38:V38"/>
    <mergeCell ref="W38:BD38"/>
    <mergeCell ref="A39:V40"/>
    <mergeCell ref="W39:Y40"/>
    <mergeCell ref="Z39:AD40"/>
    <mergeCell ref="AE39:AI40"/>
    <mergeCell ref="AJ39:AN40"/>
    <mergeCell ref="A37:V37"/>
    <mergeCell ref="W37:Y37"/>
    <mergeCell ref="Z37:AD37"/>
    <mergeCell ref="AE37:AI37"/>
    <mergeCell ref="AJ37:AN37"/>
    <mergeCell ref="AO37:AR37"/>
    <mergeCell ref="A32:V36"/>
    <mergeCell ref="W32:Y36"/>
    <mergeCell ref="Z32:AD36"/>
    <mergeCell ref="AE32:AI36"/>
    <mergeCell ref="AJ32:AN36"/>
    <mergeCell ref="AO32:BD32"/>
    <mergeCell ref="AO33:AR36"/>
    <mergeCell ref="AS33:AV36"/>
    <mergeCell ref="AW33:AZ36"/>
    <mergeCell ref="BA33:BD36"/>
    <mergeCell ref="A26:BD26"/>
    <mergeCell ref="X27:Y27"/>
    <mergeCell ref="Z27:AD27"/>
    <mergeCell ref="AE27:AF27"/>
    <mergeCell ref="A29:BD29"/>
    <mergeCell ref="A30:BD30"/>
    <mergeCell ref="A22:I22"/>
    <mergeCell ref="J22:AV22"/>
    <mergeCell ref="A23:D23"/>
    <mergeCell ref="E23:AV23"/>
    <mergeCell ref="A24:N24"/>
    <mergeCell ref="O24:AV24"/>
    <mergeCell ref="A20:H20"/>
    <mergeCell ref="I20:AV20"/>
    <mergeCell ref="AW20:BD20"/>
    <mergeCell ref="A21:K21"/>
    <mergeCell ref="L21:AV21"/>
    <mergeCell ref="AW21:BD21"/>
    <mergeCell ref="A18:L18"/>
    <mergeCell ref="M18:AP18"/>
    <mergeCell ref="AQ18:AV18"/>
    <mergeCell ref="AW18:BD18"/>
    <mergeCell ref="A19:N19"/>
    <mergeCell ref="O19:AP19"/>
    <mergeCell ref="AQ19:AV19"/>
    <mergeCell ref="AW19:BD19"/>
    <mergeCell ref="A16:N16"/>
    <mergeCell ref="O16:AP16"/>
    <mergeCell ref="AQ16:AV16"/>
    <mergeCell ref="AW16:BD16"/>
    <mergeCell ref="A17:D17"/>
    <mergeCell ref="E17:AP17"/>
    <mergeCell ref="AQ17:AV17"/>
    <mergeCell ref="AW17:BD17"/>
    <mergeCell ref="A14:N14"/>
    <mergeCell ref="O14:AP14"/>
    <mergeCell ref="AQ14:AV14"/>
    <mergeCell ref="AW14:BD14"/>
    <mergeCell ref="A15:E15"/>
    <mergeCell ref="F15:AP15"/>
    <mergeCell ref="AQ15:AV15"/>
    <mergeCell ref="AW15:BD15"/>
    <mergeCell ref="AD8:BD8"/>
    <mergeCell ref="AD9:BD9"/>
    <mergeCell ref="AW11:BD11"/>
    <mergeCell ref="AT12:AV12"/>
    <mergeCell ref="AW12:BD12"/>
    <mergeCell ref="A13:G13"/>
    <mergeCell ref="H13:AP13"/>
    <mergeCell ref="AQ13:AV13"/>
    <mergeCell ref="AW13:BD13"/>
    <mergeCell ref="A5:AA5"/>
    <mergeCell ref="AD5:BD5"/>
    <mergeCell ref="A6:AA6"/>
    <mergeCell ref="AD6:AJ6"/>
    <mergeCell ref="AK6:BD6"/>
    <mergeCell ref="A7:AA7"/>
    <mergeCell ref="AD7:BD7"/>
    <mergeCell ref="A1:AA1"/>
    <mergeCell ref="AD1:AK1"/>
    <mergeCell ref="AL1:BD1"/>
    <mergeCell ref="A2:AA2"/>
    <mergeCell ref="AD2:BD2"/>
    <mergeCell ref="A3:AA3"/>
    <mergeCell ref="AD3:BD4"/>
    <mergeCell ref="A4:AA4"/>
  </mergeCells>
  <pageMargins left="0.39370078740157483" right="0.39370078740157483" top="0.39370078740157483" bottom="0.39370078740157483" header="0" footer="0"/>
  <pageSetup paperSize="9" scale="96" orientation="portrait" r:id="rId1"/>
  <headerFooter alignWithMargins="0"/>
  <rowBreaks count="2" manualBreakCount="2">
    <brk id="76" max="16383" man="1"/>
    <brk id="1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taras</cp:lastModifiedBy>
  <dcterms:created xsi:type="dcterms:W3CDTF">2020-10-27T07:01:45Z</dcterms:created>
  <dcterms:modified xsi:type="dcterms:W3CDTF">2020-10-27T07:02:16Z</dcterms:modified>
</cp:coreProperties>
</file>