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99" activeTab="0"/>
  </bookViews>
  <sheets>
    <sheet name="фін план" sheetId="1" r:id="rId1"/>
  </sheets>
  <definedNames/>
  <calcPr fullCalcOnLoad="1" fullPrecision="0"/>
</workbook>
</file>

<file path=xl/sharedStrings.xml><?xml version="1.0" encoding="utf-8"?>
<sst xmlns="http://schemas.openxmlformats.org/spreadsheetml/2006/main" count="214" uniqueCount="156">
  <si>
    <t xml:space="preserve">                                                          </t>
  </si>
  <si>
    <t xml:space="preserve">        м. Мукачево</t>
  </si>
  <si>
    <t xml:space="preserve">                                                 </t>
  </si>
  <si>
    <t>(тис.грн.)</t>
  </si>
  <si>
    <t>(тис. грн.)</t>
  </si>
  <si>
    <t>Код рядка</t>
  </si>
  <si>
    <t>План</t>
  </si>
  <si>
    <t>Факт</t>
  </si>
  <si>
    <t>Відхилення (+,-)</t>
  </si>
  <si>
    <t>Відхилення (%)</t>
  </si>
  <si>
    <t>Доходи</t>
  </si>
  <si>
    <t>Дохід (виручка) від реалізації продукції (товарів, робіт, послуг-</t>
  </si>
  <si>
    <t>-</t>
  </si>
  <si>
    <t>Чистий дохід (виручка) від реалізації продукції (товарів, робіт, послуг)</t>
  </si>
  <si>
    <t>Інші операційні доходи (розшифрування)</t>
  </si>
  <si>
    <t>006/1</t>
  </si>
  <si>
    <t>Дохід від участі в капіталі (розшифрування)</t>
  </si>
  <si>
    <t xml:space="preserve">Інші доходи </t>
  </si>
  <si>
    <t>Усього доходів</t>
  </si>
  <si>
    <t>Витрати</t>
  </si>
  <si>
    <t>Собівартість реалізованої продукції (товарів,робіт,послуг) (розшифруваня)</t>
  </si>
  <si>
    <t>Адміністративні витрати, у тому числі</t>
  </si>
  <si>
    <t>0/12/1</t>
  </si>
  <si>
    <t>0/12/2</t>
  </si>
  <si>
    <t>0/12/3</t>
  </si>
  <si>
    <t>0/12/4</t>
  </si>
  <si>
    <t>0/12/5</t>
  </si>
  <si>
    <t>Витрати на збут (розшифрування)</t>
  </si>
  <si>
    <t>0/13</t>
  </si>
  <si>
    <t>0/14</t>
  </si>
  <si>
    <t>0/15</t>
  </si>
  <si>
    <t>Втрати від участі від в капіталі (розшифрування)</t>
  </si>
  <si>
    <t>0/16</t>
  </si>
  <si>
    <t xml:space="preserve">Інші витрати </t>
  </si>
  <si>
    <t>0/17</t>
  </si>
  <si>
    <t>Податок на прибуток від звичайної діяльності</t>
  </si>
  <si>
    <t>0/18</t>
  </si>
  <si>
    <t xml:space="preserve">Усього витрати </t>
  </si>
  <si>
    <t>0/19</t>
  </si>
  <si>
    <t>Валовий прибуток (збиток)</t>
  </si>
  <si>
    <t>0/20</t>
  </si>
  <si>
    <t>Фінансовий результат від операційної діяльності</t>
  </si>
  <si>
    <t>0/21</t>
  </si>
  <si>
    <t>Фінансовий результат від звичайної діяльності до оподаткування</t>
  </si>
  <si>
    <t>0/22</t>
  </si>
  <si>
    <t>0/22/1</t>
  </si>
  <si>
    <t>Чистий прибуток (збиток), у тому числі:</t>
  </si>
  <si>
    <t>0/23</t>
  </si>
  <si>
    <t>0/23/1</t>
  </si>
  <si>
    <t>0/23/2</t>
  </si>
  <si>
    <t>II. Розподіл чистого прибутку</t>
  </si>
  <si>
    <t xml:space="preserve">Відрахування частини  прибутку: </t>
  </si>
  <si>
    <t>0/24</t>
  </si>
  <si>
    <t>0/25</t>
  </si>
  <si>
    <t>026/1</t>
  </si>
  <si>
    <t>Перераховані дивіденди за результатами фінансово-господарської діяльності за минулий рік, у тому числі:</t>
  </si>
  <si>
    <t>027/1</t>
  </si>
  <si>
    <t>Залишок нерозподіленого прибутку минулих періодів (непокритого збитку)</t>
  </si>
  <si>
    <t>Розвиток виробництва:</t>
  </si>
  <si>
    <t>029/1</t>
  </si>
  <si>
    <t>Резервний фонд</t>
  </si>
  <si>
    <t>Інші фонди (розшифрувати)</t>
  </si>
  <si>
    <t xml:space="preserve">Залишок нерозподіленого прибутку 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</si>
  <si>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</si>
  <si>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бюджету, у тому числі:</t>
  </si>
  <si>
    <t>033/1</t>
  </si>
  <si>
    <t>033/2</t>
  </si>
  <si>
    <t>033/3</t>
  </si>
  <si>
    <t>033/4</t>
  </si>
  <si>
    <t>033/5</t>
  </si>
  <si>
    <t>033/6</t>
  </si>
  <si>
    <t>033/7</t>
  </si>
  <si>
    <t xml:space="preserve">Погашення податкової заборгованості, у тому числі: </t>
  </si>
  <si>
    <t>034/1</t>
  </si>
  <si>
    <t>034/2</t>
  </si>
  <si>
    <t>034/3</t>
  </si>
  <si>
    <t>034/4</t>
  </si>
  <si>
    <t>Внески до державних цільових фондів, у тому числі:</t>
  </si>
  <si>
    <t>035/1</t>
  </si>
  <si>
    <t>035/2</t>
  </si>
  <si>
    <t>Інші обов’язкові платежі, у тому числі:</t>
  </si>
  <si>
    <t>036/1</t>
  </si>
  <si>
    <t>036/2</t>
  </si>
  <si>
    <t>Елементи операційних витрат</t>
  </si>
  <si>
    <t>Матеріальні затрати, у тому числі:</t>
  </si>
  <si>
    <t>001/1</t>
  </si>
  <si>
    <t>001/2</t>
  </si>
  <si>
    <t>001/3</t>
  </si>
  <si>
    <t>Інші матеріальні  витрати</t>
  </si>
  <si>
    <t>001/4</t>
  </si>
  <si>
    <t>Витрати на оплату праці</t>
  </si>
  <si>
    <t>Відрахування на соціальні заходи</t>
  </si>
  <si>
    <t>Амортизація</t>
  </si>
  <si>
    <t xml:space="preserve">Інші операційні витрати               </t>
  </si>
  <si>
    <t>Операційні витрати, усього</t>
  </si>
  <si>
    <t>Капітальні інвестиції</t>
  </si>
  <si>
    <t>Капітальні інвестиції, усього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</si>
  <si>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</si>
  <si>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</si>
  <si>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</si>
  <si>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</si>
  <si>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</si>
  <si>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придбання (створення) оборотних активів</t>
  </si>
  <si>
    <t>капітальний ремонт</t>
  </si>
  <si>
    <t xml:space="preserve"> </t>
  </si>
  <si>
    <t>Фінансові витрати(розшифрування)</t>
  </si>
  <si>
    <t xml:space="preserve">     витрати, повязані з використанням службових автомобілів</t>
  </si>
  <si>
    <t xml:space="preserve">     витрати на консалтингові послуги</t>
  </si>
  <si>
    <t xml:space="preserve">     витрати на страхові послуги</t>
  </si>
  <si>
    <t xml:space="preserve">     витрати на аудиторські послуги</t>
  </si>
  <si>
    <t xml:space="preserve">     Інші адміністративні витрати (розшифрування)</t>
  </si>
  <si>
    <t xml:space="preserve">       податок на додану вартість</t>
  </si>
  <si>
    <t xml:space="preserve">       інші непрямі податки</t>
  </si>
  <si>
    <t xml:space="preserve">       Інші вирахування з доходу </t>
  </si>
  <si>
    <t xml:space="preserve">    Основні фінансові показники підприємства                                                                                                                                1. Формування прибутку підприємства</t>
  </si>
  <si>
    <t>Відрахування до фонду дивідендів: господарськими товариствами, холдинговими компаніями та їх дочірніми підприємствами за нормативами, установленими в поточному році, за результатами фінансово –господарської діяльності за минулий рік, у тому числі:</t>
  </si>
  <si>
    <t xml:space="preserve">        у тому числі за основними видами діяльності згідно з КВЕД</t>
  </si>
  <si>
    <t xml:space="preserve">        на державну частку</t>
  </si>
  <si>
    <t xml:space="preserve">      прибуток</t>
  </si>
  <si>
    <t xml:space="preserve">      збиток</t>
  </si>
  <si>
    <t xml:space="preserve">      Частка меншості</t>
  </si>
  <si>
    <t xml:space="preserve">       податок на прибуток </t>
  </si>
  <si>
    <t xml:space="preserve">       акцизний збір</t>
  </si>
  <si>
    <t xml:space="preserve">       ПДВ, що підлягає сплаті до бюджету за підсумками звітного періоду</t>
  </si>
  <si>
    <t xml:space="preserve">       ПДВ, що підлягає відшкодуванню з бюджету за підсумками звітного періоду</t>
  </si>
  <si>
    <t xml:space="preserve">       рентні платежі</t>
  </si>
  <si>
    <t xml:space="preserve">       ресурсні платежі</t>
  </si>
  <si>
    <t xml:space="preserve">       Інші податки  (розшифрувати)</t>
  </si>
  <si>
    <t xml:space="preserve">         погашення реструктуризованих та відстрочених сум, що підлягають сплаті у поточному році:</t>
  </si>
  <si>
    <t xml:space="preserve">         до державних цільових фондів</t>
  </si>
  <si>
    <t xml:space="preserve">         до бюджету</t>
  </si>
  <si>
    <t xml:space="preserve">         неустойки (штрафи, пені)</t>
  </si>
  <si>
    <t xml:space="preserve">         внески до Пенсійного фонду України</t>
  </si>
  <si>
    <t xml:space="preserve">         внески до фондів соціального страхування</t>
  </si>
  <si>
    <t xml:space="preserve">         місцеві податки та збори </t>
  </si>
  <si>
    <t xml:space="preserve">         інші платежі (розшифрувати)</t>
  </si>
  <si>
    <t xml:space="preserve">        витрати на сировину й основні матеріали </t>
  </si>
  <si>
    <t xml:space="preserve">        паливо </t>
  </si>
  <si>
    <t xml:space="preserve">        електроенергія </t>
  </si>
  <si>
    <r>
      <t xml:space="preserve">                - </t>
    </r>
    <r>
      <rPr>
        <i/>
        <sz val="10"/>
        <rFont val="Times New Roman"/>
        <family val="1"/>
      </rPr>
      <t>опалення( газ/пелети)</t>
    </r>
  </si>
  <si>
    <r>
      <t xml:space="preserve">                - </t>
    </r>
    <r>
      <rPr>
        <i/>
        <sz val="10"/>
        <rFont val="Times New Roman"/>
        <family val="1"/>
      </rPr>
      <t>інші послуги( послуги виробничого характеру)</t>
    </r>
  </si>
  <si>
    <r>
      <t xml:space="preserve">  </t>
    </r>
    <r>
      <rPr>
        <i/>
        <sz val="10"/>
        <rFont val="Times New Roman"/>
        <family val="1"/>
      </rPr>
      <t xml:space="preserve">           - податки</t>
    </r>
  </si>
  <si>
    <t>державними,казенними підприємствами та їх об'єднання  і дочірніми підприємствами</t>
  </si>
  <si>
    <t>господарськими товариствами,холдинговими компаніями та їх дочірніми підприємствами відповідно до законодавства України</t>
  </si>
  <si>
    <t>спецвикористання водних ресурсів</t>
  </si>
  <si>
    <t xml:space="preserve"> екологічний податок </t>
  </si>
  <si>
    <t>за користування надрами</t>
  </si>
  <si>
    <t>по КП  «Міськводоканал» Мукачівської міської ради</t>
  </si>
  <si>
    <t>Інші операційні витрати (амортизація безкоштовно отримана)</t>
  </si>
  <si>
    <t xml:space="preserve">                - покупна вода</t>
  </si>
  <si>
    <r>
      <t xml:space="preserve">     </t>
    </r>
    <r>
      <rPr>
        <i/>
        <sz val="10"/>
        <rFont val="Times New Roman"/>
        <family val="1"/>
      </rPr>
      <t xml:space="preserve">        - інші (програмне забезпечення, заправка катриджа, відрядження, % банку та інші.)</t>
    </r>
  </si>
  <si>
    <t>Звіт про виконання  фінансового плану підприємства за 12 м-ців 2023 рік</t>
  </si>
  <si>
    <t xml:space="preserve">              - резерв відпусток</t>
  </si>
  <si>
    <t>Дотація</t>
  </si>
  <si>
    <t>амортизація (безкоштовно отримана)</t>
  </si>
  <si>
    <t>009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</si>
</sst>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_-* #,##0.00&quot; грн.&quot;_-;\-* #,##0.00&quot; грн.&quot;_-;_-* \-??&quot; грн.&quot;_-;_-@_-"/>
    <numFmt numFmtId="175" formatCode="000"/>
    <numFmt numFmtId="176" formatCode="#,##0.0"/>
    <numFmt numFmtId="177" formatCode="0.0"/>
    <numFmt numFmtId="178" formatCode="#,000"/>
    <numFmt numFmtId="179" formatCode="0.000"/>
    <numFmt numFmtId="180" formatCode="#,000.0"/>
    <numFmt numFmtId="181" formatCode="#,000.00"/>
    <numFmt numFmtId="182" formatCode="[$-422]d\ mmmm\ yyyy&quot; р.&quot;"/>
    <numFmt numFmtId="183" formatCode="0.0%"/>
  </numFmts>
  <fonts count="54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u val="single"/>
      <sz val="11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9" fontId="0" fillId="0" borderId="0" applyFill="0" applyBorder="0" applyAlignment="0" applyProtection="0"/>
    <xf numFmtId="0" fontId="40" fillId="21" borderId="0" applyNumberFormat="0" applyBorder="0" applyAlignment="0" applyProtection="0"/>
    <xf numFmtId="174" fontId="0" fillId="0" borderId="0" applyFill="0" applyBorder="0" applyAlignment="0" applyProtection="0"/>
    <xf numFmtId="170" fontId="0" fillId="0" borderId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1" applyNumberFormat="0" applyAlignment="0" applyProtection="0"/>
    <xf numFmtId="0" fontId="49" fillId="0" borderId="7" applyNumberFormat="0" applyFill="0" applyAlignment="0" applyProtection="0"/>
    <xf numFmtId="0" fontId="50" fillId="31" borderId="0" applyNumberFormat="0" applyBorder="0" applyAlignment="0" applyProtection="0"/>
    <xf numFmtId="0" fontId="0" fillId="32" borderId="8" applyNumberFormat="0" applyFont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horizontal="right"/>
    </xf>
    <xf numFmtId="174" fontId="0" fillId="0" borderId="0" xfId="36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77" fontId="0" fillId="0" borderId="0" xfId="0" applyNumberFormat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176" fontId="10" fillId="0" borderId="10" xfId="0" applyNumberFormat="1" applyFont="1" applyBorder="1" applyAlignment="1">
      <alignment/>
    </xf>
    <xf numFmtId="176" fontId="10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175" fontId="10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75" fontId="10" fillId="0" borderId="0" xfId="0" applyNumberFormat="1" applyFont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175" fontId="10" fillId="0" borderId="10" xfId="0" applyNumberFormat="1" applyFont="1" applyBorder="1" applyAlignment="1">
      <alignment horizontal="center"/>
    </xf>
    <xf numFmtId="178" fontId="10" fillId="0" borderId="11" xfId="0" applyNumberFormat="1" applyFont="1" applyBorder="1" applyAlignment="1">
      <alignment horizontal="center"/>
    </xf>
    <xf numFmtId="178" fontId="10" fillId="0" borderId="10" xfId="0" applyNumberFormat="1" applyFont="1" applyBorder="1" applyAlignment="1">
      <alignment horizontal="center"/>
    </xf>
    <xf numFmtId="178" fontId="10" fillId="0" borderId="12" xfId="0" applyNumberFormat="1" applyFont="1" applyBorder="1" applyAlignment="1">
      <alignment horizontal="center"/>
    </xf>
    <xf numFmtId="175" fontId="10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75" fontId="8" fillId="0" borderId="10" xfId="0" applyNumberFormat="1" applyFont="1" applyBorder="1" applyAlignment="1">
      <alignment horizontal="center"/>
    </xf>
    <xf numFmtId="175" fontId="3" fillId="0" borderId="12" xfId="0" applyNumberFormat="1" applyFont="1" applyBorder="1" applyAlignment="1">
      <alignment horizontal="center"/>
    </xf>
    <xf numFmtId="175" fontId="8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175" fontId="8" fillId="0" borderId="10" xfId="0" applyNumberFormat="1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14" fillId="34" borderId="10" xfId="0" applyFont="1" applyFill="1" applyBorder="1" applyAlignment="1">
      <alignment wrapText="1"/>
    </xf>
    <xf numFmtId="176" fontId="0" fillId="0" borderId="0" xfId="0" applyNumberFormat="1" applyAlignment="1">
      <alignment/>
    </xf>
    <xf numFmtId="176" fontId="1" fillId="0" borderId="0" xfId="0" applyNumberFormat="1" applyFont="1" applyAlignment="1">
      <alignment horizontal="right"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>
      <alignment horizontal="center"/>
    </xf>
    <xf numFmtId="176" fontId="4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  <xf numFmtId="176" fontId="5" fillId="0" borderId="0" xfId="0" applyNumberFormat="1" applyFont="1" applyAlignment="1">
      <alignment horizontal="right"/>
    </xf>
    <xf numFmtId="176" fontId="10" fillId="0" borderId="11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10" fillId="35" borderId="10" xfId="0" applyNumberFormat="1" applyFont="1" applyFill="1" applyBorder="1" applyAlignment="1">
      <alignment horizontal="center" vertical="center"/>
    </xf>
    <xf numFmtId="176" fontId="10" fillId="36" borderId="10" xfId="0" applyNumberFormat="1" applyFont="1" applyFill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/>
    </xf>
    <xf numFmtId="176" fontId="10" fillId="33" borderId="10" xfId="0" applyNumberFormat="1" applyFont="1" applyFill="1" applyBorder="1" applyAlignment="1">
      <alignment horizontal="center" vertical="center"/>
    </xf>
    <xf numFmtId="176" fontId="10" fillId="35" borderId="13" xfId="0" applyNumberFormat="1" applyFont="1" applyFill="1" applyBorder="1" applyAlignment="1">
      <alignment horizontal="center" vertical="center"/>
    </xf>
    <xf numFmtId="176" fontId="10" fillId="37" borderId="10" xfId="0" applyNumberFormat="1" applyFont="1" applyFill="1" applyBorder="1" applyAlignment="1">
      <alignment horizontal="center" vertical="center"/>
    </xf>
    <xf numFmtId="176" fontId="10" fillId="35" borderId="11" xfId="0" applyNumberFormat="1" applyFont="1" applyFill="1" applyBorder="1" applyAlignment="1">
      <alignment horizontal="center" vertical="center"/>
    </xf>
    <xf numFmtId="176" fontId="10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76" fontId="10" fillId="34" borderId="10" xfId="0" applyNumberFormat="1" applyFont="1" applyFill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>
      <alignment horizontal="left"/>
    </xf>
    <xf numFmtId="176" fontId="5" fillId="0" borderId="0" xfId="0" applyNumberFormat="1" applyFont="1" applyAlignment="1">
      <alignment/>
    </xf>
    <xf numFmtId="175" fontId="10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6" fontId="10" fillId="0" borderId="0" xfId="0" applyNumberFormat="1" applyFont="1" applyAlignment="1">
      <alignment horizontal="center"/>
    </xf>
    <xf numFmtId="176" fontId="11" fillId="0" borderId="0" xfId="0" applyNumberFormat="1" applyFont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center"/>
    </xf>
    <xf numFmtId="0" fontId="8" fillId="34" borderId="10" xfId="0" applyFont="1" applyFill="1" applyBorder="1" applyAlignment="1">
      <alignment vertical="center" wrapText="1"/>
    </xf>
    <xf numFmtId="175" fontId="3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175" fontId="3" fillId="0" borderId="15" xfId="0" applyNumberFormat="1" applyFont="1" applyBorder="1" applyAlignment="1">
      <alignment horizontal="center"/>
    </xf>
    <xf numFmtId="175" fontId="8" fillId="0" borderId="16" xfId="0" applyNumberFormat="1" applyFont="1" applyBorder="1" applyAlignment="1">
      <alignment horizontal="center"/>
    </xf>
    <xf numFmtId="176" fontId="10" fillId="33" borderId="11" xfId="0" applyNumberFormat="1" applyFont="1" applyFill="1" applyBorder="1" applyAlignment="1">
      <alignment horizontal="center" vertical="center"/>
    </xf>
    <xf numFmtId="175" fontId="10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/>
    </xf>
    <xf numFmtId="176" fontId="4" fillId="35" borderId="10" xfId="0" applyNumberFormat="1" applyFont="1" applyFill="1" applyBorder="1" applyAlignment="1">
      <alignment horizontal="center" vertical="center"/>
    </xf>
    <xf numFmtId="176" fontId="10" fillId="33" borderId="16" xfId="0" applyNumberFormat="1" applyFont="1" applyFill="1" applyBorder="1" applyAlignment="1">
      <alignment horizontal="center" vertical="center"/>
    </xf>
    <xf numFmtId="175" fontId="3" fillId="0" borderId="10" xfId="0" applyNumberFormat="1" applyFont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3" fontId="16" fillId="34" borderId="10" xfId="0" applyNumberFormat="1" applyFont="1" applyFill="1" applyBorder="1" applyAlignment="1">
      <alignment horizontal="center" vertical="center"/>
    </xf>
    <xf numFmtId="3" fontId="10" fillId="34" borderId="16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/>
    </xf>
    <xf numFmtId="0" fontId="19" fillId="0" borderId="0" xfId="0" applyFont="1" applyAlignment="1">
      <alignment/>
    </xf>
    <xf numFmtId="176" fontId="16" fillId="34" borderId="17" xfId="0" applyNumberFormat="1" applyFont="1" applyFill="1" applyBorder="1" applyAlignment="1">
      <alignment horizontal="center" vertical="center"/>
    </xf>
    <xf numFmtId="176" fontId="4" fillId="34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3" fontId="10" fillId="34" borderId="10" xfId="0" applyNumberFormat="1" applyFont="1" applyFill="1" applyBorder="1" applyAlignment="1">
      <alignment horizontal="center" vertical="center"/>
    </xf>
    <xf numFmtId="176" fontId="10" fillId="33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177" fontId="0" fillId="0" borderId="0" xfId="0" applyNumberFormat="1" applyAlignment="1">
      <alignment horizontal="right"/>
    </xf>
    <xf numFmtId="175" fontId="8" fillId="0" borderId="10" xfId="0" applyNumberFormat="1" applyFont="1" applyBorder="1" applyAlignment="1">
      <alignment horizontal="center" vertical="center"/>
    </xf>
    <xf numFmtId="3" fontId="16" fillId="34" borderId="14" xfId="0" applyNumberFormat="1" applyFont="1" applyFill="1" applyBorder="1" applyAlignment="1">
      <alignment horizontal="center" vertical="center"/>
    </xf>
    <xf numFmtId="178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wrapText="1"/>
    </xf>
    <xf numFmtId="183" fontId="10" fillId="0" borderId="10" xfId="0" applyNumberFormat="1" applyFont="1" applyBorder="1" applyAlignment="1">
      <alignment horizontal="center" vertical="center"/>
    </xf>
    <xf numFmtId="183" fontId="10" fillId="36" borderId="10" xfId="0" applyNumberFormat="1" applyFont="1" applyFill="1" applyBorder="1" applyAlignment="1">
      <alignment horizontal="center" vertical="center"/>
    </xf>
    <xf numFmtId="183" fontId="10" fillId="34" borderId="10" xfId="0" applyNumberFormat="1" applyFont="1" applyFill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 vertical="center"/>
    </xf>
    <xf numFmtId="183" fontId="4" fillId="0" borderId="10" xfId="0" applyNumberFormat="1" applyFont="1" applyBorder="1" applyAlignment="1">
      <alignment horizontal="center" vertical="center"/>
    </xf>
    <xf numFmtId="183" fontId="4" fillId="36" borderId="10" xfId="0" applyNumberFormat="1" applyFont="1" applyFill="1" applyBorder="1" applyAlignment="1">
      <alignment horizontal="center" vertical="center"/>
    </xf>
    <xf numFmtId="183" fontId="10" fillId="34" borderId="10" xfId="0" applyNumberFormat="1" applyFont="1" applyFill="1" applyBorder="1" applyAlignment="1">
      <alignment horizontal="center" vertical="center"/>
    </xf>
    <xf numFmtId="183" fontId="4" fillId="34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3" fontId="10" fillId="34" borderId="10" xfId="0" applyNumberFormat="1" applyFont="1" applyFill="1" applyBorder="1" applyAlignment="1">
      <alignment horizontal="center" vertical="center"/>
    </xf>
    <xf numFmtId="3" fontId="16" fillId="34" borderId="10" xfId="0" applyNumberFormat="1" applyFont="1" applyFill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8" fillId="34" borderId="0" xfId="0" applyFont="1" applyFill="1" applyAlignment="1">
      <alignment/>
    </xf>
    <xf numFmtId="0" fontId="0" fillId="34" borderId="0" xfId="0" applyFill="1" applyAlignment="1">
      <alignment/>
    </xf>
    <xf numFmtId="0" fontId="18" fillId="34" borderId="0" xfId="0" applyNumberFormat="1" applyFont="1" applyFill="1" applyAlignment="1">
      <alignment/>
    </xf>
    <xf numFmtId="3" fontId="18" fillId="34" borderId="0" xfId="0" applyNumberFormat="1" applyFont="1" applyFill="1" applyAlignment="1">
      <alignment/>
    </xf>
    <xf numFmtId="0" fontId="18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18" fillId="34" borderId="0" xfId="0" applyFont="1" applyFill="1" applyAlignment="1">
      <alignment/>
    </xf>
    <xf numFmtId="176" fontId="18" fillId="34" borderId="0" xfId="0" applyNumberFormat="1" applyFont="1" applyFill="1" applyAlignment="1">
      <alignment/>
    </xf>
    <xf numFmtId="0" fontId="11" fillId="0" borderId="18" xfId="0" applyFont="1" applyBorder="1" applyAlignment="1">
      <alignment/>
    </xf>
    <xf numFmtId="176" fontId="11" fillId="0" borderId="18" xfId="0" applyNumberFormat="1" applyFont="1" applyBorder="1" applyAlignment="1">
      <alignment horizontal="center"/>
    </xf>
    <xf numFmtId="176" fontId="11" fillId="0" borderId="18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Border="1" applyAlignment="1">
      <alignment/>
    </xf>
    <xf numFmtId="176" fontId="11" fillId="0" borderId="0" xfId="0" applyNumberFormat="1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0" fontId="11" fillId="0" borderId="20" xfId="0" applyFont="1" applyBorder="1" applyAlignment="1">
      <alignment/>
    </xf>
    <xf numFmtId="176" fontId="8" fillId="37" borderId="13" xfId="0" applyNumberFormat="1" applyFont="1" applyFill="1" applyBorder="1" applyAlignment="1">
      <alignment horizontal="center"/>
    </xf>
    <xf numFmtId="176" fontId="8" fillId="37" borderId="21" xfId="0" applyNumberFormat="1" applyFont="1" applyFill="1" applyBorder="1" applyAlignment="1">
      <alignment horizontal="center"/>
    </xf>
    <xf numFmtId="176" fontId="8" fillId="37" borderId="11" xfId="0" applyNumberFormat="1" applyFont="1" applyFill="1" applyBorder="1" applyAlignment="1">
      <alignment horizontal="center"/>
    </xf>
    <xf numFmtId="177" fontId="10" fillId="0" borderId="13" xfId="0" applyNumberFormat="1" applyFont="1" applyBorder="1" applyAlignment="1">
      <alignment horizontal="center"/>
    </xf>
    <xf numFmtId="177" fontId="10" fillId="0" borderId="21" xfId="0" applyNumberFormat="1" applyFont="1" applyBorder="1" applyAlignment="1">
      <alignment horizontal="center"/>
    </xf>
    <xf numFmtId="177" fontId="10" fillId="0" borderId="11" xfId="0" applyNumberFormat="1" applyFont="1" applyBorder="1" applyAlignment="1">
      <alignment horizontal="center"/>
    </xf>
    <xf numFmtId="176" fontId="10" fillId="37" borderId="22" xfId="0" applyNumberFormat="1" applyFont="1" applyFill="1" applyBorder="1" applyAlignment="1">
      <alignment horizontal="center"/>
    </xf>
    <xf numFmtId="176" fontId="10" fillId="37" borderId="23" xfId="0" applyNumberFormat="1" applyFont="1" applyFill="1" applyBorder="1" applyAlignment="1">
      <alignment horizontal="center"/>
    </xf>
    <xf numFmtId="176" fontId="10" fillId="37" borderId="24" xfId="0" applyNumberFormat="1" applyFont="1" applyFill="1" applyBorder="1" applyAlignment="1">
      <alignment horizontal="center"/>
    </xf>
    <xf numFmtId="176" fontId="10" fillId="37" borderId="25" xfId="0" applyNumberFormat="1" applyFont="1" applyFill="1" applyBorder="1" applyAlignment="1">
      <alignment horizontal="center"/>
    </xf>
    <xf numFmtId="176" fontId="10" fillId="37" borderId="15" xfId="0" applyNumberFormat="1" applyFont="1" applyFill="1" applyBorder="1" applyAlignment="1">
      <alignment horizontal="center"/>
    </xf>
    <xf numFmtId="176" fontId="10" fillId="37" borderId="17" xfId="0" applyNumberFormat="1" applyFont="1" applyFill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3" fontId="10" fillId="0" borderId="23" xfId="0" applyNumberFormat="1" applyFont="1" applyBorder="1" applyAlignment="1">
      <alignment horizontal="center"/>
    </xf>
    <xf numFmtId="3" fontId="10" fillId="0" borderId="24" xfId="0" applyNumberFormat="1" applyFont="1" applyBorder="1" applyAlignment="1">
      <alignment horizontal="center"/>
    </xf>
    <xf numFmtId="3" fontId="10" fillId="0" borderId="25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176" fontId="10" fillId="0" borderId="22" xfId="0" applyNumberFormat="1" applyFont="1" applyBorder="1" applyAlignment="1">
      <alignment horizontal="center"/>
    </xf>
    <xf numFmtId="176" fontId="10" fillId="0" borderId="23" xfId="0" applyNumberFormat="1" applyFont="1" applyBorder="1" applyAlignment="1">
      <alignment horizontal="center"/>
    </xf>
    <xf numFmtId="176" fontId="10" fillId="0" borderId="24" xfId="0" applyNumberFormat="1" applyFont="1" applyBorder="1" applyAlignment="1">
      <alignment horizontal="center"/>
    </xf>
    <xf numFmtId="176" fontId="10" fillId="0" borderId="25" xfId="0" applyNumberFormat="1" applyFont="1" applyBorder="1" applyAlignment="1">
      <alignment horizontal="center"/>
    </xf>
    <xf numFmtId="176" fontId="10" fillId="0" borderId="15" xfId="0" applyNumberFormat="1" applyFont="1" applyBorder="1" applyAlignment="1">
      <alignment horizontal="center"/>
    </xf>
    <xf numFmtId="176" fontId="10" fillId="0" borderId="17" xfId="0" applyNumberFormat="1" applyFont="1" applyBorder="1" applyAlignment="1">
      <alignment horizontal="center"/>
    </xf>
    <xf numFmtId="176" fontId="8" fillId="37" borderId="22" xfId="0" applyNumberFormat="1" applyFont="1" applyFill="1" applyBorder="1" applyAlignment="1">
      <alignment horizontal="center"/>
    </xf>
    <xf numFmtId="176" fontId="8" fillId="37" borderId="23" xfId="0" applyNumberFormat="1" applyFont="1" applyFill="1" applyBorder="1" applyAlignment="1">
      <alignment horizontal="center"/>
    </xf>
    <xf numFmtId="176" fontId="8" fillId="37" borderId="24" xfId="0" applyNumberFormat="1" applyFont="1" applyFill="1" applyBorder="1" applyAlignment="1">
      <alignment horizontal="center"/>
    </xf>
    <xf numFmtId="176" fontId="8" fillId="37" borderId="25" xfId="0" applyNumberFormat="1" applyFont="1" applyFill="1" applyBorder="1" applyAlignment="1">
      <alignment horizontal="center"/>
    </xf>
    <xf numFmtId="176" fontId="8" fillId="37" borderId="15" xfId="0" applyNumberFormat="1" applyFont="1" applyFill="1" applyBorder="1" applyAlignment="1">
      <alignment horizontal="center"/>
    </xf>
    <xf numFmtId="176" fontId="8" fillId="37" borderId="17" xfId="0" applyNumberFormat="1" applyFont="1" applyFill="1" applyBorder="1" applyAlignment="1">
      <alignment horizontal="center"/>
    </xf>
    <xf numFmtId="177" fontId="10" fillId="0" borderId="22" xfId="0" applyNumberFormat="1" applyFont="1" applyBorder="1" applyAlignment="1">
      <alignment horizontal="center"/>
    </xf>
    <xf numFmtId="177" fontId="10" fillId="0" borderId="23" xfId="0" applyNumberFormat="1" applyFont="1" applyBorder="1" applyAlignment="1">
      <alignment horizontal="center"/>
    </xf>
    <xf numFmtId="177" fontId="10" fillId="0" borderId="24" xfId="0" applyNumberFormat="1" applyFont="1" applyBorder="1" applyAlignment="1">
      <alignment horizontal="center"/>
    </xf>
    <xf numFmtId="177" fontId="10" fillId="0" borderId="25" xfId="0" applyNumberFormat="1" applyFont="1" applyBorder="1" applyAlignment="1">
      <alignment horizontal="center"/>
    </xf>
    <xf numFmtId="177" fontId="10" fillId="0" borderId="15" xfId="0" applyNumberFormat="1" applyFont="1" applyBorder="1" applyAlignment="1">
      <alignment horizontal="center"/>
    </xf>
    <xf numFmtId="177" fontId="10" fillId="0" borderId="17" xfId="0" applyNumberFormat="1" applyFont="1" applyBorder="1" applyAlignment="1">
      <alignment horizontal="center"/>
    </xf>
    <xf numFmtId="176" fontId="10" fillId="0" borderId="13" xfId="0" applyNumberFormat="1" applyFont="1" applyBorder="1" applyAlignment="1">
      <alignment horizontal="center"/>
    </xf>
    <xf numFmtId="176" fontId="10" fillId="0" borderId="21" xfId="0" applyNumberFormat="1" applyFont="1" applyBorder="1" applyAlignment="1">
      <alignment horizontal="center"/>
    </xf>
    <xf numFmtId="176" fontId="10" fillId="0" borderId="11" xfId="0" applyNumberFormat="1" applyFont="1" applyBorder="1" applyAlignment="1">
      <alignment horizontal="center"/>
    </xf>
    <xf numFmtId="176" fontId="10" fillId="37" borderId="13" xfId="0" applyNumberFormat="1" applyFont="1" applyFill="1" applyBorder="1" applyAlignment="1">
      <alignment horizontal="center"/>
    </xf>
    <xf numFmtId="176" fontId="10" fillId="37" borderId="21" xfId="0" applyNumberFormat="1" applyFont="1" applyFill="1" applyBorder="1" applyAlignment="1">
      <alignment horizontal="center"/>
    </xf>
    <xf numFmtId="176" fontId="10" fillId="37" borderId="11" xfId="0" applyNumberFormat="1" applyFont="1" applyFill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76" fontId="2" fillId="0" borderId="0" xfId="0" applyNumberFormat="1" applyFont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4" fillId="38" borderId="10" xfId="0" applyFont="1" applyFill="1" applyBorder="1" applyAlignment="1">
      <alignment horizontal="center"/>
    </xf>
    <xf numFmtId="0" fontId="4" fillId="38" borderId="26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176" fontId="13" fillId="0" borderId="10" xfId="0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" fillId="39" borderId="12" xfId="0" applyFont="1" applyFill="1" applyBorder="1" applyAlignment="1">
      <alignment horizontal="center" vertical="center"/>
    </xf>
    <xf numFmtId="0" fontId="1" fillId="39" borderId="27" xfId="0" applyFont="1" applyFill="1" applyBorder="1" applyAlignment="1">
      <alignment horizontal="center" vertical="center"/>
    </xf>
    <xf numFmtId="0" fontId="1" fillId="39" borderId="14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/>
    </xf>
    <xf numFmtId="0" fontId="7" fillId="38" borderId="27" xfId="0" applyFont="1" applyFill="1" applyBorder="1" applyAlignment="1">
      <alignment horizontal="center" vertical="center"/>
    </xf>
    <xf numFmtId="0" fontId="7" fillId="38" borderId="2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178" fontId="1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" fillId="38" borderId="29" xfId="0" applyFont="1" applyFill="1" applyBorder="1" applyAlignment="1">
      <alignment horizontal="center" vertical="center" wrapText="1"/>
    </xf>
    <xf numFmtId="0" fontId="1" fillId="38" borderId="30" xfId="0" applyFont="1" applyFill="1" applyBorder="1" applyAlignment="1">
      <alignment horizontal="center" vertical="center" wrapText="1"/>
    </xf>
    <xf numFmtId="0" fontId="1" fillId="38" borderId="3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74" fontId="0" fillId="0" borderId="0" xfId="36" applyFont="1" applyFill="1" applyBorder="1" applyAlignment="1" applyProtection="1">
      <alignment horizontal="center"/>
      <protection/>
    </xf>
    <xf numFmtId="176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76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1"/>
  <sheetViews>
    <sheetView tabSelected="1" zoomScale="90" zoomScaleNormal="90" zoomScalePageLayoutView="0" workbookViewId="0" topLeftCell="A1">
      <selection activeCell="E136" sqref="E136"/>
    </sheetView>
  </sheetViews>
  <sheetFormatPr defaultColWidth="11.57421875" defaultRowHeight="12.75"/>
  <cols>
    <col min="1" max="1" width="50.57421875" style="0" customWidth="1"/>
    <col min="2" max="2" width="6.8515625" style="0" customWidth="1"/>
    <col min="3" max="3" width="12.140625" style="80" customWidth="1"/>
    <col min="4" max="4" width="10.28125" style="53" customWidth="1"/>
    <col min="5" max="5" width="10.00390625" style="53" customWidth="1"/>
    <col min="6" max="6" width="11.421875" style="53" customWidth="1"/>
    <col min="7" max="9" width="11.57421875" style="0" hidden="1" customWidth="1"/>
    <col min="10" max="10" width="6.7109375" style="0" customWidth="1"/>
    <col min="11" max="11" width="8.28125" style="103" customWidth="1"/>
    <col min="12" max="12" width="11.00390625" style="103" customWidth="1"/>
    <col min="13" max="13" width="8.57421875" style="103" customWidth="1"/>
    <col min="14" max="14" width="9.28125" style="103" customWidth="1"/>
    <col min="15" max="18" width="11.57421875" style="103" customWidth="1"/>
  </cols>
  <sheetData>
    <row r="1" spans="6:11" ht="12" customHeight="1">
      <c r="F1" s="54"/>
      <c r="G1" s="1"/>
      <c r="H1" s="1"/>
      <c r="I1" s="1"/>
      <c r="J1" s="1"/>
      <c r="K1" s="102"/>
    </row>
    <row r="2" spans="1:11" ht="12.75" customHeight="1" hidden="1">
      <c r="A2" s="2"/>
      <c r="B2" s="233" t="s">
        <v>0</v>
      </c>
      <c r="C2" s="233"/>
      <c r="D2" s="233"/>
      <c r="E2" s="55"/>
      <c r="F2" s="55"/>
      <c r="G2" s="3"/>
      <c r="H2" s="3"/>
      <c r="I2" s="3"/>
      <c r="J2" s="3"/>
      <c r="K2" s="104"/>
    </row>
    <row r="3" spans="5:9" ht="12.75" customHeight="1" hidden="1">
      <c r="E3" s="234"/>
      <c r="F3" s="234"/>
      <c r="G3" s="235" t="s">
        <v>1</v>
      </c>
      <c r="H3" s="235"/>
      <c r="I3" s="235"/>
    </row>
    <row r="4" spans="3:10" ht="12.75" customHeight="1" hidden="1">
      <c r="C4" s="236" t="s">
        <v>2</v>
      </c>
      <c r="D4" s="236"/>
      <c r="E4" s="55"/>
      <c r="F4" s="56"/>
      <c r="G4" s="3"/>
      <c r="H4" s="3"/>
      <c r="I4" s="3"/>
      <c r="J4" s="3"/>
    </row>
    <row r="5" spans="5:11" ht="14.25" customHeight="1" hidden="1">
      <c r="E5" s="57"/>
      <c r="F5" s="58"/>
      <c r="G5" s="4"/>
      <c r="H5" s="4"/>
      <c r="I5" s="4"/>
      <c r="J5" s="237"/>
      <c r="K5" s="237"/>
    </row>
    <row r="6" spans="1:9" ht="15.75">
      <c r="A6" s="238" t="s">
        <v>151</v>
      </c>
      <c r="B6" s="238"/>
      <c r="C6" s="238"/>
      <c r="D6" s="238"/>
      <c r="E6" s="238"/>
      <c r="F6" s="238"/>
      <c r="G6" s="238"/>
      <c r="H6" s="238"/>
      <c r="I6" s="238"/>
    </row>
    <row r="7" spans="1:13" ht="15.75" customHeight="1">
      <c r="A7" s="227" t="s">
        <v>147</v>
      </c>
      <c r="B7" s="227"/>
      <c r="C7" s="227"/>
      <c r="D7" s="227"/>
      <c r="E7" s="227"/>
      <c r="F7" s="227"/>
      <c r="G7" s="227"/>
      <c r="H7" s="227"/>
      <c r="I7" s="227"/>
      <c r="M7" s="103" t="s">
        <v>104</v>
      </c>
    </row>
    <row r="8" spans="6:9" ht="10.5" customHeight="1">
      <c r="F8" s="59" t="s">
        <v>3</v>
      </c>
      <c r="H8" s="228" t="s">
        <v>4</v>
      </c>
      <c r="I8" s="228"/>
    </row>
    <row r="9" spans="1:9" ht="29.25" customHeight="1">
      <c r="A9" s="229" t="s">
        <v>114</v>
      </c>
      <c r="B9" s="230"/>
      <c r="C9" s="230"/>
      <c r="D9" s="230"/>
      <c r="E9" s="230"/>
      <c r="F9" s="230"/>
      <c r="G9" s="230"/>
      <c r="H9" s="230"/>
      <c r="I9" s="231"/>
    </row>
    <row r="10" spans="1:11" ht="6" customHeight="1">
      <c r="A10" s="232"/>
      <c r="B10" s="221" t="s">
        <v>5</v>
      </c>
      <c r="C10" s="222" t="s">
        <v>6</v>
      </c>
      <c r="D10" s="222" t="s">
        <v>7</v>
      </c>
      <c r="E10" s="222" t="s">
        <v>8</v>
      </c>
      <c r="F10" s="221" t="s">
        <v>9</v>
      </c>
      <c r="G10" s="221"/>
      <c r="H10" s="221"/>
      <c r="I10" s="224"/>
      <c r="K10" s="105"/>
    </row>
    <row r="11" spans="1:9" ht="5.25" customHeight="1">
      <c r="A11" s="232"/>
      <c r="B11" s="221"/>
      <c r="C11" s="222"/>
      <c r="D11" s="222"/>
      <c r="E11" s="222"/>
      <c r="F11" s="221"/>
      <c r="G11" s="221"/>
      <c r="H11" s="221"/>
      <c r="I11" s="224"/>
    </row>
    <row r="12" spans="1:14" ht="13.5" customHeight="1">
      <c r="A12" s="232"/>
      <c r="B12" s="221"/>
      <c r="C12" s="222"/>
      <c r="D12" s="222"/>
      <c r="E12" s="222"/>
      <c r="F12" s="221"/>
      <c r="G12" s="221"/>
      <c r="H12" s="221"/>
      <c r="I12" s="224"/>
      <c r="K12" s="223"/>
      <c r="L12" s="223"/>
      <c r="M12" s="223"/>
      <c r="N12" s="223"/>
    </row>
    <row r="13" spans="1:14" ht="3" customHeight="1">
      <c r="A13" s="232"/>
      <c r="B13" s="221"/>
      <c r="C13" s="222"/>
      <c r="D13" s="222"/>
      <c r="E13" s="222"/>
      <c r="F13" s="221"/>
      <c r="G13" s="221"/>
      <c r="H13" s="221"/>
      <c r="I13" s="224"/>
      <c r="K13" s="223"/>
      <c r="L13" s="223"/>
      <c r="M13" s="223"/>
      <c r="N13" s="223"/>
    </row>
    <row r="14" spans="1:9" ht="18" customHeight="1">
      <c r="A14" s="11" t="s">
        <v>10</v>
      </c>
      <c r="B14" s="225"/>
      <c r="C14" s="225">
        <v>6250</v>
      </c>
      <c r="D14" s="225"/>
      <c r="E14" s="225"/>
      <c r="F14" s="225"/>
      <c r="G14" s="225"/>
      <c r="H14" s="225"/>
      <c r="I14" s="225"/>
    </row>
    <row r="15" spans="1:10" ht="29.25" customHeight="1">
      <c r="A15" s="20" t="s">
        <v>11</v>
      </c>
      <c r="B15" s="26">
        <v>1</v>
      </c>
      <c r="C15" s="60">
        <v>146040</v>
      </c>
      <c r="D15" s="60">
        <v>145205.1</v>
      </c>
      <c r="E15" s="61">
        <f>D15-C15</f>
        <v>-834.9</v>
      </c>
      <c r="F15" s="121">
        <f>E15/C15</f>
        <v>-0.006</v>
      </c>
      <c r="G15" s="193"/>
      <c r="H15" s="175"/>
      <c r="I15" s="176"/>
      <c r="J15" s="5"/>
    </row>
    <row r="16" spans="1:10" ht="15">
      <c r="A16" s="23" t="s">
        <v>111</v>
      </c>
      <c r="B16" s="27">
        <v>2</v>
      </c>
      <c r="C16" s="61">
        <f>C15/6</f>
        <v>24340</v>
      </c>
      <c r="D16" s="61">
        <f>D15/6</f>
        <v>24200.9</v>
      </c>
      <c r="E16" s="60">
        <f>D16-C16</f>
        <v>-139.1</v>
      </c>
      <c r="F16" s="121">
        <f>E16/C16</f>
        <v>-0.006</v>
      </c>
      <c r="G16" s="194"/>
      <c r="H16" s="177"/>
      <c r="I16" s="178"/>
      <c r="J16" s="5"/>
    </row>
    <row r="17" spans="1:10" ht="15">
      <c r="A17" s="21" t="s">
        <v>112</v>
      </c>
      <c r="B17" s="28">
        <v>3</v>
      </c>
      <c r="C17" s="61" t="s">
        <v>12</v>
      </c>
      <c r="D17" s="61" t="s">
        <v>12</v>
      </c>
      <c r="E17" s="61" t="s">
        <v>12</v>
      </c>
      <c r="F17" s="61" t="s">
        <v>12</v>
      </c>
      <c r="G17" s="194"/>
      <c r="H17" s="177"/>
      <c r="I17" s="178"/>
      <c r="J17" s="6"/>
    </row>
    <row r="18" spans="1:10" ht="15" customHeight="1">
      <c r="A18" s="20" t="s">
        <v>113</v>
      </c>
      <c r="B18" s="28">
        <v>4</v>
      </c>
      <c r="C18" s="62"/>
      <c r="D18" s="61" t="s">
        <v>12</v>
      </c>
      <c r="E18" s="61" t="s">
        <v>12</v>
      </c>
      <c r="F18" s="61" t="s">
        <v>12</v>
      </c>
      <c r="G18" s="194"/>
      <c r="H18" s="177"/>
      <c r="I18" s="178"/>
      <c r="J18" s="5"/>
    </row>
    <row r="19" spans="1:10" ht="29.25" customHeight="1">
      <c r="A19" s="20" t="s">
        <v>13</v>
      </c>
      <c r="B19" s="28">
        <v>5</v>
      </c>
      <c r="C19" s="63">
        <f>C15-C16</f>
        <v>121700</v>
      </c>
      <c r="D19" s="63">
        <f>D15-D16</f>
        <v>121004.2</v>
      </c>
      <c r="E19" s="63">
        <f>D19-C19</f>
        <v>-695.8</v>
      </c>
      <c r="F19" s="122">
        <f>E19/C19</f>
        <v>-0.006</v>
      </c>
      <c r="G19" s="194"/>
      <c r="H19" s="177"/>
      <c r="I19" s="178"/>
      <c r="J19" s="5"/>
    </row>
    <row r="20" spans="1:10" ht="15" customHeight="1">
      <c r="A20" s="20" t="s">
        <v>14</v>
      </c>
      <c r="B20" s="28">
        <v>6</v>
      </c>
      <c r="C20" s="63">
        <f>C21+C22</f>
        <v>3150</v>
      </c>
      <c r="D20" s="63">
        <f>D22</f>
        <v>3113</v>
      </c>
      <c r="E20" s="63">
        <f>D20-C20</f>
        <v>-37</v>
      </c>
      <c r="F20" s="122">
        <f>E20/C20</f>
        <v>-0.012</v>
      </c>
      <c r="G20" s="194"/>
      <c r="H20" s="177"/>
      <c r="I20" s="178"/>
      <c r="J20" s="5"/>
    </row>
    <row r="21" spans="1:10" ht="13.5" customHeight="1" hidden="1">
      <c r="A21" s="15"/>
      <c r="B21" s="28"/>
      <c r="C21" s="61"/>
      <c r="D21" s="61"/>
      <c r="E21" s="61"/>
      <c r="F21" s="122" t="e">
        <f>E21/C21</f>
        <v>#DIV/0!</v>
      </c>
      <c r="G21" s="194"/>
      <c r="H21" s="177"/>
      <c r="I21" s="178"/>
      <c r="J21" s="5"/>
    </row>
    <row r="22" spans="1:10" ht="15" customHeight="1">
      <c r="A22" s="120" t="s">
        <v>154</v>
      </c>
      <c r="B22" s="124" t="s">
        <v>15</v>
      </c>
      <c r="C22" s="65">
        <v>3150</v>
      </c>
      <c r="D22" s="61">
        <v>3113</v>
      </c>
      <c r="E22" s="61">
        <f>D22-C22</f>
        <v>-37</v>
      </c>
      <c r="F22" s="123">
        <f>E22/C22</f>
        <v>-0.012</v>
      </c>
      <c r="G22" s="194"/>
      <c r="H22" s="177"/>
      <c r="I22" s="178"/>
      <c r="J22" s="5"/>
    </row>
    <row r="23" spans="1:10" ht="15.75" customHeight="1">
      <c r="A23" s="20" t="s">
        <v>16</v>
      </c>
      <c r="B23" s="29">
        <v>7</v>
      </c>
      <c r="C23" s="61" t="s">
        <v>12</v>
      </c>
      <c r="D23" s="61" t="s">
        <v>12</v>
      </c>
      <c r="E23" s="61" t="s">
        <v>12</v>
      </c>
      <c r="F23" s="61" t="s">
        <v>12</v>
      </c>
      <c r="G23" s="194"/>
      <c r="H23" s="177"/>
      <c r="I23" s="178"/>
      <c r="J23" s="5"/>
    </row>
    <row r="24" spans="1:10" ht="14.25" customHeight="1">
      <c r="A24" s="20" t="s">
        <v>17</v>
      </c>
      <c r="B24" s="29">
        <v>8</v>
      </c>
      <c r="C24" s="74">
        <v>5630</v>
      </c>
      <c r="D24" s="66">
        <v>7692</v>
      </c>
      <c r="E24" s="61">
        <f>D24-C24</f>
        <v>2062</v>
      </c>
      <c r="F24" s="121">
        <f>E24/C24</f>
        <v>0.366</v>
      </c>
      <c r="G24" s="194"/>
      <c r="H24" s="177"/>
      <c r="I24" s="178"/>
      <c r="J24" s="5"/>
    </row>
    <row r="25" spans="1:15" ht="15">
      <c r="A25" s="25" t="s">
        <v>153</v>
      </c>
      <c r="B25" s="115" t="s">
        <v>155</v>
      </c>
      <c r="C25" s="60">
        <v>9800</v>
      </c>
      <c r="D25" s="61">
        <v>9467</v>
      </c>
      <c r="E25" s="61">
        <f>D25-C25</f>
        <v>-333</v>
      </c>
      <c r="F25" s="121">
        <f>E25/C25</f>
        <v>-0.034</v>
      </c>
      <c r="G25" s="194"/>
      <c r="H25" s="177"/>
      <c r="I25" s="178"/>
      <c r="J25" s="5"/>
      <c r="O25" s="106"/>
    </row>
    <row r="26" spans="1:10" ht="16.5" customHeight="1">
      <c r="A26" s="16" t="s">
        <v>18</v>
      </c>
      <c r="B26" s="28">
        <v>10</v>
      </c>
      <c r="C26" s="63">
        <f>C19+C20+C24+C25</f>
        <v>140280</v>
      </c>
      <c r="D26" s="63">
        <f>D19+D20+D24+D25</f>
        <v>141276.2</v>
      </c>
      <c r="E26" s="63">
        <f>E19+E20+E24+E25</f>
        <v>996.2</v>
      </c>
      <c r="F26" s="122">
        <f>E26/C26</f>
        <v>0.007</v>
      </c>
      <c r="G26" s="195"/>
      <c r="H26" s="179"/>
      <c r="I26" s="180"/>
      <c r="J26" s="5"/>
    </row>
    <row r="27" spans="1:10" ht="18" customHeight="1">
      <c r="A27" s="10" t="s">
        <v>19</v>
      </c>
      <c r="B27" s="226"/>
      <c r="C27" s="226"/>
      <c r="D27" s="226"/>
      <c r="E27" s="226"/>
      <c r="F27" s="226"/>
      <c r="G27" s="226"/>
      <c r="H27" s="226"/>
      <c r="I27" s="226"/>
      <c r="J27" s="5"/>
    </row>
    <row r="28" spans="1:10" ht="32.25" customHeight="1">
      <c r="A28" s="20" t="s">
        <v>20</v>
      </c>
      <c r="B28" s="119">
        <v>11</v>
      </c>
      <c r="C28" s="61">
        <v>140691.3</v>
      </c>
      <c r="D28" s="61">
        <v>138731</v>
      </c>
      <c r="E28" s="67">
        <f>D28-C28</f>
        <v>-1960.3</v>
      </c>
      <c r="F28" s="121">
        <f>E28/C28</f>
        <v>-0.014</v>
      </c>
      <c r="G28" s="193"/>
      <c r="H28" s="175"/>
      <c r="I28" s="176"/>
      <c r="J28" s="5"/>
    </row>
    <row r="29" spans="1:10" ht="17.25" customHeight="1">
      <c r="A29" s="20" t="s">
        <v>21</v>
      </c>
      <c r="B29" s="28">
        <v>12</v>
      </c>
      <c r="C29" s="63">
        <f>C34</f>
        <v>7163.8</v>
      </c>
      <c r="D29" s="63">
        <f>D30+D33+D34</f>
        <v>6985</v>
      </c>
      <c r="E29" s="63">
        <f>D29-C29</f>
        <v>-178.8</v>
      </c>
      <c r="F29" s="122">
        <f>E29/C29</f>
        <v>-0.025</v>
      </c>
      <c r="G29" s="194"/>
      <c r="H29" s="177"/>
      <c r="I29" s="178"/>
      <c r="J29" s="5"/>
    </row>
    <row r="30" spans="1:10" ht="27" customHeight="1">
      <c r="A30" s="20" t="s">
        <v>106</v>
      </c>
      <c r="B30" s="28" t="s">
        <v>22</v>
      </c>
      <c r="C30" s="61">
        <v>0</v>
      </c>
      <c r="D30" s="61">
        <v>0</v>
      </c>
      <c r="E30" s="67">
        <f>D30-C30</f>
        <v>0</v>
      </c>
      <c r="F30" s="61"/>
      <c r="G30" s="194"/>
      <c r="H30" s="177"/>
      <c r="I30" s="178"/>
      <c r="J30" s="5"/>
    </row>
    <row r="31" spans="1:10" ht="15" customHeight="1">
      <c r="A31" s="20" t="s">
        <v>107</v>
      </c>
      <c r="B31" s="28" t="s">
        <v>23</v>
      </c>
      <c r="C31" s="61" t="s">
        <v>12</v>
      </c>
      <c r="D31" s="61" t="s">
        <v>12</v>
      </c>
      <c r="E31" s="61" t="s">
        <v>12</v>
      </c>
      <c r="F31" s="61" t="s">
        <v>12</v>
      </c>
      <c r="G31" s="194"/>
      <c r="H31" s="177"/>
      <c r="I31" s="178"/>
      <c r="J31" s="5"/>
    </row>
    <row r="32" spans="1:10" ht="13.5" customHeight="1">
      <c r="A32" s="21" t="s">
        <v>108</v>
      </c>
      <c r="B32" s="28" t="s">
        <v>24</v>
      </c>
      <c r="C32" s="61" t="s">
        <v>12</v>
      </c>
      <c r="D32" s="61" t="s">
        <v>12</v>
      </c>
      <c r="E32" s="61" t="s">
        <v>12</v>
      </c>
      <c r="F32" s="61" t="s">
        <v>12</v>
      </c>
      <c r="G32" s="194"/>
      <c r="H32" s="177"/>
      <c r="I32" s="178"/>
      <c r="J32" s="5"/>
    </row>
    <row r="33" spans="1:10" ht="15" customHeight="1">
      <c r="A33" s="20" t="s">
        <v>109</v>
      </c>
      <c r="B33" s="28" t="s">
        <v>25</v>
      </c>
      <c r="C33" s="61">
        <v>0</v>
      </c>
      <c r="D33" s="61">
        <v>0</v>
      </c>
      <c r="E33" s="67">
        <f>D33-C33</f>
        <v>0</v>
      </c>
      <c r="F33" s="61"/>
      <c r="G33" s="194"/>
      <c r="H33" s="177"/>
      <c r="I33" s="178"/>
      <c r="J33" s="5"/>
    </row>
    <row r="34" spans="1:10" ht="16.5" customHeight="1">
      <c r="A34" s="25" t="s">
        <v>110</v>
      </c>
      <c r="B34" s="28" t="s">
        <v>26</v>
      </c>
      <c r="C34" s="61">
        <v>7163.8</v>
      </c>
      <c r="D34" s="61">
        <v>6985</v>
      </c>
      <c r="E34" s="67">
        <f>D34-C34</f>
        <v>-178.8</v>
      </c>
      <c r="F34" s="121">
        <f>E34/C34</f>
        <v>-0.025</v>
      </c>
      <c r="G34" s="194"/>
      <c r="H34" s="177"/>
      <c r="I34" s="178"/>
      <c r="J34" s="5"/>
    </row>
    <row r="35" spans="1:10" ht="16.5" customHeight="1">
      <c r="A35" s="20" t="s">
        <v>27</v>
      </c>
      <c r="B35" s="28" t="s">
        <v>28</v>
      </c>
      <c r="C35" s="61">
        <v>3974.8</v>
      </c>
      <c r="D35" s="61">
        <v>376</v>
      </c>
      <c r="E35" s="67">
        <f>D35-C35</f>
        <v>-3598.8</v>
      </c>
      <c r="F35" s="121">
        <f>E35/C35</f>
        <v>-0.905</v>
      </c>
      <c r="G35" s="194"/>
      <c r="H35" s="177"/>
      <c r="I35" s="178"/>
      <c r="J35" s="5"/>
    </row>
    <row r="36" spans="1:10" ht="28.5" customHeight="1">
      <c r="A36" s="20" t="s">
        <v>148</v>
      </c>
      <c r="B36" s="28" t="s">
        <v>29</v>
      </c>
      <c r="C36" s="65">
        <v>3150</v>
      </c>
      <c r="D36" s="61">
        <v>3113</v>
      </c>
      <c r="E36" s="67">
        <f>D36-C36</f>
        <v>-37</v>
      </c>
      <c r="F36" s="121">
        <f>E36/C36</f>
        <v>-0.012</v>
      </c>
      <c r="G36" s="194"/>
      <c r="H36" s="177"/>
      <c r="I36" s="178"/>
      <c r="J36" s="5"/>
    </row>
    <row r="37" spans="1:10" ht="15" customHeight="1">
      <c r="A37" s="20" t="s">
        <v>105</v>
      </c>
      <c r="B37" s="29" t="s">
        <v>30</v>
      </c>
      <c r="C37" s="61" t="s">
        <v>12</v>
      </c>
      <c r="D37" s="61" t="s">
        <v>12</v>
      </c>
      <c r="E37" s="61" t="s">
        <v>12</v>
      </c>
      <c r="F37" s="61" t="s">
        <v>12</v>
      </c>
      <c r="G37" s="194"/>
      <c r="H37" s="177"/>
      <c r="I37" s="178"/>
      <c r="J37" s="5"/>
    </row>
    <row r="38" spans="1:9" ht="16.5" customHeight="1">
      <c r="A38" s="20" t="s">
        <v>31</v>
      </c>
      <c r="B38" s="29" t="s">
        <v>32</v>
      </c>
      <c r="C38" s="61" t="s">
        <v>12</v>
      </c>
      <c r="D38" s="61" t="s">
        <v>12</v>
      </c>
      <c r="E38" s="61" t="s">
        <v>12</v>
      </c>
      <c r="F38" s="61" t="s">
        <v>12</v>
      </c>
      <c r="G38" s="194"/>
      <c r="H38" s="177"/>
      <c r="I38" s="178"/>
    </row>
    <row r="39" spans="1:10" ht="18" customHeight="1">
      <c r="A39" s="22" t="s">
        <v>33</v>
      </c>
      <c r="B39" s="28" t="s">
        <v>34</v>
      </c>
      <c r="C39" s="60">
        <v>7100</v>
      </c>
      <c r="D39" s="61">
        <v>7234</v>
      </c>
      <c r="E39" s="67">
        <f>D39-C39</f>
        <v>134</v>
      </c>
      <c r="F39" s="121">
        <f>E39/C39</f>
        <v>0.019</v>
      </c>
      <c r="G39" s="194"/>
      <c r="H39" s="177"/>
      <c r="I39" s="178"/>
      <c r="J39" s="5"/>
    </row>
    <row r="40" spans="1:10" ht="15.75" customHeight="1">
      <c r="A40" s="20" t="s">
        <v>35</v>
      </c>
      <c r="B40" s="28" t="s">
        <v>36</v>
      </c>
      <c r="C40" s="62" t="s">
        <v>12</v>
      </c>
      <c r="D40" s="61"/>
      <c r="E40" s="61"/>
      <c r="F40" s="61"/>
      <c r="G40" s="194"/>
      <c r="H40" s="177"/>
      <c r="I40" s="178"/>
      <c r="J40" s="5"/>
    </row>
    <row r="41" spans="1:13" ht="15" customHeight="1">
      <c r="A41" s="21" t="s">
        <v>37</v>
      </c>
      <c r="B41" s="26" t="s">
        <v>38</v>
      </c>
      <c r="C41" s="63">
        <f>C28+C29+C35+C36+C39</f>
        <v>162079.9</v>
      </c>
      <c r="D41" s="63">
        <f>D28+D29+D35+D36+D39</f>
        <v>156439</v>
      </c>
      <c r="E41" s="63">
        <f>D41-C41</f>
        <v>-5640.9</v>
      </c>
      <c r="F41" s="122">
        <f>E41/C41</f>
        <v>-0.035</v>
      </c>
      <c r="G41" s="195"/>
      <c r="H41" s="179"/>
      <c r="I41" s="180"/>
      <c r="J41" s="5"/>
      <c r="L41" s="107"/>
      <c r="M41" s="107"/>
    </row>
    <row r="42" spans="1:10" ht="9" customHeight="1">
      <c r="A42" s="213"/>
      <c r="B42" s="213"/>
      <c r="C42" s="213"/>
      <c r="D42" s="213"/>
      <c r="E42" s="213"/>
      <c r="F42" s="213"/>
      <c r="G42" s="213"/>
      <c r="H42" s="213"/>
      <c r="I42" s="213"/>
      <c r="J42" s="5"/>
    </row>
    <row r="43" spans="1:10" ht="13.5" customHeight="1">
      <c r="A43" s="21" t="s">
        <v>39</v>
      </c>
      <c r="B43" s="26" t="s">
        <v>40</v>
      </c>
      <c r="C43" s="63">
        <f>C19-C28</f>
        <v>-18991.3</v>
      </c>
      <c r="D43" s="63">
        <f>D19-D28</f>
        <v>-17726.8</v>
      </c>
      <c r="E43" s="63">
        <f>D43-C43</f>
        <v>1264.5</v>
      </c>
      <c r="F43" s="122">
        <f>E43/C43</f>
        <v>-0.067</v>
      </c>
      <c r="G43" s="196"/>
      <c r="H43" s="163"/>
      <c r="I43" s="164"/>
      <c r="J43" s="5"/>
    </row>
    <row r="44" spans="1:17" ht="16.5" customHeight="1">
      <c r="A44" s="20" t="s">
        <v>41</v>
      </c>
      <c r="B44" s="26" t="s">
        <v>42</v>
      </c>
      <c r="C44" s="68">
        <f>C43+C20-C34-C35-C36</f>
        <v>-30129.9</v>
      </c>
      <c r="D44" s="68">
        <f>D43+D20-D34-D35-D36</f>
        <v>-25087.8</v>
      </c>
      <c r="E44" s="68">
        <f>E43+E20-E34-E35-E36</f>
        <v>5042.1</v>
      </c>
      <c r="F44" s="122">
        <f>E44/C44</f>
        <v>-0.167</v>
      </c>
      <c r="G44" s="197"/>
      <c r="H44" s="165"/>
      <c r="I44" s="166"/>
      <c r="J44" s="116"/>
      <c r="Q44" s="107"/>
    </row>
    <row r="45" spans="1:10" ht="30" customHeight="1">
      <c r="A45" s="20" t="s">
        <v>43</v>
      </c>
      <c r="B45" s="30" t="s">
        <v>44</v>
      </c>
      <c r="C45" s="61" t="s">
        <v>12</v>
      </c>
      <c r="D45" s="61" t="s">
        <v>12</v>
      </c>
      <c r="E45" s="61" t="s">
        <v>12</v>
      </c>
      <c r="F45" s="61" t="s">
        <v>12</v>
      </c>
      <c r="G45" s="197"/>
      <c r="H45" s="165"/>
      <c r="I45" s="166"/>
      <c r="J45" s="5"/>
    </row>
    <row r="46" spans="1:10" ht="17.25" customHeight="1">
      <c r="A46" s="24" t="s">
        <v>120</v>
      </c>
      <c r="B46" s="30" t="s">
        <v>45</v>
      </c>
      <c r="C46" s="61" t="s">
        <v>12</v>
      </c>
      <c r="D46" s="61" t="s">
        <v>12</v>
      </c>
      <c r="E46" s="61" t="s">
        <v>12</v>
      </c>
      <c r="F46" s="61" t="s">
        <v>12</v>
      </c>
      <c r="G46" s="197"/>
      <c r="H46" s="165"/>
      <c r="I46" s="166"/>
      <c r="J46" s="5"/>
    </row>
    <row r="47" spans="1:11" ht="20.25" customHeight="1">
      <c r="A47" s="25" t="s">
        <v>46</v>
      </c>
      <c r="B47" s="26" t="s">
        <v>47</v>
      </c>
      <c r="C47" s="70">
        <f>C26-C41</f>
        <v>-21799.9</v>
      </c>
      <c r="D47" s="63">
        <f>D49</f>
        <v>-15162.8</v>
      </c>
      <c r="E47" s="63">
        <f>D47-C47</f>
        <v>6637.1</v>
      </c>
      <c r="F47" s="63">
        <f>E47/C47%</f>
        <v>-30.4</v>
      </c>
      <c r="G47" s="197"/>
      <c r="H47" s="165"/>
      <c r="I47" s="166"/>
      <c r="J47" s="5"/>
      <c r="K47" s="107"/>
    </row>
    <row r="48" spans="1:10" ht="17.25" customHeight="1">
      <c r="A48" s="24" t="s">
        <v>118</v>
      </c>
      <c r="B48" s="26" t="s">
        <v>48</v>
      </c>
      <c r="C48" s="61"/>
      <c r="D48" s="61"/>
      <c r="E48" s="67"/>
      <c r="F48" s="69"/>
      <c r="G48" s="197"/>
      <c r="H48" s="165"/>
      <c r="I48" s="166"/>
      <c r="J48" s="5"/>
    </row>
    <row r="49" spans="1:10" ht="18" customHeight="1">
      <c r="A49" s="24" t="s">
        <v>119</v>
      </c>
      <c r="B49" s="26" t="s">
        <v>49</v>
      </c>
      <c r="C49" s="64">
        <f>C47</f>
        <v>-21799.9</v>
      </c>
      <c r="D49" s="64">
        <f>D26-D41</f>
        <v>-15162.8</v>
      </c>
      <c r="E49" s="63">
        <f>D49-C49</f>
        <v>6637.1</v>
      </c>
      <c r="F49" s="63">
        <v>0</v>
      </c>
      <c r="G49" s="198"/>
      <c r="H49" s="167"/>
      <c r="I49" s="168"/>
      <c r="J49" s="5"/>
    </row>
    <row r="50" spans="1:10" ht="19.5" customHeight="1">
      <c r="A50" s="214" t="s">
        <v>50</v>
      </c>
      <c r="B50" s="215"/>
      <c r="C50" s="215"/>
      <c r="D50" s="215"/>
      <c r="E50" s="215"/>
      <c r="F50" s="215"/>
      <c r="G50" s="215"/>
      <c r="H50" s="215"/>
      <c r="I50" s="216"/>
      <c r="J50" s="5"/>
    </row>
    <row r="51" spans="1:9" ht="17.25" customHeight="1">
      <c r="A51" s="31" t="s">
        <v>51</v>
      </c>
      <c r="B51" s="16"/>
      <c r="C51" s="13"/>
      <c r="D51" s="12"/>
      <c r="E51" s="12"/>
      <c r="F51" s="12"/>
      <c r="G51" s="199"/>
      <c r="H51" s="169"/>
      <c r="I51" s="170"/>
    </row>
    <row r="52" spans="1:9" ht="27.75" customHeight="1">
      <c r="A52" s="32" t="s">
        <v>142</v>
      </c>
      <c r="B52" s="26" t="s">
        <v>52</v>
      </c>
      <c r="C52" s="13"/>
      <c r="D52" s="12"/>
      <c r="E52" s="12"/>
      <c r="F52" s="12"/>
      <c r="G52" s="200"/>
      <c r="H52" s="171"/>
      <c r="I52" s="172"/>
    </row>
    <row r="53" spans="1:9" ht="44.25" customHeight="1">
      <c r="A53" s="45" t="s">
        <v>143</v>
      </c>
      <c r="B53" s="79" t="s">
        <v>53</v>
      </c>
      <c r="C53" s="13"/>
      <c r="D53" s="12"/>
      <c r="E53" s="12"/>
      <c r="F53" s="12"/>
      <c r="G53" s="200"/>
      <c r="H53" s="171"/>
      <c r="I53" s="172"/>
    </row>
    <row r="54" spans="1:9" ht="81.75" customHeight="1">
      <c r="A54" s="31" t="s">
        <v>115</v>
      </c>
      <c r="B54" s="79">
        <v>26</v>
      </c>
      <c r="C54" s="13"/>
      <c r="D54" s="12"/>
      <c r="E54" s="12"/>
      <c r="F54" s="12"/>
      <c r="G54" s="200"/>
      <c r="H54" s="171"/>
      <c r="I54" s="172"/>
    </row>
    <row r="55" spans="1:9" ht="14.25" customHeight="1">
      <c r="A55" s="33" t="s">
        <v>117</v>
      </c>
      <c r="B55" s="79" t="s">
        <v>54</v>
      </c>
      <c r="C55" s="13"/>
      <c r="D55" s="12"/>
      <c r="E55" s="12"/>
      <c r="F55" s="12"/>
      <c r="G55" s="200"/>
      <c r="H55" s="171"/>
      <c r="I55" s="172"/>
    </row>
    <row r="56" spans="1:9" ht="27" customHeight="1">
      <c r="A56" s="31" t="s">
        <v>55</v>
      </c>
      <c r="B56" s="79">
        <v>27</v>
      </c>
      <c r="C56" s="13"/>
      <c r="D56" s="12"/>
      <c r="E56" s="12"/>
      <c r="F56" s="12"/>
      <c r="G56" s="200"/>
      <c r="H56" s="171"/>
      <c r="I56" s="172"/>
    </row>
    <row r="57" spans="1:9" ht="13.5" customHeight="1">
      <c r="A57" s="33" t="s">
        <v>117</v>
      </c>
      <c r="B57" s="79" t="s">
        <v>56</v>
      </c>
      <c r="C57" s="13"/>
      <c r="D57" s="12"/>
      <c r="E57" s="12"/>
      <c r="F57" s="12"/>
      <c r="G57" s="200"/>
      <c r="H57" s="171"/>
      <c r="I57" s="172"/>
    </row>
    <row r="58" spans="1:9" ht="29.25" customHeight="1">
      <c r="A58" s="32" t="s">
        <v>57</v>
      </c>
      <c r="B58" s="79">
        <v>28</v>
      </c>
      <c r="C58" s="13"/>
      <c r="D58" s="12"/>
      <c r="E58" s="12"/>
      <c r="F58" s="12"/>
      <c r="G58" s="200"/>
      <c r="H58" s="171"/>
      <c r="I58" s="172"/>
    </row>
    <row r="59" spans="1:9" ht="15">
      <c r="A59" s="39" t="s">
        <v>58</v>
      </c>
      <c r="B59" s="26">
        <v>29</v>
      </c>
      <c r="C59" s="13"/>
      <c r="D59" s="12"/>
      <c r="E59" s="12"/>
      <c r="F59" s="12"/>
      <c r="G59" s="200"/>
      <c r="H59" s="171"/>
      <c r="I59" s="172"/>
    </row>
    <row r="60" spans="1:9" ht="27" customHeight="1">
      <c r="A60" s="32" t="s">
        <v>116</v>
      </c>
      <c r="B60" s="26" t="s">
        <v>59</v>
      </c>
      <c r="C60" s="13"/>
      <c r="D60" s="12"/>
      <c r="E60" s="12"/>
      <c r="F60" s="12"/>
      <c r="G60" s="200"/>
      <c r="H60" s="171"/>
      <c r="I60" s="172"/>
    </row>
    <row r="61" spans="1:9" ht="12" customHeight="1">
      <c r="A61" s="33" t="s">
        <v>60</v>
      </c>
      <c r="B61" s="79">
        <v>30</v>
      </c>
      <c r="C61" s="13"/>
      <c r="D61" s="12"/>
      <c r="E61" s="12"/>
      <c r="F61" s="12"/>
      <c r="G61" s="200"/>
      <c r="H61" s="171"/>
      <c r="I61" s="172"/>
    </row>
    <row r="62" spans="1:9" ht="0.75" customHeight="1" hidden="1">
      <c r="A62" s="33"/>
      <c r="B62" s="92"/>
      <c r="C62" s="13"/>
      <c r="D62" s="12"/>
      <c r="E62" s="12"/>
      <c r="F62" s="12"/>
      <c r="G62" s="200"/>
      <c r="H62" s="171"/>
      <c r="I62" s="172"/>
    </row>
    <row r="63" spans="1:9" ht="13.5" customHeight="1">
      <c r="A63" s="33" t="s">
        <v>61</v>
      </c>
      <c r="B63" s="92">
        <v>31</v>
      </c>
      <c r="C63" s="13"/>
      <c r="D63" s="12"/>
      <c r="E63" s="12"/>
      <c r="F63" s="12"/>
      <c r="G63" s="200"/>
      <c r="H63" s="171"/>
      <c r="I63" s="172"/>
    </row>
    <row r="64" spans="1:9" ht="13.5" customHeight="1">
      <c r="A64" s="32" t="s">
        <v>62</v>
      </c>
      <c r="B64" s="92">
        <v>32</v>
      </c>
      <c r="C64" s="13"/>
      <c r="D64" s="12"/>
      <c r="E64" s="12"/>
      <c r="F64" s="12"/>
      <c r="G64" s="201"/>
      <c r="H64" s="173"/>
      <c r="I64" s="174"/>
    </row>
    <row r="65" spans="1:18" s="46" customFormat="1" ht="18.75" customHeight="1">
      <c r="A65" s="217" t="s">
        <v>63</v>
      </c>
      <c r="B65" s="217"/>
      <c r="C65" s="217"/>
      <c r="D65" s="217"/>
      <c r="E65" s="217"/>
      <c r="F65" s="217"/>
      <c r="G65" s="217"/>
      <c r="H65" s="217"/>
      <c r="I65" s="217"/>
      <c r="K65" s="106"/>
      <c r="L65" s="106"/>
      <c r="M65" s="106"/>
      <c r="N65" s="106"/>
      <c r="O65" s="106"/>
      <c r="P65" s="106"/>
      <c r="Q65" s="106"/>
      <c r="R65" s="106"/>
    </row>
    <row r="66" spans="1:10" ht="27" customHeight="1">
      <c r="A66" s="31" t="s">
        <v>64</v>
      </c>
      <c r="B66" s="36">
        <v>33</v>
      </c>
      <c r="C66" s="93">
        <f>C73</f>
        <v>5930.6</v>
      </c>
      <c r="D66" s="93">
        <f>D67+D68+D69+D70+D71+D72+D73</f>
        <v>3916.3</v>
      </c>
      <c r="E66" s="93">
        <f>D66-C66</f>
        <v>-2014.3</v>
      </c>
      <c r="F66" s="126">
        <f>E66/C66</f>
        <v>-0.34</v>
      </c>
      <c r="G66" s="193"/>
      <c r="H66" s="175"/>
      <c r="I66" s="176"/>
      <c r="J66" s="6"/>
    </row>
    <row r="67" spans="1:9" ht="13.5" customHeight="1">
      <c r="A67" s="33" t="s">
        <v>121</v>
      </c>
      <c r="B67" s="36" t="s">
        <v>65</v>
      </c>
      <c r="C67" s="74"/>
      <c r="D67" s="74"/>
      <c r="E67" s="74"/>
      <c r="F67" s="125"/>
      <c r="G67" s="194"/>
      <c r="H67" s="177"/>
      <c r="I67" s="178"/>
    </row>
    <row r="68" spans="1:9" ht="13.5" customHeight="1">
      <c r="A68" s="33" t="s">
        <v>122</v>
      </c>
      <c r="B68" s="36" t="s">
        <v>66</v>
      </c>
      <c r="C68" s="74"/>
      <c r="D68" s="74"/>
      <c r="E68" s="74"/>
      <c r="F68" s="74"/>
      <c r="G68" s="194"/>
      <c r="H68" s="177"/>
      <c r="I68" s="178"/>
    </row>
    <row r="69" spans="1:10" ht="31.5" customHeight="1">
      <c r="A69" s="32" t="s">
        <v>123</v>
      </c>
      <c r="B69" s="36" t="s">
        <v>67</v>
      </c>
      <c r="C69" s="74"/>
      <c r="D69" s="74"/>
      <c r="E69" s="74"/>
      <c r="F69" s="74"/>
      <c r="G69" s="194"/>
      <c r="H69" s="177"/>
      <c r="I69" s="178"/>
      <c r="J69" s="6"/>
    </row>
    <row r="70" spans="1:9" ht="30.75" customHeight="1">
      <c r="A70" s="32" t="s">
        <v>124</v>
      </c>
      <c r="B70" s="36" t="s">
        <v>68</v>
      </c>
      <c r="C70" s="74"/>
      <c r="D70" s="74"/>
      <c r="E70" s="74"/>
      <c r="F70" s="74"/>
      <c r="G70" s="194"/>
      <c r="H70" s="177"/>
      <c r="I70" s="178"/>
    </row>
    <row r="71" spans="1:9" ht="13.5" customHeight="1">
      <c r="A71" s="33" t="s">
        <v>125</v>
      </c>
      <c r="B71" s="36" t="s">
        <v>69</v>
      </c>
      <c r="C71" s="74"/>
      <c r="D71" s="74"/>
      <c r="E71" s="74"/>
      <c r="F71" s="74"/>
      <c r="G71" s="194"/>
      <c r="H71" s="177"/>
      <c r="I71" s="178"/>
    </row>
    <row r="72" spans="1:9" ht="13.5" customHeight="1">
      <c r="A72" s="33" t="s">
        <v>126</v>
      </c>
      <c r="B72" s="36" t="s">
        <v>70</v>
      </c>
      <c r="C72" s="74"/>
      <c r="D72" s="74"/>
      <c r="E72" s="74"/>
      <c r="F72" s="74"/>
      <c r="G72" s="194"/>
      <c r="H72" s="177"/>
      <c r="I72" s="178"/>
    </row>
    <row r="73" spans="1:18" s="46" customFormat="1" ht="18.75" customHeight="1">
      <c r="A73" s="50" t="s">
        <v>127</v>
      </c>
      <c r="B73" s="48" t="s">
        <v>71</v>
      </c>
      <c r="C73" s="95">
        <f>C74+C75+C76</f>
        <v>5930.6</v>
      </c>
      <c r="D73" s="95">
        <f>D74+D75+D76</f>
        <v>3916.3</v>
      </c>
      <c r="E73" s="95">
        <f>D73-C73</f>
        <v>-2014.3</v>
      </c>
      <c r="F73" s="127">
        <f>E73/C73</f>
        <v>-0.34</v>
      </c>
      <c r="G73" s="194"/>
      <c r="H73" s="177"/>
      <c r="I73" s="178"/>
      <c r="J73" s="51"/>
      <c r="K73" s="106"/>
      <c r="L73" s="106"/>
      <c r="M73" s="106"/>
      <c r="N73" s="106"/>
      <c r="O73" s="106"/>
      <c r="P73" s="106"/>
      <c r="Q73" s="106"/>
      <c r="R73" s="106"/>
    </row>
    <row r="74" spans="1:10" ht="17.25" customHeight="1">
      <c r="A74" s="43" t="s">
        <v>144</v>
      </c>
      <c r="B74" s="36"/>
      <c r="C74" s="74">
        <v>412.4</v>
      </c>
      <c r="D74" s="74">
        <v>382</v>
      </c>
      <c r="E74" s="74">
        <f>D74-C74</f>
        <v>-30.4</v>
      </c>
      <c r="F74" s="128">
        <f>E74/C74</f>
        <v>-0.074</v>
      </c>
      <c r="G74" s="194"/>
      <c r="H74" s="177"/>
      <c r="I74" s="178"/>
      <c r="J74" s="6"/>
    </row>
    <row r="75" spans="1:10" ht="19.5" customHeight="1">
      <c r="A75" s="43" t="s">
        <v>145</v>
      </c>
      <c r="B75" s="36"/>
      <c r="C75" s="74">
        <v>815</v>
      </c>
      <c r="D75" s="74">
        <v>1010</v>
      </c>
      <c r="E75" s="74">
        <f>D75-C75</f>
        <v>195</v>
      </c>
      <c r="F75" s="128">
        <f>E75/C75</f>
        <v>0.239</v>
      </c>
      <c r="G75" s="194"/>
      <c r="H75" s="177"/>
      <c r="I75" s="178"/>
      <c r="J75" s="6"/>
    </row>
    <row r="76" spans="1:10" ht="19.5" customHeight="1">
      <c r="A76" s="43" t="s">
        <v>146</v>
      </c>
      <c r="B76" s="36"/>
      <c r="C76" s="74">
        <v>4703.2</v>
      </c>
      <c r="D76" s="74">
        <v>2524.3</v>
      </c>
      <c r="E76" s="74">
        <f>D76-C76</f>
        <v>-2178.9</v>
      </c>
      <c r="F76" s="128">
        <f>E76/C76</f>
        <v>-0.463</v>
      </c>
      <c r="G76" s="194"/>
      <c r="H76" s="177"/>
      <c r="I76" s="178"/>
      <c r="J76" s="6"/>
    </row>
    <row r="77" spans="1:9" ht="18" customHeight="1">
      <c r="A77" s="31" t="s">
        <v>72</v>
      </c>
      <c r="B77" s="36">
        <v>34</v>
      </c>
      <c r="C77" s="74"/>
      <c r="D77" s="74"/>
      <c r="E77" s="74"/>
      <c r="F77" s="74"/>
      <c r="G77" s="194"/>
      <c r="H77" s="177"/>
      <c r="I77" s="178"/>
    </row>
    <row r="78" spans="1:9" ht="25.5" customHeight="1">
      <c r="A78" s="32" t="s">
        <v>128</v>
      </c>
      <c r="B78" s="36" t="s">
        <v>73</v>
      </c>
      <c r="C78" s="74"/>
      <c r="D78" s="74"/>
      <c r="E78" s="74"/>
      <c r="F78" s="74"/>
      <c r="G78" s="194"/>
      <c r="H78" s="177"/>
      <c r="I78" s="178"/>
    </row>
    <row r="79" spans="1:9" ht="13.5" customHeight="1">
      <c r="A79" s="33" t="s">
        <v>130</v>
      </c>
      <c r="B79" s="36" t="s">
        <v>74</v>
      </c>
      <c r="C79" s="74"/>
      <c r="D79" s="74"/>
      <c r="E79" s="74"/>
      <c r="F79" s="74"/>
      <c r="G79" s="194"/>
      <c r="H79" s="177"/>
      <c r="I79" s="178"/>
    </row>
    <row r="80" spans="1:9" ht="13.5" customHeight="1">
      <c r="A80" s="33" t="s">
        <v>129</v>
      </c>
      <c r="B80" s="36" t="s">
        <v>75</v>
      </c>
      <c r="C80" s="74"/>
      <c r="D80" s="74"/>
      <c r="E80" s="74"/>
      <c r="F80" s="74"/>
      <c r="G80" s="194"/>
      <c r="H80" s="177"/>
      <c r="I80" s="178"/>
    </row>
    <row r="81" spans="1:9" ht="13.5" customHeight="1">
      <c r="A81" s="33" t="s">
        <v>131</v>
      </c>
      <c r="B81" s="36" t="s">
        <v>76</v>
      </c>
      <c r="C81" s="74"/>
      <c r="D81" s="74"/>
      <c r="E81" s="74"/>
      <c r="F81" s="74"/>
      <c r="G81" s="194"/>
      <c r="H81" s="177"/>
      <c r="I81" s="178"/>
    </row>
    <row r="82" spans="1:16" ht="22.5" customHeight="1">
      <c r="A82" s="34" t="s">
        <v>77</v>
      </c>
      <c r="B82" s="36">
        <v>35</v>
      </c>
      <c r="C82" s="93">
        <f>C83+C84</f>
        <v>9820</v>
      </c>
      <c r="D82" s="93">
        <f>D83</f>
        <v>9694.4</v>
      </c>
      <c r="E82" s="93">
        <f>D82-C82</f>
        <v>-125.6</v>
      </c>
      <c r="F82" s="129">
        <f>E82/C82</f>
        <v>-0.013</v>
      </c>
      <c r="G82" s="194"/>
      <c r="H82" s="177"/>
      <c r="I82" s="178"/>
      <c r="J82" s="5"/>
      <c r="O82" s="107"/>
      <c r="P82" s="107"/>
    </row>
    <row r="83" spans="1:18" s="46" customFormat="1" ht="18" customHeight="1">
      <c r="A83" s="35" t="s">
        <v>132</v>
      </c>
      <c r="B83" s="48" t="s">
        <v>78</v>
      </c>
      <c r="C83" s="74">
        <v>9820</v>
      </c>
      <c r="D83" s="74">
        <v>9694.4</v>
      </c>
      <c r="E83" s="74">
        <f>D83-C83</f>
        <v>-125.6</v>
      </c>
      <c r="F83" s="128">
        <f>E83/C83</f>
        <v>-0.013</v>
      </c>
      <c r="G83" s="194"/>
      <c r="H83" s="177"/>
      <c r="I83" s="178"/>
      <c r="J83" s="49"/>
      <c r="K83" s="106"/>
      <c r="L83" s="106"/>
      <c r="M83" s="106"/>
      <c r="N83" s="106"/>
      <c r="O83" s="106"/>
      <c r="P83" s="106"/>
      <c r="Q83" s="106"/>
      <c r="R83" s="106"/>
    </row>
    <row r="84" spans="1:9" ht="16.5" customHeight="1">
      <c r="A84" s="32" t="s">
        <v>133</v>
      </c>
      <c r="B84" s="36" t="s">
        <v>79</v>
      </c>
      <c r="C84" s="74"/>
      <c r="D84" s="74"/>
      <c r="E84" s="74"/>
      <c r="F84" s="74"/>
      <c r="G84" s="194"/>
      <c r="H84" s="177"/>
      <c r="I84" s="178"/>
    </row>
    <row r="85" spans="1:10" ht="21.75" customHeight="1">
      <c r="A85" s="34" t="s">
        <v>80</v>
      </c>
      <c r="B85" s="36">
        <v>36</v>
      </c>
      <c r="C85" s="74"/>
      <c r="D85" s="74"/>
      <c r="E85" s="74"/>
      <c r="F85" s="74"/>
      <c r="G85" s="194"/>
      <c r="H85" s="177"/>
      <c r="I85" s="178"/>
      <c r="J85" s="5"/>
    </row>
    <row r="86" spans="1:10" ht="19.5" customHeight="1">
      <c r="A86" s="40" t="s">
        <v>134</v>
      </c>
      <c r="B86" s="36" t="s">
        <v>81</v>
      </c>
      <c r="C86" s="74"/>
      <c r="D86" s="74"/>
      <c r="E86" s="74"/>
      <c r="F86" s="74"/>
      <c r="G86" s="194"/>
      <c r="H86" s="177"/>
      <c r="I86" s="178"/>
      <c r="J86" s="5"/>
    </row>
    <row r="87" spans="1:9" ht="20.25" customHeight="1">
      <c r="A87" s="40" t="s">
        <v>135</v>
      </c>
      <c r="B87" s="36" t="s">
        <v>82</v>
      </c>
      <c r="C87" s="74"/>
      <c r="D87" s="74"/>
      <c r="E87" s="74"/>
      <c r="F87" s="74"/>
      <c r="G87" s="195"/>
      <c r="H87" s="179"/>
      <c r="I87" s="180"/>
    </row>
    <row r="88" spans="1:9" ht="2.25" customHeight="1">
      <c r="A88" s="18"/>
      <c r="B88" s="19"/>
      <c r="C88" s="81"/>
      <c r="D88" s="71"/>
      <c r="E88" s="71"/>
      <c r="F88" s="71"/>
      <c r="G88" s="18"/>
      <c r="H88" s="18"/>
      <c r="I88" s="18"/>
    </row>
    <row r="89" spans="1:9" ht="12.75" customHeight="1" hidden="1">
      <c r="A89" s="18"/>
      <c r="B89" s="19"/>
      <c r="C89" s="81"/>
      <c r="D89" s="71"/>
      <c r="E89" s="71"/>
      <c r="F89" s="71"/>
      <c r="G89" s="18"/>
      <c r="H89" s="18"/>
      <c r="I89" s="18"/>
    </row>
    <row r="90" spans="1:9" ht="14.25" hidden="1">
      <c r="A90" s="14"/>
      <c r="B90" s="14"/>
      <c r="C90" s="82"/>
      <c r="D90" s="72"/>
      <c r="E90" s="72"/>
      <c r="F90" s="72"/>
      <c r="G90" s="14"/>
      <c r="H90" s="205" t="s">
        <v>4</v>
      </c>
      <c r="I90" s="205"/>
    </row>
    <row r="91" spans="1:9" ht="22.5" customHeight="1">
      <c r="A91" s="218" t="s">
        <v>83</v>
      </c>
      <c r="B91" s="219"/>
      <c r="C91" s="219"/>
      <c r="D91" s="219"/>
      <c r="E91" s="219"/>
      <c r="F91" s="219"/>
      <c r="G91" s="219"/>
      <c r="H91" s="219"/>
      <c r="I91" s="220"/>
    </row>
    <row r="92" spans="1:9" ht="10.5" customHeight="1">
      <c r="A92" s="209"/>
      <c r="B92" s="221" t="s">
        <v>5</v>
      </c>
      <c r="C92" s="222" t="s">
        <v>6</v>
      </c>
      <c r="D92" s="222" t="s">
        <v>7</v>
      </c>
      <c r="E92" s="222" t="s">
        <v>8</v>
      </c>
      <c r="F92" s="204" t="s">
        <v>9</v>
      </c>
      <c r="G92" s="204"/>
      <c r="H92" s="204"/>
      <c r="I92" s="204"/>
    </row>
    <row r="93" spans="1:9" ht="5.25" customHeight="1">
      <c r="A93" s="209"/>
      <c r="B93" s="221"/>
      <c r="C93" s="222"/>
      <c r="D93" s="222"/>
      <c r="E93" s="222"/>
      <c r="F93" s="204"/>
      <c r="G93" s="204"/>
      <c r="H93" s="204"/>
      <c r="I93" s="204"/>
    </row>
    <row r="94" spans="1:9" ht="6.75" customHeight="1">
      <c r="A94" s="209"/>
      <c r="B94" s="221"/>
      <c r="C94" s="222"/>
      <c r="D94" s="222"/>
      <c r="E94" s="222"/>
      <c r="F94" s="204"/>
      <c r="G94" s="204"/>
      <c r="H94" s="204"/>
      <c r="I94" s="204"/>
    </row>
    <row r="95" spans="1:9" ht="12" customHeight="1">
      <c r="A95" s="209"/>
      <c r="B95" s="221"/>
      <c r="C95" s="222"/>
      <c r="D95" s="222"/>
      <c r="E95" s="222"/>
      <c r="F95" s="204"/>
      <c r="G95" s="204"/>
      <c r="H95" s="204"/>
      <c r="I95" s="204"/>
    </row>
    <row r="96" spans="1:21" ht="21.75" customHeight="1">
      <c r="A96" s="34" t="s">
        <v>84</v>
      </c>
      <c r="B96" s="48">
        <v>1</v>
      </c>
      <c r="C96" s="101">
        <f>C97+C98+C99+C100</f>
        <v>81050</v>
      </c>
      <c r="D96" s="101">
        <f>D97+D98+D99+D100</f>
        <v>75160</v>
      </c>
      <c r="E96" s="95">
        <f aca="true" t="shared" si="0" ref="E96:E114">D96-C96</f>
        <v>-5890</v>
      </c>
      <c r="F96" s="127">
        <f>E96/C96</f>
        <v>-0.073</v>
      </c>
      <c r="G96" s="157"/>
      <c r="H96" s="181"/>
      <c r="I96" s="182"/>
      <c r="J96" s="5"/>
      <c r="K96" s="141"/>
      <c r="L96" s="141"/>
      <c r="M96" s="141"/>
      <c r="N96" s="141"/>
      <c r="O96" s="141"/>
      <c r="P96" s="141"/>
      <c r="Q96" s="141"/>
      <c r="R96" s="141"/>
      <c r="S96" s="142"/>
      <c r="T96" s="142"/>
      <c r="U96" s="142"/>
    </row>
    <row r="97" spans="1:21" ht="15" customHeight="1">
      <c r="A97" s="35" t="s">
        <v>136</v>
      </c>
      <c r="B97" s="36" t="s">
        <v>85</v>
      </c>
      <c r="C97" s="134">
        <v>6700</v>
      </c>
      <c r="D97" s="73">
        <v>6609</v>
      </c>
      <c r="E97" s="67">
        <f>D97-C97</f>
        <v>-91</v>
      </c>
      <c r="F97" s="128">
        <f aca="true" t="shared" si="1" ref="F97:F112">E97/C97</f>
        <v>-0.014</v>
      </c>
      <c r="G97" s="158"/>
      <c r="H97" s="183"/>
      <c r="I97" s="184"/>
      <c r="J97" s="5"/>
      <c r="K97" s="141"/>
      <c r="L97" s="141"/>
      <c r="M97" s="141"/>
      <c r="N97" s="141"/>
      <c r="O97" s="141"/>
      <c r="P97" s="141"/>
      <c r="Q97" s="141"/>
      <c r="R97" s="141"/>
      <c r="S97" s="142"/>
      <c r="T97" s="142"/>
      <c r="U97" s="142"/>
    </row>
    <row r="98" spans="1:21" ht="13.5" customHeight="1">
      <c r="A98" s="32" t="s">
        <v>137</v>
      </c>
      <c r="B98" s="36" t="s">
        <v>86</v>
      </c>
      <c r="C98" s="134">
        <v>3776</v>
      </c>
      <c r="D98" s="131">
        <v>3625</v>
      </c>
      <c r="E98" s="67">
        <f t="shared" si="0"/>
        <v>-151</v>
      </c>
      <c r="F98" s="128">
        <f t="shared" si="1"/>
        <v>-0.04</v>
      </c>
      <c r="G98" s="158"/>
      <c r="H98" s="183"/>
      <c r="I98" s="184"/>
      <c r="J98" s="5"/>
      <c r="K98" s="141"/>
      <c r="L98" s="141"/>
      <c r="M98" s="141"/>
      <c r="N98" s="141"/>
      <c r="O98" s="141"/>
      <c r="P98" s="141"/>
      <c r="Q98" s="141"/>
      <c r="R98" s="141"/>
      <c r="S98" s="142"/>
      <c r="T98" s="142"/>
      <c r="U98" s="142"/>
    </row>
    <row r="99" spans="1:21" ht="13.5" customHeight="1">
      <c r="A99" s="32" t="s">
        <v>138</v>
      </c>
      <c r="B99" s="36" t="s">
        <v>87</v>
      </c>
      <c r="C99" s="134">
        <v>47100</v>
      </c>
      <c r="D99" s="131">
        <v>47845</v>
      </c>
      <c r="E99" s="67">
        <f>D99-C99</f>
        <v>745</v>
      </c>
      <c r="F99" s="128">
        <f t="shared" si="1"/>
        <v>0.016</v>
      </c>
      <c r="G99" s="158"/>
      <c r="H99" s="183"/>
      <c r="I99" s="184"/>
      <c r="J99" s="5"/>
      <c r="K99" s="141"/>
      <c r="L99" s="143"/>
      <c r="M99" s="141"/>
      <c r="N99" s="141"/>
      <c r="O99" s="141"/>
      <c r="P99" s="141"/>
      <c r="Q99" s="141"/>
      <c r="R99" s="141"/>
      <c r="S99" s="142"/>
      <c r="T99" s="142"/>
      <c r="U99" s="142"/>
    </row>
    <row r="100" spans="1:21" ht="20.25" customHeight="1">
      <c r="A100" s="112" t="s">
        <v>88</v>
      </c>
      <c r="B100" s="90" t="s">
        <v>89</v>
      </c>
      <c r="C100" s="135">
        <f>C102+C103</f>
        <v>23474</v>
      </c>
      <c r="D100" s="100">
        <f>D101+D102+D103</f>
        <v>17081</v>
      </c>
      <c r="E100" s="96">
        <f t="shared" si="0"/>
        <v>-6393</v>
      </c>
      <c r="F100" s="128">
        <f t="shared" si="1"/>
        <v>-0.272</v>
      </c>
      <c r="G100" s="158"/>
      <c r="H100" s="183"/>
      <c r="I100" s="184"/>
      <c r="J100" s="5"/>
      <c r="K100" s="141"/>
      <c r="L100" s="141"/>
      <c r="M100" s="141"/>
      <c r="N100" s="141"/>
      <c r="O100" s="141"/>
      <c r="P100" s="141"/>
      <c r="Q100" s="141"/>
      <c r="R100" s="141"/>
      <c r="S100" s="142"/>
      <c r="T100" s="142"/>
      <c r="U100" s="142"/>
    </row>
    <row r="101" spans="1:21" ht="15" customHeight="1">
      <c r="A101" s="88" t="s">
        <v>139</v>
      </c>
      <c r="B101" s="89"/>
      <c r="C101" s="136">
        <v>0</v>
      </c>
      <c r="D101" s="109">
        <v>104.2</v>
      </c>
      <c r="E101" s="91">
        <f t="shared" si="0"/>
        <v>104.2</v>
      </c>
      <c r="F101" s="128"/>
      <c r="G101" s="158"/>
      <c r="H101" s="183"/>
      <c r="I101" s="184"/>
      <c r="J101" s="5"/>
      <c r="K101" s="141"/>
      <c r="L101" s="141"/>
      <c r="M101" s="144"/>
      <c r="N101" s="141"/>
      <c r="O101" s="141"/>
      <c r="P101" s="141"/>
      <c r="Q101" s="141"/>
      <c r="R101" s="141"/>
      <c r="S101" s="142"/>
      <c r="T101" s="142"/>
      <c r="U101" s="142"/>
    </row>
    <row r="102" spans="1:21" ht="15" customHeight="1">
      <c r="A102" s="52" t="s">
        <v>149</v>
      </c>
      <c r="B102" s="37"/>
      <c r="C102" s="137">
        <v>21740</v>
      </c>
      <c r="D102" s="118">
        <v>8889</v>
      </c>
      <c r="E102" s="67">
        <f t="shared" si="0"/>
        <v>-12851</v>
      </c>
      <c r="F102" s="128">
        <f t="shared" si="1"/>
        <v>-0.591</v>
      </c>
      <c r="G102" s="158"/>
      <c r="H102" s="183"/>
      <c r="I102" s="184"/>
      <c r="J102" s="5"/>
      <c r="K102" s="141"/>
      <c r="L102" s="141"/>
      <c r="M102" s="141"/>
      <c r="N102" s="141"/>
      <c r="O102" s="141"/>
      <c r="P102" s="141"/>
      <c r="Q102" s="141"/>
      <c r="R102" s="141"/>
      <c r="S102" s="142"/>
      <c r="T102" s="142"/>
      <c r="U102" s="142"/>
    </row>
    <row r="103" spans="1:21" s="46" customFormat="1" ht="17.25" customHeight="1">
      <c r="A103" s="86" t="s">
        <v>140</v>
      </c>
      <c r="B103" s="87"/>
      <c r="C103" s="138">
        <v>1734</v>
      </c>
      <c r="D103" s="99">
        <v>8088</v>
      </c>
      <c r="E103" s="67">
        <f t="shared" si="0"/>
        <v>6354</v>
      </c>
      <c r="F103" s="128">
        <f t="shared" si="1"/>
        <v>3.664</v>
      </c>
      <c r="G103" s="158"/>
      <c r="H103" s="183"/>
      <c r="I103" s="184"/>
      <c r="J103" s="49"/>
      <c r="K103" s="145"/>
      <c r="L103" s="145"/>
      <c r="M103" s="145"/>
      <c r="N103" s="145"/>
      <c r="O103" s="145"/>
      <c r="P103" s="145"/>
      <c r="Q103" s="145"/>
      <c r="R103" s="145"/>
      <c r="S103" s="146"/>
      <c r="T103" s="146"/>
      <c r="U103" s="146"/>
    </row>
    <row r="104" spans="1:21" ht="19.5" customHeight="1">
      <c r="A104" s="41" t="s">
        <v>90</v>
      </c>
      <c r="B104" s="117">
        <v>2</v>
      </c>
      <c r="C104" s="139">
        <v>46200</v>
      </c>
      <c r="D104" s="110">
        <v>45801</v>
      </c>
      <c r="E104" s="94">
        <f t="shared" si="0"/>
        <v>-399</v>
      </c>
      <c r="F104" s="129">
        <f t="shared" si="1"/>
        <v>-0.009</v>
      </c>
      <c r="G104" s="158"/>
      <c r="H104" s="183"/>
      <c r="I104" s="184"/>
      <c r="J104" s="5"/>
      <c r="K104" s="141"/>
      <c r="L104" s="141"/>
      <c r="M104" s="141"/>
      <c r="N104" s="141"/>
      <c r="O104" s="141"/>
      <c r="P104" s="147"/>
      <c r="Q104" s="147"/>
      <c r="R104" s="147"/>
      <c r="S104" s="142"/>
      <c r="T104" s="142"/>
      <c r="U104" s="142"/>
    </row>
    <row r="105" spans="1:21" ht="17.25" customHeight="1" hidden="1">
      <c r="A105" s="41"/>
      <c r="B105" s="38"/>
      <c r="C105" s="139"/>
      <c r="D105" s="110"/>
      <c r="E105" s="94"/>
      <c r="F105" s="128" t="e">
        <f t="shared" si="1"/>
        <v>#DIV/0!</v>
      </c>
      <c r="G105" s="158"/>
      <c r="H105" s="183"/>
      <c r="I105" s="184"/>
      <c r="J105" s="5"/>
      <c r="K105" s="141"/>
      <c r="L105" s="141"/>
      <c r="M105" s="141"/>
      <c r="N105" s="141"/>
      <c r="O105" s="141"/>
      <c r="P105" s="141"/>
      <c r="Q105" s="141"/>
      <c r="R105" s="141"/>
      <c r="S105" s="142"/>
      <c r="T105" s="142"/>
      <c r="U105" s="142"/>
    </row>
    <row r="106" spans="1:21" ht="18.75" customHeight="1">
      <c r="A106" s="42" t="s">
        <v>91</v>
      </c>
      <c r="B106" s="38">
        <v>3</v>
      </c>
      <c r="C106" s="140">
        <v>9820</v>
      </c>
      <c r="D106" s="98">
        <v>9694</v>
      </c>
      <c r="E106" s="94">
        <f t="shared" si="0"/>
        <v>-126</v>
      </c>
      <c r="F106" s="129">
        <f t="shared" si="1"/>
        <v>-0.013</v>
      </c>
      <c r="G106" s="158"/>
      <c r="H106" s="183"/>
      <c r="I106" s="184"/>
      <c r="J106" s="5"/>
      <c r="K106" s="141"/>
      <c r="L106" s="141"/>
      <c r="M106" s="141"/>
      <c r="N106" s="141"/>
      <c r="O106" s="141"/>
      <c r="P106" s="141"/>
      <c r="Q106" s="141"/>
      <c r="R106" s="141"/>
      <c r="S106" s="142"/>
      <c r="T106" s="142"/>
      <c r="U106" s="142"/>
    </row>
    <row r="107" spans="1:21" ht="14.25" customHeight="1" hidden="1">
      <c r="A107" s="42"/>
      <c r="B107" s="38"/>
      <c r="C107" s="140"/>
      <c r="D107" s="98"/>
      <c r="E107" s="94"/>
      <c r="F107" s="129" t="e">
        <f t="shared" si="1"/>
        <v>#DIV/0!</v>
      </c>
      <c r="G107" s="158"/>
      <c r="H107" s="183"/>
      <c r="I107" s="184"/>
      <c r="J107" s="5"/>
      <c r="K107" s="141"/>
      <c r="L107" s="141"/>
      <c r="M107" s="141"/>
      <c r="N107" s="141"/>
      <c r="O107" s="141"/>
      <c r="P107" s="141"/>
      <c r="Q107" s="141"/>
      <c r="R107" s="141"/>
      <c r="S107" s="142"/>
      <c r="T107" s="142"/>
      <c r="U107" s="142"/>
    </row>
    <row r="108" spans="1:21" ht="18.75" customHeight="1">
      <c r="A108" s="41" t="s">
        <v>92</v>
      </c>
      <c r="B108" s="38">
        <v>4</v>
      </c>
      <c r="C108" s="140">
        <v>7500</v>
      </c>
      <c r="D108" s="110">
        <v>8086</v>
      </c>
      <c r="E108" s="94">
        <f t="shared" si="0"/>
        <v>586</v>
      </c>
      <c r="F108" s="129">
        <f t="shared" si="1"/>
        <v>0.078</v>
      </c>
      <c r="G108" s="158"/>
      <c r="H108" s="183"/>
      <c r="I108" s="184"/>
      <c r="J108" s="5"/>
      <c r="K108" s="141"/>
      <c r="L108" s="148"/>
      <c r="M108" s="141"/>
      <c r="N108" s="141"/>
      <c r="O108" s="141"/>
      <c r="P108" s="141"/>
      <c r="Q108" s="141"/>
      <c r="R108" s="141"/>
      <c r="S108" s="142"/>
      <c r="T108" s="142"/>
      <c r="U108" s="142"/>
    </row>
    <row r="109" spans="1:21" ht="18.75" customHeight="1">
      <c r="A109" s="34" t="s">
        <v>93</v>
      </c>
      <c r="B109" s="38">
        <v>5</v>
      </c>
      <c r="C109" s="139">
        <f>C111+C112+C113+C110</f>
        <v>9800</v>
      </c>
      <c r="D109" s="98">
        <f>D110+D111+D112</f>
        <v>7351</v>
      </c>
      <c r="E109" s="94">
        <f>D109-C109</f>
        <v>-2449</v>
      </c>
      <c r="F109" s="129">
        <f>E109/C109</f>
        <v>-0.25</v>
      </c>
      <c r="G109" s="158"/>
      <c r="H109" s="183"/>
      <c r="I109" s="184"/>
      <c r="J109" s="5"/>
      <c r="K109" s="141"/>
      <c r="L109" s="141"/>
      <c r="M109" s="141"/>
      <c r="N109" s="141"/>
      <c r="O109" s="141"/>
      <c r="P109" s="141"/>
      <c r="Q109" s="141"/>
      <c r="R109" s="141"/>
      <c r="S109" s="142"/>
      <c r="T109" s="142"/>
      <c r="U109" s="142"/>
    </row>
    <row r="110" spans="1:21" ht="18.75" customHeight="1">
      <c r="A110" s="130" t="s">
        <v>152</v>
      </c>
      <c r="B110" s="38"/>
      <c r="C110" s="137">
        <v>3330</v>
      </c>
      <c r="D110" s="132">
        <v>3367</v>
      </c>
      <c r="E110" s="114">
        <f t="shared" si="0"/>
        <v>37</v>
      </c>
      <c r="F110" s="128">
        <f t="shared" si="1"/>
        <v>0.011</v>
      </c>
      <c r="G110" s="158"/>
      <c r="H110" s="183"/>
      <c r="I110" s="184"/>
      <c r="J110" s="5"/>
      <c r="K110" s="141"/>
      <c r="L110" s="141"/>
      <c r="M110" s="141"/>
      <c r="N110" s="141"/>
      <c r="O110" s="141"/>
      <c r="P110" s="141"/>
      <c r="Q110" s="141"/>
      <c r="R110" s="141"/>
      <c r="S110" s="142"/>
      <c r="T110" s="142"/>
      <c r="U110" s="142"/>
    </row>
    <row r="111" spans="1:21" ht="16.5" customHeight="1">
      <c r="A111" s="35" t="s">
        <v>141</v>
      </c>
      <c r="B111" s="38"/>
      <c r="C111" s="137">
        <v>5931</v>
      </c>
      <c r="D111" s="99">
        <v>3916</v>
      </c>
      <c r="E111" s="67">
        <f>D111-C111</f>
        <v>-2015</v>
      </c>
      <c r="F111" s="128">
        <f t="shared" si="1"/>
        <v>-0.34</v>
      </c>
      <c r="G111" s="158"/>
      <c r="H111" s="183"/>
      <c r="I111" s="184"/>
      <c r="J111" s="5"/>
      <c r="K111" s="141"/>
      <c r="L111" s="141"/>
      <c r="M111" s="141"/>
      <c r="N111" s="141"/>
      <c r="O111" s="141"/>
      <c r="P111" s="141"/>
      <c r="Q111" s="141"/>
      <c r="R111" s="141"/>
      <c r="S111" s="142"/>
      <c r="T111" s="142"/>
      <c r="U111" s="142"/>
    </row>
    <row r="112" spans="1:21" ht="32.25" customHeight="1">
      <c r="A112" s="35" t="s">
        <v>150</v>
      </c>
      <c r="B112" s="38"/>
      <c r="C112" s="137">
        <v>539</v>
      </c>
      <c r="D112" s="133">
        <v>68</v>
      </c>
      <c r="E112" s="67">
        <f>D112-C112</f>
        <v>-471</v>
      </c>
      <c r="F112" s="128">
        <f t="shared" si="1"/>
        <v>-0.874</v>
      </c>
      <c r="G112" s="158"/>
      <c r="H112" s="183"/>
      <c r="I112" s="184"/>
      <c r="J112" s="5"/>
      <c r="K112" s="141"/>
      <c r="L112" s="141"/>
      <c r="M112" s="141"/>
      <c r="N112" s="141"/>
      <c r="O112" s="141"/>
      <c r="P112" s="141"/>
      <c r="Q112" s="141"/>
      <c r="R112" s="141"/>
      <c r="S112" s="142"/>
      <c r="T112" s="142"/>
      <c r="U112" s="142"/>
    </row>
    <row r="113" spans="1:21" ht="0" customHeight="1" hidden="1">
      <c r="A113" s="111"/>
      <c r="B113" s="38"/>
      <c r="C113" s="137"/>
      <c r="D113" s="113"/>
      <c r="E113" s="114"/>
      <c r="F113" s="67"/>
      <c r="G113" s="158"/>
      <c r="H113" s="183"/>
      <c r="I113" s="184"/>
      <c r="J113" s="5"/>
      <c r="K113" s="141"/>
      <c r="L113" s="141"/>
      <c r="M113" s="141"/>
      <c r="N113" s="141"/>
      <c r="O113" s="141"/>
      <c r="P113" s="141"/>
      <c r="Q113" s="141"/>
      <c r="R113" s="141"/>
      <c r="S113" s="142"/>
      <c r="T113" s="142"/>
      <c r="U113" s="142"/>
    </row>
    <row r="114" spans="1:21" ht="21.75" customHeight="1">
      <c r="A114" s="50" t="s">
        <v>94</v>
      </c>
      <c r="B114" s="97">
        <v>6</v>
      </c>
      <c r="C114" s="101">
        <f>C104+C106+C108+C109+C96+C105+C107</f>
        <v>154370</v>
      </c>
      <c r="D114" s="101">
        <f>D104+D106+D108+D109+D96</f>
        <v>146092</v>
      </c>
      <c r="E114" s="95">
        <f t="shared" si="0"/>
        <v>-8278</v>
      </c>
      <c r="F114" s="127">
        <f>E114/C114</f>
        <v>-0.054</v>
      </c>
      <c r="G114" s="159"/>
      <c r="H114" s="185"/>
      <c r="I114" s="186"/>
      <c r="J114" s="7"/>
      <c r="K114" s="141"/>
      <c r="L114" s="141"/>
      <c r="M114" s="141"/>
      <c r="N114" s="141"/>
      <c r="O114" s="141"/>
      <c r="P114" s="141"/>
      <c r="Q114" s="141"/>
      <c r="R114" s="141"/>
      <c r="S114" s="142"/>
      <c r="T114" s="142"/>
      <c r="U114" s="142"/>
    </row>
    <row r="115" spans="1:9" ht="14.25">
      <c r="A115" s="149"/>
      <c r="B115" s="149"/>
      <c r="C115" s="150"/>
      <c r="D115" s="151"/>
      <c r="E115" s="151"/>
      <c r="F115" s="151"/>
      <c r="G115" s="149"/>
      <c r="H115" s="149"/>
      <c r="I115" s="152"/>
    </row>
    <row r="116" spans="1:10" ht="14.25" hidden="1">
      <c r="A116" s="153"/>
      <c r="B116" s="153"/>
      <c r="C116" s="154"/>
      <c r="D116" s="155"/>
      <c r="E116" s="155"/>
      <c r="F116" s="155"/>
      <c r="G116" s="153"/>
      <c r="H116" s="153"/>
      <c r="I116" s="156"/>
      <c r="J116" s="6"/>
    </row>
    <row r="117" spans="1:9" ht="0.75" customHeight="1">
      <c r="A117" s="153"/>
      <c r="B117" s="153"/>
      <c r="C117" s="154"/>
      <c r="D117" s="155"/>
      <c r="E117" s="155"/>
      <c r="F117" s="155"/>
      <c r="G117" s="153"/>
      <c r="H117" s="153"/>
      <c r="I117" s="156"/>
    </row>
    <row r="118" spans="1:9" ht="0.75" customHeight="1">
      <c r="A118" s="153"/>
      <c r="B118" s="153"/>
      <c r="C118" s="154"/>
      <c r="D118" s="155"/>
      <c r="E118" s="155"/>
      <c r="F118" s="155"/>
      <c r="G118" s="153"/>
      <c r="H118" s="153"/>
      <c r="I118" s="156"/>
    </row>
    <row r="119" spans="1:9" ht="14.25" hidden="1">
      <c r="A119" s="153"/>
      <c r="B119" s="153"/>
      <c r="C119" s="154"/>
      <c r="D119" s="155"/>
      <c r="E119" s="155"/>
      <c r="F119" s="155"/>
      <c r="G119" s="153"/>
      <c r="H119" s="205" t="s">
        <v>4</v>
      </c>
      <c r="I119" s="206"/>
    </row>
    <row r="120" spans="1:9" ht="15.75" customHeight="1">
      <c r="A120" s="207" t="s">
        <v>95</v>
      </c>
      <c r="B120" s="207"/>
      <c r="C120" s="207"/>
      <c r="D120" s="207"/>
      <c r="E120" s="207"/>
      <c r="F120" s="207"/>
      <c r="G120" s="207"/>
      <c r="H120" s="207"/>
      <c r="I120" s="208"/>
    </row>
    <row r="121" spans="1:9" ht="10.5" customHeight="1">
      <c r="A121" s="209"/>
      <c r="B121" s="210" t="s">
        <v>5</v>
      </c>
      <c r="C121" s="211" t="s">
        <v>6</v>
      </c>
      <c r="D121" s="211" t="s">
        <v>7</v>
      </c>
      <c r="E121" s="211" t="s">
        <v>8</v>
      </c>
      <c r="F121" s="210" t="s">
        <v>9</v>
      </c>
      <c r="G121" s="210"/>
      <c r="H121" s="210"/>
      <c r="I121" s="212"/>
    </row>
    <row r="122" spans="1:9" ht="1.5" customHeight="1" hidden="1">
      <c r="A122" s="209"/>
      <c r="B122" s="210"/>
      <c r="C122" s="211"/>
      <c r="D122" s="211"/>
      <c r="E122" s="211"/>
      <c r="F122" s="210"/>
      <c r="G122" s="210"/>
      <c r="H122" s="210"/>
      <c r="I122" s="212"/>
    </row>
    <row r="123" spans="1:9" ht="12.75" customHeight="1">
      <c r="A123" s="209"/>
      <c r="B123" s="210"/>
      <c r="C123" s="211"/>
      <c r="D123" s="211"/>
      <c r="E123" s="211"/>
      <c r="F123" s="210"/>
      <c r="G123" s="210"/>
      <c r="H123" s="210"/>
      <c r="I123" s="212"/>
    </row>
    <row r="124" spans="1:9" ht="9" customHeight="1">
      <c r="A124" s="209"/>
      <c r="B124" s="210"/>
      <c r="C124" s="211"/>
      <c r="D124" s="211"/>
      <c r="E124" s="211"/>
      <c r="F124" s="210"/>
      <c r="G124" s="210"/>
      <c r="H124" s="210"/>
      <c r="I124" s="212"/>
    </row>
    <row r="125" spans="1:10" ht="15">
      <c r="A125" s="16" t="s">
        <v>96</v>
      </c>
      <c r="B125" s="17" t="s">
        <v>85</v>
      </c>
      <c r="C125" s="61">
        <f>C126+C127+C128+C129+C130</f>
        <v>39372.8</v>
      </c>
      <c r="D125" s="61">
        <f>D126+D127+D128+D129+D130</f>
        <v>54363</v>
      </c>
      <c r="E125" s="61">
        <f aca="true" t="shared" si="2" ref="E125:E130">D125-C125</f>
        <v>14990.2</v>
      </c>
      <c r="F125" s="128">
        <f aca="true" t="shared" si="3" ref="F125:F130">E125/C125</f>
        <v>0.381</v>
      </c>
      <c r="G125" s="160"/>
      <c r="H125" s="187"/>
      <c r="I125" s="188"/>
      <c r="J125" s="5"/>
    </row>
    <row r="126" spans="1:10" ht="15">
      <c r="A126" s="21" t="s">
        <v>97</v>
      </c>
      <c r="B126" s="17">
        <v>2</v>
      </c>
      <c r="C126" s="61">
        <v>6924</v>
      </c>
      <c r="D126" s="73">
        <v>8754</v>
      </c>
      <c r="E126" s="74">
        <f t="shared" si="2"/>
        <v>1830</v>
      </c>
      <c r="F126" s="128">
        <f t="shared" si="3"/>
        <v>0.264</v>
      </c>
      <c r="G126" s="161"/>
      <c r="H126" s="189"/>
      <c r="I126" s="190"/>
      <c r="J126" s="5"/>
    </row>
    <row r="127" spans="1:10" ht="15">
      <c r="A127" s="20" t="s">
        <v>98</v>
      </c>
      <c r="B127" s="17">
        <v>3</v>
      </c>
      <c r="C127" s="61">
        <v>31000</v>
      </c>
      <c r="D127" s="73">
        <v>39191</v>
      </c>
      <c r="E127" s="74">
        <f t="shared" si="2"/>
        <v>8191</v>
      </c>
      <c r="F127" s="128">
        <f t="shared" si="3"/>
        <v>0.264</v>
      </c>
      <c r="G127" s="161"/>
      <c r="H127" s="189"/>
      <c r="I127" s="190"/>
      <c r="J127" s="5"/>
    </row>
    <row r="128" spans="1:10" ht="30">
      <c r="A128" s="20" t="s">
        <v>99</v>
      </c>
      <c r="B128" s="17">
        <v>4</v>
      </c>
      <c r="C128" s="61">
        <v>394</v>
      </c>
      <c r="D128" s="73">
        <v>432</v>
      </c>
      <c r="E128" s="74">
        <f t="shared" si="2"/>
        <v>38</v>
      </c>
      <c r="F128" s="128">
        <f t="shared" si="3"/>
        <v>0.096</v>
      </c>
      <c r="G128" s="161"/>
      <c r="H128" s="189"/>
      <c r="I128" s="190"/>
      <c r="J128" s="5" t="s">
        <v>104</v>
      </c>
    </row>
    <row r="129" spans="1:10" ht="15.75" customHeight="1">
      <c r="A129" s="20" t="s">
        <v>100</v>
      </c>
      <c r="B129" s="17">
        <v>5</v>
      </c>
      <c r="C129" s="61">
        <v>127.8</v>
      </c>
      <c r="D129" s="73">
        <v>3754</v>
      </c>
      <c r="E129" s="74">
        <f t="shared" si="2"/>
        <v>3626.2</v>
      </c>
      <c r="F129" s="128"/>
      <c r="G129" s="161"/>
      <c r="H129" s="189"/>
      <c r="I129" s="190"/>
      <c r="J129" s="6"/>
    </row>
    <row r="130" spans="1:10" ht="30">
      <c r="A130" s="20" t="s">
        <v>101</v>
      </c>
      <c r="B130" s="17">
        <v>6</v>
      </c>
      <c r="C130" s="61">
        <v>927</v>
      </c>
      <c r="D130" s="73">
        <v>2232</v>
      </c>
      <c r="E130" s="74">
        <f t="shared" si="2"/>
        <v>1305</v>
      </c>
      <c r="F130" s="128">
        <f t="shared" si="3"/>
        <v>1.408</v>
      </c>
      <c r="G130" s="161"/>
      <c r="H130" s="189"/>
      <c r="I130" s="190"/>
      <c r="J130" s="6"/>
    </row>
    <row r="131" spans="1:9" ht="13.5" customHeight="1">
      <c r="A131" s="20" t="s">
        <v>102</v>
      </c>
      <c r="B131" s="17">
        <v>7</v>
      </c>
      <c r="C131" s="61" t="s">
        <v>12</v>
      </c>
      <c r="D131" s="61" t="s">
        <v>12</v>
      </c>
      <c r="E131" s="61" t="s">
        <v>12</v>
      </c>
      <c r="F131" s="61" t="s">
        <v>12</v>
      </c>
      <c r="G131" s="161"/>
      <c r="H131" s="189"/>
      <c r="I131" s="190"/>
    </row>
    <row r="132" spans="1:9" ht="15">
      <c r="A132" s="21" t="s">
        <v>103</v>
      </c>
      <c r="B132" s="17">
        <v>8</v>
      </c>
      <c r="C132" s="61" t="s">
        <v>12</v>
      </c>
      <c r="D132" s="61" t="s">
        <v>12</v>
      </c>
      <c r="E132" s="61" t="s">
        <v>12</v>
      </c>
      <c r="F132" s="61" t="s">
        <v>12</v>
      </c>
      <c r="G132" s="162"/>
      <c r="H132" s="191"/>
      <c r="I132" s="192"/>
    </row>
    <row r="134" spans="1:5" ht="0.75" customHeight="1">
      <c r="A134" s="202"/>
      <c r="B134" s="202"/>
      <c r="C134" s="202"/>
      <c r="D134" s="202"/>
      <c r="E134" s="202"/>
    </row>
    <row r="135" spans="1:5" ht="15" customHeight="1">
      <c r="A135" s="44"/>
      <c r="B135" s="44"/>
      <c r="C135" s="83"/>
      <c r="D135" s="75"/>
      <c r="E135" s="75"/>
    </row>
    <row r="136" spans="1:5" ht="12.75">
      <c r="A136" s="44"/>
      <c r="B136" s="44"/>
      <c r="C136" s="83"/>
      <c r="D136" s="75"/>
      <c r="E136" s="75"/>
    </row>
    <row r="137" spans="3:18" s="47" customFormat="1" ht="19.5" customHeight="1">
      <c r="C137" s="84"/>
      <c r="D137" s="76"/>
      <c r="E137" s="203"/>
      <c r="F137" s="203"/>
      <c r="K137" s="108"/>
      <c r="L137" s="108"/>
      <c r="M137" s="108"/>
      <c r="N137" s="108"/>
      <c r="O137" s="108"/>
      <c r="P137" s="108"/>
      <c r="Q137" s="108"/>
      <c r="R137" s="108"/>
    </row>
    <row r="138" spans="3:18" s="47" customFormat="1" ht="15.75" hidden="1">
      <c r="C138" s="84"/>
      <c r="D138" s="76"/>
      <c r="E138" s="77"/>
      <c r="F138" s="77"/>
      <c r="K138" s="108"/>
      <c r="L138" s="108"/>
      <c r="M138" s="108"/>
      <c r="N138" s="108"/>
      <c r="O138" s="108"/>
      <c r="P138" s="108"/>
      <c r="Q138" s="108"/>
      <c r="R138" s="108"/>
    </row>
    <row r="139" spans="3:18" s="47" customFormat="1" ht="40.5" customHeight="1">
      <c r="C139" s="84"/>
      <c r="D139" s="76"/>
      <c r="E139" s="203"/>
      <c r="F139" s="203"/>
      <c r="K139" s="108"/>
      <c r="L139" s="108"/>
      <c r="M139" s="108"/>
      <c r="N139" s="108"/>
      <c r="O139" s="108"/>
      <c r="P139" s="108"/>
      <c r="Q139" s="108"/>
      <c r="R139" s="108"/>
    </row>
    <row r="140" spans="3:18" s="47" customFormat="1" ht="15.75">
      <c r="C140" s="84"/>
      <c r="D140" s="76"/>
      <c r="E140" s="77"/>
      <c r="F140" s="77"/>
      <c r="K140" s="108"/>
      <c r="L140" s="108"/>
      <c r="M140" s="108"/>
      <c r="N140" s="108"/>
      <c r="O140" s="108"/>
      <c r="P140" s="108"/>
      <c r="Q140" s="108"/>
      <c r="R140" s="108"/>
    </row>
    <row r="141" spans="3:18" s="47" customFormat="1" ht="16.5" customHeight="1">
      <c r="C141" s="84"/>
      <c r="D141" s="76"/>
      <c r="E141" s="203"/>
      <c r="F141" s="203"/>
      <c r="K141" s="108"/>
      <c r="L141" s="108"/>
      <c r="M141" s="108"/>
      <c r="N141" s="108"/>
      <c r="O141" s="108"/>
      <c r="P141" s="108"/>
      <c r="Q141" s="108"/>
      <c r="R141" s="108"/>
    </row>
    <row r="142" spans="1:8" ht="12.75">
      <c r="A142" s="8"/>
      <c r="B142" s="8"/>
      <c r="C142" s="85"/>
      <c r="D142" s="78"/>
      <c r="E142" s="78"/>
      <c r="F142" s="78"/>
      <c r="G142" s="8"/>
      <c r="H142" s="8"/>
    </row>
    <row r="144" ht="9.75" customHeight="1"/>
    <row r="181" ht="12.75">
      <c r="A181" s="9"/>
    </row>
  </sheetData>
  <sheetProtection selectLockedCells="1" selectUnlockedCells="1"/>
  <mergeCells count="58">
    <mergeCell ref="B2:D2"/>
    <mergeCell ref="E3:F3"/>
    <mergeCell ref="G3:I3"/>
    <mergeCell ref="C4:D4"/>
    <mergeCell ref="J5:K5"/>
    <mergeCell ref="A6:I6"/>
    <mergeCell ref="N12:N13"/>
    <mergeCell ref="B14:I14"/>
    <mergeCell ref="B27:I27"/>
    <mergeCell ref="A7:I7"/>
    <mergeCell ref="H8:I8"/>
    <mergeCell ref="A9:I9"/>
    <mergeCell ref="A10:A13"/>
    <mergeCell ref="B10:B13"/>
    <mergeCell ref="C10:C13"/>
    <mergeCell ref="D10:D13"/>
    <mergeCell ref="L12:L13"/>
    <mergeCell ref="M12:M13"/>
    <mergeCell ref="E10:E13"/>
    <mergeCell ref="F10:I13"/>
    <mergeCell ref="H15:I26"/>
    <mergeCell ref="H28:I41"/>
    <mergeCell ref="A92:A95"/>
    <mergeCell ref="B92:B95"/>
    <mergeCell ref="C92:C95"/>
    <mergeCell ref="D92:D95"/>
    <mergeCell ref="E92:E95"/>
    <mergeCell ref="K12:K13"/>
    <mergeCell ref="E137:F137"/>
    <mergeCell ref="E139:F139"/>
    <mergeCell ref="E141:F141"/>
    <mergeCell ref="F92:I95"/>
    <mergeCell ref="H119:I119"/>
    <mergeCell ref="A120:I120"/>
    <mergeCell ref="A121:A124"/>
    <mergeCell ref="B121:B124"/>
    <mergeCell ref="C121:C124"/>
    <mergeCell ref="D121:D124"/>
    <mergeCell ref="G15:G26"/>
    <mergeCell ref="G28:G41"/>
    <mergeCell ref="G43:G49"/>
    <mergeCell ref="G51:G64"/>
    <mergeCell ref="G66:G87"/>
    <mergeCell ref="A134:E134"/>
    <mergeCell ref="E121:E124"/>
    <mergeCell ref="F121:I124"/>
    <mergeCell ref="A42:I42"/>
    <mergeCell ref="A50:I50"/>
    <mergeCell ref="G96:G114"/>
    <mergeCell ref="G125:G132"/>
    <mergeCell ref="H43:I49"/>
    <mergeCell ref="H51:I64"/>
    <mergeCell ref="H66:I87"/>
    <mergeCell ref="H96:I114"/>
    <mergeCell ref="H125:I132"/>
    <mergeCell ref="A65:I65"/>
    <mergeCell ref="H90:I90"/>
    <mergeCell ref="A91:I91"/>
  </mergeCells>
  <printOptions/>
  <pageMargins left="0.4724409448818898" right="0" top="0.1968503937007874" bottom="0.1968503937007874" header="0.5118110236220472" footer="0.5118110236220472"/>
  <pageSetup firstPageNumber="1" useFirstPageNumber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H0ME</dc:creator>
  <cp:keywords/>
  <dc:description/>
  <cp:lastModifiedBy>Діана Дудинська</cp:lastModifiedBy>
  <cp:lastPrinted>2024-02-10T08:55:51Z</cp:lastPrinted>
  <dcterms:created xsi:type="dcterms:W3CDTF">2024-04-10T09:30:15Z</dcterms:created>
  <dcterms:modified xsi:type="dcterms:W3CDTF">2024-04-10T09:30:17Z</dcterms:modified>
  <cp:category/>
  <cp:version/>
  <cp:contentType/>
  <cp:contentStatus/>
</cp:coreProperties>
</file>