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0ME\Desktop\Звітність КП\ММКП РБУ\"/>
    </mc:Choice>
  </mc:AlternateContent>
  <xr:revisionPtr revIDLastSave="0" documentId="8_{8DE683D5-E383-4D19-8ACB-E0A74F6DF885}" xr6:coauthVersionLast="47" xr6:coauthVersionMax="47" xr10:uidLastSave="{00000000-0000-0000-0000-000000000000}"/>
  <bookViews>
    <workbookView xWindow="60" yWindow="15" windowWidth="28740" windowHeight="15585" xr2:uid="{00000000-000D-0000-FFFF-FFFF00000000}"/>
  </bookViews>
  <sheets>
    <sheet name="рік" sheetId="1" r:id="rId1"/>
    <sheet name="доходи" sheetId="2" r:id="rId2"/>
    <sheet name=" витрати" sheetId="3" r:id="rId3"/>
  </sheets>
  <externalReferences>
    <externalReference r:id="rId4"/>
  </externalReferences>
  <definedNames>
    <definedName name="_xlnm._FilterDatabase" localSheetId="1" hidden="1">доходи!$A$6:$AM$44</definedName>
    <definedName name="_xlnm.Print_Area" localSheetId="2">' витрати'!$A$1:$X$115</definedName>
    <definedName name="_xlnm.Print_Area" localSheetId="0">рік!$A$1:$F$70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J32" i="3"/>
  <c r="J8" i="3"/>
  <c r="C16" i="1" l="1"/>
  <c r="C18" i="1" l="1"/>
  <c r="I91" i="3"/>
  <c r="I70" i="3"/>
  <c r="I69" i="3"/>
  <c r="I68" i="3"/>
  <c r="I54" i="3"/>
  <c r="I55" i="3"/>
  <c r="I56" i="3"/>
  <c r="I57" i="3"/>
  <c r="I58" i="3"/>
  <c r="I59" i="3"/>
  <c r="I60" i="3"/>
  <c r="I61" i="3"/>
  <c r="I51" i="3"/>
  <c r="I50" i="3"/>
  <c r="I49" i="3"/>
  <c r="I36" i="3"/>
  <c r="I35" i="3"/>
  <c r="I38" i="3"/>
  <c r="I39" i="3"/>
  <c r="I40" i="3"/>
  <c r="I42" i="3"/>
  <c r="I43" i="3"/>
  <c r="I37" i="3"/>
  <c r="I30" i="3"/>
  <c r="I31" i="3"/>
  <c r="I23" i="3"/>
  <c r="I24" i="3"/>
  <c r="I27" i="3"/>
  <c r="I28" i="3"/>
  <c r="I29" i="3"/>
  <c r="X26" i="3"/>
  <c r="W26" i="3"/>
  <c r="V26" i="3"/>
  <c r="X25" i="3"/>
  <c r="W25" i="3"/>
  <c r="V25" i="3"/>
  <c r="X22" i="3"/>
  <c r="W22" i="3"/>
  <c r="V22" i="3"/>
  <c r="I22" i="3" s="1"/>
  <c r="X21" i="3"/>
  <c r="W21" i="3"/>
  <c r="V21" i="3"/>
  <c r="I10" i="3"/>
  <c r="I11" i="3"/>
  <c r="I12" i="3"/>
  <c r="I13" i="3"/>
  <c r="I14" i="3"/>
  <c r="I9" i="3"/>
  <c r="I8" i="3"/>
  <c r="E8" i="3"/>
  <c r="AA27" i="2"/>
  <c r="AI10" i="2"/>
  <c r="J100" i="3"/>
  <c r="J108" i="3" s="1"/>
  <c r="J34" i="3"/>
  <c r="J48" i="3"/>
  <c r="AE8" i="2"/>
  <c r="AE28" i="2"/>
  <c r="I67" i="3" l="1"/>
  <c r="AM9" i="2"/>
  <c r="J7" i="3"/>
  <c r="J19" i="3" s="1"/>
  <c r="AE44" i="2"/>
  <c r="J67" i="3"/>
  <c r="J78" i="3" s="1"/>
  <c r="E10" i="3"/>
  <c r="E68" i="3"/>
  <c r="L14" i="3" l="1"/>
  <c r="K14" i="3" l="1"/>
  <c r="AE26" i="2"/>
  <c r="AE36" i="2" s="1"/>
  <c r="AE45" i="2" s="1"/>
  <c r="I71" i="3" l="1"/>
  <c r="K71" i="3" s="1"/>
  <c r="I72" i="3"/>
  <c r="I73" i="3"/>
  <c r="I74" i="3"/>
  <c r="I76" i="3"/>
  <c r="I77" i="3"/>
  <c r="I7" i="3"/>
  <c r="I19" i="3" s="1"/>
  <c r="AM43" i="2" l="1"/>
  <c r="L91" i="3" l="1"/>
  <c r="L56" i="3"/>
  <c r="D35" i="1"/>
  <c r="D36" i="1" s="1"/>
  <c r="D17" i="1"/>
  <c r="Q105" i="3" l="1"/>
  <c r="R105" i="3"/>
  <c r="S105" i="3"/>
  <c r="T105" i="3"/>
  <c r="U105" i="3"/>
  <c r="V105" i="3"/>
  <c r="W105" i="3"/>
  <c r="X105" i="3"/>
  <c r="P105" i="3"/>
  <c r="P104" i="3"/>
  <c r="O105" i="3"/>
  <c r="O104" i="3"/>
  <c r="O103" i="3"/>
  <c r="N104" i="3"/>
  <c r="N107" i="3"/>
  <c r="N106" i="3"/>
  <c r="N105" i="3"/>
  <c r="N103" i="3"/>
  <c r="M105" i="3"/>
  <c r="M106" i="3"/>
  <c r="M104" i="3"/>
  <c r="M103" i="3"/>
  <c r="M107" i="3"/>
  <c r="O107" i="3"/>
  <c r="O106" i="3"/>
  <c r="I105" i="3" l="1"/>
  <c r="E105" i="3"/>
  <c r="E91" i="3"/>
  <c r="X53" i="3"/>
  <c r="X48" i="3" s="1"/>
  <c r="W53" i="3"/>
  <c r="V53" i="3"/>
  <c r="V48" i="3" s="1"/>
  <c r="U53" i="3"/>
  <c r="T53" i="3"/>
  <c r="S53" i="3"/>
  <c r="R53" i="3"/>
  <c r="Q53" i="3"/>
  <c r="P53" i="3"/>
  <c r="O53" i="3"/>
  <c r="N53" i="3"/>
  <c r="M53" i="3"/>
  <c r="I53" i="3" s="1"/>
  <c r="M52" i="3"/>
  <c r="I52" i="3" s="1"/>
  <c r="E36" i="3"/>
  <c r="E35" i="3"/>
  <c r="X41" i="3"/>
  <c r="W41" i="3"/>
  <c r="V41" i="3"/>
  <c r="U41" i="3"/>
  <c r="T41" i="3"/>
  <c r="S41" i="3"/>
  <c r="R41" i="3"/>
  <c r="Q41" i="3"/>
  <c r="P41" i="3"/>
  <c r="O41" i="3"/>
  <c r="N41" i="3"/>
  <c r="M41" i="3"/>
  <c r="E31" i="3"/>
  <c r="E30" i="3"/>
  <c r="U26" i="3"/>
  <c r="T26" i="3"/>
  <c r="S26" i="3"/>
  <c r="R26" i="3"/>
  <c r="Q26" i="3"/>
  <c r="P26" i="3"/>
  <c r="P101" i="3" s="1"/>
  <c r="O26" i="3"/>
  <c r="O32" i="3" s="1"/>
  <c r="N26" i="3"/>
  <c r="M26" i="3"/>
  <c r="O25" i="3"/>
  <c r="N25" i="3"/>
  <c r="M25" i="3"/>
  <c r="I25" i="3" s="1"/>
  <c r="K25" i="3" s="1"/>
  <c r="U21" i="3"/>
  <c r="T21" i="3"/>
  <c r="S21" i="3"/>
  <c r="R21" i="3"/>
  <c r="Q21" i="3"/>
  <c r="P21" i="3"/>
  <c r="O21" i="3"/>
  <c r="O102" i="3" s="1"/>
  <c r="N21" i="3"/>
  <c r="N102" i="3" s="1"/>
  <c r="M21" i="3"/>
  <c r="E69" i="3"/>
  <c r="E70" i="3"/>
  <c r="E61" i="3"/>
  <c r="E52" i="3"/>
  <c r="E54" i="3"/>
  <c r="E55" i="3"/>
  <c r="E56" i="3"/>
  <c r="E57" i="3"/>
  <c r="E58" i="3"/>
  <c r="E59" i="3"/>
  <c r="E51" i="3"/>
  <c r="E50" i="3"/>
  <c r="E49" i="3"/>
  <c r="E38" i="3"/>
  <c r="E39" i="3"/>
  <c r="E40" i="3"/>
  <c r="E41" i="3"/>
  <c r="E42" i="3"/>
  <c r="E37" i="3"/>
  <c r="N67" i="3"/>
  <c r="O67" i="3"/>
  <c r="M67" i="3"/>
  <c r="O48" i="3"/>
  <c r="N48" i="3"/>
  <c r="M48" i="3"/>
  <c r="N34" i="3"/>
  <c r="O34" i="3"/>
  <c r="M34" i="3"/>
  <c r="N32" i="3"/>
  <c r="P48" i="3"/>
  <c r="F32" i="3"/>
  <c r="X32" i="3"/>
  <c r="E22" i="3"/>
  <c r="E23" i="3"/>
  <c r="E24" i="3"/>
  <c r="E25" i="3"/>
  <c r="E27" i="3"/>
  <c r="E28" i="3"/>
  <c r="E29" i="3"/>
  <c r="E14" i="3"/>
  <c r="E11" i="3"/>
  <c r="E12" i="3"/>
  <c r="E13" i="3"/>
  <c r="E9" i="3"/>
  <c r="P7" i="3"/>
  <c r="P19" i="3" s="1"/>
  <c r="M7" i="3"/>
  <c r="M19" i="3" s="1"/>
  <c r="N7" i="3"/>
  <c r="N19" i="3" s="1"/>
  <c r="O7" i="3"/>
  <c r="O19" i="3" s="1"/>
  <c r="F44" i="2"/>
  <c r="AB44" i="2"/>
  <c r="AC44" i="2"/>
  <c r="AD44" i="2"/>
  <c r="AA44" i="2"/>
  <c r="I41" i="3" l="1"/>
  <c r="I34" i="3" s="1"/>
  <c r="I21" i="3"/>
  <c r="E21" i="3"/>
  <c r="E26" i="3"/>
  <c r="E53" i="3"/>
  <c r="E48" i="3" s="1"/>
  <c r="O101" i="3"/>
  <c r="O100" i="3" s="1"/>
  <c r="O108" i="3" s="1"/>
  <c r="I26" i="3"/>
  <c r="I32" i="3" s="1"/>
  <c r="I78" i="3" s="1"/>
  <c r="I48" i="3"/>
  <c r="M102" i="3"/>
  <c r="E32" i="3"/>
  <c r="M32" i="3"/>
  <c r="M78" i="3" s="1"/>
  <c r="M80" i="3" s="1"/>
  <c r="M93" i="3" s="1"/>
  <c r="N101" i="3"/>
  <c r="N100" i="3" s="1"/>
  <c r="N108" i="3" s="1"/>
  <c r="M101" i="3"/>
  <c r="L41" i="3"/>
  <c r="O78" i="3"/>
  <c r="O80" i="3" s="1"/>
  <c r="O93" i="3" s="1"/>
  <c r="N78" i="3"/>
  <c r="N80" i="3" s="1"/>
  <c r="N93" i="3" s="1"/>
  <c r="E34" i="3"/>
  <c r="L78" i="3" l="1"/>
  <c r="I80" i="3"/>
  <c r="M100" i="3"/>
  <c r="M108" i="3" s="1"/>
  <c r="I93" i="3"/>
  <c r="AI43" i="2"/>
  <c r="E43" i="2"/>
  <c r="K43" i="3" l="1"/>
  <c r="K29" i="3"/>
  <c r="F40" i="1" l="1"/>
  <c r="D37" i="1"/>
  <c r="F37" i="1" s="1"/>
  <c r="E37" i="1" l="1"/>
  <c r="D19" i="1"/>
  <c r="F26" i="2" l="1"/>
  <c r="F36" i="2" s="1"/>
  <c r="F8" i="2"/>
  <c r="K60" i="3" l="1"/>
  <c r="K61" i="3"/>
  <c r="AM30" i="2" l="1"/>
  <c r="AM34" i="2"/>
  <c r="AA8" i="2"/>
  <c r="AI13" i="2"/>
  <c r="AA26" i="2"/>
  <c r="AA36" i="2" s="1"/>
  <c r="AA45" i="2" s="1"/>
  <c r="C15" i="1" s="1"/>
  <c r="C17" i="1" s="1"/>
  <c r="D59" i="1" l="1"/>
  <c r="C59" i="1"/>
  <c r="Q34" i="3" l="1"/>
  <c r="R34" i="3"/>
  <c r="S34" i="3"/>
  <c r="T34" i="3"/>
  <c r="U34" i="3"/>
  <c r="V34" i="3"/>
  <c r="W34" i="3"/>
  <c r="X34" i="3"/>
  <c r="P34" i="3"/>
  <c r="G34" i="3"/>
  <c r="H34" i="3"/>
  <c r="F34" i="3"/>
  <c r="H48" i="3"/>
  <c r="G48" i="3"/>
  <c r="Q48" i="3"/>
  <c r="R48" i="3"/>
  <c r="S48" i="3"/>
  <c r="T48" i="3"/>
  <c r="U48" i="3"/>
  <c r="W48" i="3"/>
  <c r="F48" i="3"/>
  <c r="K59" i="3" l="1"/>
  <c r="L59" i="3" l="1"/>
  <c r="W32" i="3" l="1"/>
  <c r="V32" i="3"/>
  <c r="U32" i="3"/>
  <c r="T32" i="3"/>
  <c r="S32" i="3"/>
  <c r="R32" i="3"/>
  <c r="Q32" i="3"/>
  <c r="P32" i="3"/>
  <c r="L21" i="3"/>
  <c r="H27" i="3"/>
  <c r="G27" i="3"/>
  <c r="H24" i="3"/>
  <c r="G24" i="3"/>
  <c r="G32" i="3" s="1"/>
  <c r="H22" i="3"/>
  <c r="H32" i="3" s="1"/>
  <c r="E54" i="1" l="1"/>
  <c r="F54" i="1"/>
  <c r="L9" i="3" l="1"/>
  <c r="L10" i="3"/>
  <c r="L11" i="3"/>
  <c r="L12" i="3"/>
  <c r="L13" i="3"/>
  <c r="L42" i="3"/>
  <c r="L44" i="3"/>
  <c r="L45" i="3"/>
  <c r="L46" i="3"/>
  <c r="L62" i="3"/>
  <c r="L63" i="3"/>
  <c r="L64" i="3"/>
  <c r="L65" i="3"/>
  <c r="K62" i="3"/>
  <c r="K63" i="3"/>
  <c r="K64" i="3"/>
  <c r="K65" i="3"/>
  <c r="K66" i="3"/>
  <c r="K67" i="3" l="1"/>
  <c r="L19" i="3"/>
  <c r="K13" i="3"/>
  <c r="K12" i="3"/>
  <c r="K11" i="3"/>
  <c r="K10" i="3"/>
  <c r="K9" i="3"/>
  <c r="J80" i="3" l="1"/>
  <c r="K78" i="3"/>
  <c r="K42" i="3"/>
  <c r="K44" i="3"/>
  <c r="K45" i="3"/>
  <c r="K46" i="3"/>
  <c r="K28" i="3"/>
  <c r="K27" i="3"/>
  <c r="J93" i="3" l="1"/>
  <c r="L93" i="3" s="1"/>
  <c r="E17" i="1"/>
  <c r="L24" i="3"/>
  <c r="X107" i="3"/>
  <c r="W107" i="3"/>
  <c r="V107" i="3"/>
  <c r="U107" i="3"/>
  <c r="T107" i="3"/>
  <c r="S107" i="3"/>
  <c r="R107" i="3"/>
  <c r="Q107" i="3"/>
  <c r="P107" i="3"/>
  <c r="H107" i="3"/>
  <c r="G107" i="3"/>
  <c r="F107" i="3"/>
  <c r="X106" i="3"/>
  <c r="W106" i="3"/>
  <c r="V106" i="3"/>
  <c r="U106" i="3"/>
  <c r="T106" i="3"/>
  <c r="S106" i="3"/>
  <c r="R106" i="3"/>
  <c r="Q106" i="3"/>
  <c r="P106" i="3"/>
  <c r="I106" i="3" s="1"/>
  <c r="H106" i="3"/>
  <c r="G106" i="3"/>
  <c r="F106" i="3"/>
  <c r="H105" i="3"/>
  <c r="G105" i="3"/>
  <c r="F105" i="3"/>
  <c r="X104" i="3"/>
  <c r="W104" i="3"/>
  <c r="V104" i="3"/>
  <c r="U104" i="3"/>
  <c r="T104" i="3"/>
  <c r="S104" i="3"/>
  <c r="R104" i="3"/>
  <c r="Q104" i="3"/>
  <c r="I104" i="3" s="1"/>
  <c r="H104" i="3"/>
  <c r="G104" i="3"/>
  <c r="F104" i="3"/>
  <c r="U103" i="3"/>
  <c r="Q103" i="3"/>
  <c r="P103" i="3"/>
  <c r="H103" i="3"/>
  <c r="G103" i="3"/>
  <c r="F103" i="3"/>
  <c r="Q102" i="3"/>
  <c r="P102" i="3"/>
  <c r="H102" i="3"/>
  <c r="G102" i="3"/>
  <c r="F102" i="3"/>
  <c r="H101" i="3"/>
  <c r="G101" i="3"/>
  <c r="F101" i="3"/>
  <c r="E88" i="3"/>
  <c r="E85" i="3" s="1"/>
  <c r="E87" i="3"/>
  <c r="E86" i="3"/>
  <c r="X85" i="3"/>
  <c r="W85" i="3"/>
  <c r="V85" i="3"/>
  <c r="U85" i="3"/>
  <c r="T85" i="3"/>
  <c r="S85" i="3"/>
  <c r="R85" i="3"/>
  <c r="Q85" i="3"/>
  <c r="P85" i="3"/>
  <c r="H85" i="3"/>
  <c r="G85" i="3"/>
  <c r="F85" i="3"/>
  <c r="E84" i="3"/>
  <c r="E83" i="3"/>
  <c r="X82" i="3"/>
  <c r="W82" i="3"/>
  <c r="V82" i="3"/>
  <c r="U82" i="3"/>
  <c r="T82" i="3"/>
  <c r="S82" i="3"/>
  <c r="R82" i="3"/>
  <c r="Q82" i="3"/>
  <c r="P82" i="3"/>
  <c r="H82" i="3"/>
  <c r="G82" i="3"/>
  <c r="F82" i="3"/>
  <c r="E77" i="3"/>
  <c r="E76" i="3"/>
  <c r="E75" i="3" s="1"/>
  <c r="X75" i="3"/>
  <c r="W75" i="3"/>
  <c r="V75" i="3"/>
  <c r="U75" i="3"/>
  <c r="T75" i="3"/>
  <c r="S75" i="3"/>
  <c r="R75" i="3"/>
  <c r="Q75" i="3"/>
  <c r="P75" i="3"/>
  <c r="I75" i="3" s="1"/>
  <c r="H75" i="3"/>
  <c r="G75" i="3"/>
  <c r="F75" i="3"/>
  <c r="E74" i="3"/>
  <c r="E73" i="3"/>
  <c r="E72" i="3"/>
  <c r="E71" i="3"/>
  <c r="L70" i="3"/>
  <c r="L69" i="3"/>
  <c r="X67" i="3"/>
  <c r="X78" i="3" s="1"/>
  <c r="W67" i="3"/>
  <c r="V67" i="3"/>
  <c r="V78" i="3" s="1"/>
  <c r="U67" i="3"/>
  <c r="U78" i="3" s="1"/>
  <c r="T67" i="3"/>
  <c r="T78" i="3" s="1"/>
  <c r="S67" i="3"/>
  <c r="S78" i="3" s="1"/>
  <c r="R67" i="3"/>
  <c r="R78" i="3" s="1"/>
  <c r="Q67" i="3"/>
  <c r="Q78" i="3" s="1"/>
  <c r="P67" i="3"/>
  <c r="P78" i="3" s="1"/>
  <c r="P80" i="3" s="1"/>
  <c r="P93" i="3" s="1"/>
  <c r="H67" i="3"/>
  <c r="H78" i="3" s="1"/>
  <c r="G67" i="3"/>
  <c r="G78" i="3" s="1"/>
  <c r="F67" i="3"/>
  <c r="F78" i="3" s="1"/>
  <c r="E65" i="3"/>
  <c r="X64" i="3"/>
  <c r="W64" i="3"/>
  <c r="V64" i="3"/>
  <c r="U64" i="3"/>
  <c r="T64" i="3"/>
  <c r="S64" i="3"/>
  <c r="R64" i="3"/>
  <c r="Q64" i="3"/>
  <c r="P64" i="3"/>
  <c r="H64" i="3"/>
  <c r="G64" i="3"/>
  <c r="F64" i="3"/>
  <c r="E64" i="3" s="1"/>
  <c r="A64" i="3"/>
  <c r="A65" i="3" s="1"/>
  <c r="X63" i="3"/>
  <c r="X62" i="3" s="1"/>
  <c r="W63" i="3"/>
  <c r="W62" i="3" s="1"/>
  <c r="V63" i="3"/>
  <c r="V62" i="3" s="1"/>
  <c r="U63" i="3"/>
  <c r="U62" i="3" s="1"/>
  <c r="T63" i="3"/>
  <c r="T62" i="3" s="1"/>
  <c r="S63" i="3"/>
  <c r="S62" i="3" s="1"/>
  <c r="R63" i="3"/>
  <c r="R62" i="3" s="1"/>
  <c r="Q63" i="3"/>
  <c r="Q62" i="3" s="1"/>
  <c r="P63" i="3"/>
  <c r="P62" i="3" s="1"/>
  <c r="H63" i="3"/>
  <c r="H62" i="3" s="1"/>
  <c r="G63" i="3"/>
  <c r="G62" i="3" s="1"/>
  <c r="F63" i="3"/>
  <c r="E63" i="3" s="1"/>
  <c r="E62" i="3" s="1"/>
  <c r="L57" i="3"/>
  <c r="L55" i="3"/>
  <c r="L53" i="3"/>
  <c r="L51" i="3"/>
  <c r="A50" i="3"/>
  <c r="A51" i="3" s="1"/>
  <c r="A52" i="3" s="1"/>
  <c r="A53" i="3" s="1"/>
  <c r="A54" i="3" s="1"/>
  <c r="A55" i="3" s="1"/>
  <c r="A56" i="3" s="1"/>
  <c r="A57" i="3" s="1"/>
  <c r="A58" i="3" s="1"/>
  <c r="L49" i="3"/>
  <c r="X46" i="3"/>
  <c r="W46" i="3"/>
  <c r="V46" i="3"/>
  <c r="U46" i="3"/>
  <c r="T46" i="3"/>
  <c r="S46" i="3"/>
  <c r="R46" i="3"/>
  <c r="Q46" i="3"/>
  <c r="P46" i="3"/>
  <c r="H46" i="3"/>
  <c r="G46" i="3"/>
  <c r="F46" i="3"/>
  <c r="E46" i="3" s="1"/>
  <c r="A46" i="3"/>
  <c r="X45" i="3"/>
  <c r="W45" i="3"/>
  <c r="W44" i="3" s="1"/>
  <c r="V45" i="3"/>
  <c r="V44" i="3" s="1"/>
  <c r="U45" i="3"/>
  <c r="U44" i="3" s="1"/>
  <c r="T45" i="3"/>
  <c r="T44" i="3" s="1"/>
  <c r="S45" i="3"/>
  <c r="S44" i="3" s="1"/>
  <c r="R45" i="3"/>
  <c r="R44" i="3" s="1"/>
  <c r="Q45" i="3"/>
  <c r="Q44" i="3" s="1"/>
  <c r="P45" i="3"/>
  <c r="P44" i="3" s="1"/>
  <c r="H45" i="3"/>
  <c r="H44" i="3" s="1"/>
  <c r="G45" i="3"/>
  <c r="G44" i="3" s="1"/>
  <c r="F45" i="3"/>
  <c r="E45" i="3" s="1"/>
  <c r="E44" i="3" s="1"/>
  <c r="X44" i="3"/>
  <c r="K41" i="3"/>
  <c r="L39" i="3"/>
  <c r="L37" i="3"/>
  <c r="A36" i="3"/>
  <c r="A37" i="3" s="1"/>
  <c r="A38" i="3" s="1"/>
  <c r="A39" i="3" s="1"/>
  <c r="A40" i="3" s="1"/>
  <c r="A41" i="3" s="1"/>
  <c r="L35" i="3"/>
  <c r="L31" i="3"/>
  <c r="L30" i="3"/>
  <c r="X101" i="3"/>
  <c r="W101" i="3"/>
  <c r="V101" i="3"/>
  <c r="U101" i="3"/>
  <c r="T101" i="3"/>
  <c r="S101" i="3"/>
  <c r="R101" i="3"/>
  <c r="Q101" i="3"/>
  <c r="K24" i="3"/>
  <c r="X103" i="3"/>
  <c r="W103" i="3"/>
  <c r="V103" i="3"/>
  <c r="T103" i="3"/>
  <c r="R103" i="3"/>
  <c r="W102" i="3"/>
  <c r="U102" i="3"/>
  <c r="S102" i="3"/>
  <c r="K21" i="3"/>
  <c r="E18" i="3"/>
  <c r="E17" i="3"/>
  <c r="E16" i="3"/>
  <c r="E15" i="3"/>
  <c r="W7" i="3"/>
  <c r="W19" i="3" s="1"/>
  <c r="U7" i="3"/>
  <c r="S7" i="3"/>
  <c r="S19" i="3" s="1"/>
  <c r="Q7" i="3"/>
  <c r="Q19" i="3" s="1"/>
  <c r="X7" i="3"/>
  <c r="V7" i="3"/>
  <c r="T7" i="3"/>
  <c r="R7" i="3"/>
  <c r="R19" i="3" s="1"/>
  <c r="G7" i="3"/>
  <c r="G19" i="3" s="1"/>
  <c r="F7" i="3"/>
  <c r="F19" i="3" s="1"/>
  <c r="E67" i="3" l="1"/>
  <c r="E7" i="3"/>
  <c r="I107" i="3"/>
  <c r="E82" i="3"/>
  <c r="I101" i="3"/>
  <c r="V19" i="3"/>
  <c r="V80" i="3"/>
  <c r="F80" i="3"/>
  <c r="F93" i="3" s="1"/>
  <c r="G80" i="3"/>
  <c r="G93" i="3" s="1"/>
  <c r="E104" i="3"/>
  <c r="Q80" i="3"/>
  <c r="Q93" i="3" s="1"/>
  <c r="S80" i="3"/>
  <c r="S93" i="3" s="1"/>
  <c r="U80" i="3"/>
  <c r="U93" i="3" s="1"/>
  <c r="R80" i="3"/>
  <c r="R93" i="3" s="1"/>
  <c r="T80" i="3"/>
  <c r="T93" i="3" s="1"/>
  <c r="V93" i="3"/>
  <c r="X80" i="3"/>
  <c r="X93" i="3" s="1"/>
  <c r="E107" i="3"/>
  <c r="E106" i="3"/>
  <c r="T19" i="3"/>
  <c r="X19" i="3"/>
  <c r="U19" i="3"/>
  <c r="L105" i="3"/>
  <c r="L104" i="3"/>
  <c r="G100" i="3"/>
  <c r="G108" i="3" s="1"/>
  <c r="L67" i="3"/>
  <c r="K55" i="3"/>
  <c r="K70" i="3"/>
  <c r="K49" i="3"/>
  <c r="K51" i="3"/>
  <c r="K37" i="3"/>
  <c r="K35" i="3"/>
  <c r="K31" i="3"/>
  <c r="K22" i="3"/>
  <c r="L22" i="3"/>
  <c r="L25" i="3"/>
  <c r="K26" i="3"/>
  <c r="L26" i="3"/>
  <c r="K36" i="3"/>
  <c r="L36" i="3"/>
  <c r="K40" i="3"/>
  <c r="L40" i="3"/>
  <c r="K50" i="3"/>
  <c r="L50" i="3"/>
  <c r="K54" i="3"/>
  <c r="L54" i="3"/>
  <c r="K58" i="3"/>
  <c r="K30" i="3"/>
  <c r="K91" i="3" s="1"/>
  <c r="K39" i="3"/>
  <c r="L48" i="3"/>
  <c r="K53" i="3"/>
  <c r="K57" i="3"/>
  <c r="K23" i="3"/>
  <c r="L23" i="3"/>
  <c r="K38" i="3"/>
  <c r="L38" i="3"/>
  <c r="K52" i="3"/>
  <c r="L52" i="3"/>
  <c r="K56" i="3"/>
  <c r="W78" i="3"/>
  <c r="W80" i="3" s="1"/>
  <c r="W93" i="3" s="1"/>
  <c r="E78" i="3"/>
  <c r="K69" i="3"/>
  <c r="L34" i="3"/>
  <c r="L32" i="3"/>
  <c r="Q100" i="3"/>
  <c r="Q108" i="3" s="1"/>
  <c r="F100" i="3"/>
  <c r="H100" i="3"/>
  <c r="H108" i="3" s="1"/>
  <c r="F62" i="3"/>
  <c r="L107" i="3"/>
  <c r="P89" i="3"/>
  <c r="E19" i="3"/>
  <c r="H7" i="3"/>
  <c r="R89" i="3"/>
  <c r="R102" i="3"/>
  <c r="R100" i="3" s="1"/>
  <c r="R108" i="3" s="1"/>
  <c r="T102" i="3"/>
  <c r="T100" i="3" s="1"/>
  <c r="T108" i="3" s="1"/>
  <c r="V89" i="3"/>
  <c r="V102" i="3"/>
  <c r="V100" i="3" s="1"/>
  <c r="V108" i="3" s="1"/>
  <c r="X102" i="3"/>
  <c r="X100" i="3" s="1"/>
  <c r="X108" i="3" s="1"/>
  <c r="S103" i="3"/>
  <c r="S100" i="3" s="1"/>
  <c r="S108" i="3" s="1"/>
  <c r="K48" i="3"/>
  <c r="K104" i="3"/>
  <c r="K105" i="3"/>
  <c r="S89" i="3"/>
  <c r="U100" i="3"/>
  <c r="U108" i="3" s="1"/>
  <c r="W100" i="3"/>
  <c r="W108" i="3" s="1"/>
  <c r="F44" i="3"/>
  <c r="I103" i="3" l="1"/>
  <c r="L103" i="3" s="1"/>
  <c r="I102" i="3"/>
  <c r="I100" i="3" s="1"/>
  <c r="Q89" i="3"/>
  <c r="U89" i="3"/>
  <c r="X89" i="3"/>
  <c r="T89" i="3"/>
  <c r="L106" i="3"/>
  <c r="L101" i="3"/>
  <c r="E80" i="3"/>
  <c r="E93" i="3" s="1"/>
  <c r="E103" i="3"/>
  <c r="P100" i="3"/>
  <c r="E101" i="3"/>
  <c r="E102" i="3"/>
  <c r="H19" i="3"/>
  <c r="H80" i="3" s="1"/>
  <c r="H93" i="3" s="1"/>
  <c r="F89" i="3"/>
  <c r="W89" i="3"/>
  <c r="K106" i="3"/>
  <c r="F108" i="3"/>
  <c r="K34" i="3"/>
  <c r="K32" i="3"/>
  <c r="K93" i="3" s="1"/>
  <c r="K107" i="3"/>
  <c r="K103" i="3"/>
  <c r="K101" i="3"/>
  <c r="G89" i="3"/>
  <c r="H89" i="3" l="1"/>
  <c r="I108" i="3"/>
  <c r="L108" i="3" s="1"/>
  <c r="K102" i="3"/>
  <c r="L102" i="3"/>
  <c r="P108" i="3"/>
  <c r="E100" i="3"/>
  <c r="E108" i="3" s="1"/>
  <c r="E89" i="3"/>
  <c r="K7" i="3"/>
  <c r="K19" i="3" s="1"/>
  <c r="K80" i="3" s="1"/>
  <c r="L7" i="3"/>
  <c r="I89" i="3"/>
  <c r="K100" i="3" l="1"/>
  <c r="L100" i="3"/>
  <c r="K8" i="3"/>
  <c r="L8" i="3"/>
  <c r="K108" i="3"/>
  <c r="L80" i="3"/>
  <c r="W45" i="2" l="1"/>
  <c r="E45" i="2" s="1"/>
  <c r="G45" i="2"/>
  <c r="AL44" i="2"/>
  <c r="AK44" i="2"/>
  <c r="AJ44" i="2"/>
  <c r="AH44" i="2"/>
  <c r="AG44" i="2"/>
  <c r="AF44" i="2"/>
  <c r="W44" i="2"/>
  <c r="E44" i="2" s="1"/>
  <c r="G44" i="2"/>
  <c r="AM42" i="2"/>
  <c r="AI42" i="2"/>
  <c r="E42" i="2"/>
  <c r="AM41" i="2"/>
  <c r="AI41" i="2"/>
  <c r="E41" i="2"/>
  <c r="AM40" i="2"/>
  <c r="AI40" i="2"/>
  <c r="E40" i="2"/>
  <c r="AM39" i="2"/>
  <c r="AI39" i="2"/>
  <c r="E39" i="2"/>
  <c r="AM38" i="2"/>
  <c r="AI38" i="2"/>
  <c r="E38" i="2"/>
  <c r="W37" i="2"/>
  <c r="E37" i="2" s="1"/>
  <c r="H37" i="2" s="1"/>
  <c r="G37" i="2"/>
  <c r="W35" i="2"/>
  <c r="H35" i="2"/>
  <c r="G35" i="2"/>
  <c r="AI30" i="2"/>
  <c r="W30" i="2"/>
  <c r="E30" i="2" s="1"/>
  <c r="G30" i="2"/>
  <c r="AM29" i="2"/>
  <c r="AI29" i="2"/>
  <c r="W29" i="2"/>
  <c r="E29" i="2" s="1"/>
  <c r="G29" i="2"/>
  <c r="AM28" i="2"/>
  <c r="AI28" i="2"/>
  <c r="AI26" i="2" s="1"/>
  <c r="W28" i="2"/>
  <c r="E28" i="2" s="1"/>
  <c r="G28" i="2"/>
  <c r="AM27" i="2"/>
  <c r="AI27" i="2"/>
  <c r="W27" i="2"/>
  <c r="E27" i="2" s="1"/>
  <c r="G27" i="2"/>
  <c r="AL26" i="2"/>
  <c r="AL36" i="2" s="1"/>
  <c r="AL45" i="2" s="1"/>
  <c r="AK26" i="2"/>
  <c r="AK36" i="2" s="1"/>
  <c r="AK45" i="2" s="1"/>
  <c r="AJ26" i="2"/>
  <c r="AJ36" i="2" s="1"/>
  <c r="AJ45" i="2" s="1"/>
  <c r="AH26" i="2"/>
  <c r="AH36" i="2" s="1"/>
  <c r="AH45" i="2" s="1"/>
  <c r="AG26" i="2"/>
  <c r="AG36" i="2" s="1"/>
  <c r="AF26" i="2"/>
  <c r="AF36" i="2" s="1"/>
  <c r="AF45" i="2" s="1"/>
  <c r="AD26" i="2"/>
  <c r="AD36" i="2" s="1"/>
  <c r="AC26" i="2"/>
  <c r="AC36" i="2" s="1"/>
  <c r="AC45" i="2" s="1"/>
  <c r="AB26" i="2"/>
  <c r="AB36" i="2" s="1"/>
  <c r="Z26" i="2"/>
  <c r="Z36" i="2" s="1"/>
  <c r="Y26" i="2"/>
  <c r="Y36" i="2" s="1"/>
  <c r="X26" i="2"/>
  <c r="X36" i="2" s="1"/>
  <c r="W26" i="2"/>
  <c r="E26" i="2" s="1"/>
  <c r="V26" i="2"/>
  <c r="V36" i="2" s="1"/>
  <c r="U26" i="2"/>
  <c r="U36" i="2" s="1"/>
  <c r="T26" i="2"/>
  <c r="T36" i="2" s="1"/>
  <c r="S26" i="2"/>
  <c r="S36" i="2" s="1"/>
  <c r="R26" i="2"/>
  <c r="R36" i="2" s="1"/>
  <c r="Q26" i="2"/>
  <c r="Q36" i="2" s="1"/>
  <c r="P26" i="2"/>
  <c r="P36" i="2" s="1"/>
  <c r="O26" i="2"/>
  <c r="O36" i="2" s="1"/>
  <c r="N26" i="2"/>
  <c r="N36" i="2" s="1"/>
  <c r="M26" i="2"/>
  <c r="M36" i="2" s="1"/>
  <c r="L26" i="2"/>
  <c r="L36" i="2" s="1"/>
  <c r="K26" i="2"/>
  <c r="K36" i="2" s="1"/>
  <c r="J26" i="2"/>
  <c r="J36" i="2" s="1"/>
  <c r="I26" i="2"/>
  <c r="I36" i="2" s="1"/>
  <c r="G26" i="2"/>
  <c r="AM25" i="2"/>
  <c r="AI25" i="2"/>
  <c r="W25" i="2"/>
  <c r="G25" i="2"/>
  <c r="E25" i="2"/>
  <c r="H25" i="2" s="1"/>
  <c r="AM23" i="2"/>
  <c r="AI23" i="2"/>
  <c r="W23" i="2"/>
  <c r="G23" i="2"/>
  <c r="E23" i="2"/>
  <c r="H23" i="2" s="1"/>
  <c r="AM22" i="2"/>
  <c r="AI22" i="2"/>
  <c r="W22" i="2"/>
  <c r="E22" i="2" s="1"/>
  <c r="H22" i="2" s="1"/>
  <c r="G22" i="2"/>
  <c r="AM21" i="2"/>
  <c r="AI21" i="2"/>
  <c r="W21" i="2"/>
  <c r="E21" i="2" s="1"/>
  <c r="H21" i="2" s="1"/>
  <c r="G21" i="2"/>
  <c r="AM20" i="2"/>
  <c r="AI20" i="2"/>
  <c r="W20" i="2"/>
  <c r="E20" i="2" s="1"/>
  <c r="H20" i="2" s="1"/>
  <c r="G20" i="2"/>
  <c r="W19" i="2"/>
  <c r="E19" i="2" s="1"/>
  <c r="G19" i="2"/>
  <c r="AM18" i="2"/>
  <c r="AI18" i="2"/>
  <c r="W18" i="2"/>
  <c r="E18" i="2" s="1"/>
  <c r="H18" i="2" s="1"/>
  <c r="G18" i="2"/>
  <c r="AM17" i="2"/>
  <c r="AI17" i="2"/>
  <c r="E17" i="2"/>
  <c r="AM16" i="2"/>
  <c r="AI16" i="2"/>
  <c r="W16" i="2"/>
  <c r="E16" i="2" s="1"/>
  <c r="G16" i="2"/>
  <c r="AM15" i="2"/>
  <c r="AI15" i="2"/>
  <c r="W15" i="2"/>
  <c r="E15" i="2" s="1"/>
  <c r="H15" i="2" s="1"/>
  <c r="G15" i="2"/>
  <c r="AM14" i="2"/>
  <c r="AI14" i="2"/>
  <c r="W14" i="2"/>
  <c r="E14" i="2" s="1"/>
  <c r="G14" i="2"/>
  <c r="AI12" i="2"/>
  <c r="W12" i="2"/>
  <c r="G12" i="2"/>
  <c r="E12" i="2"/>
  <c r="AM11" i="2"/>
  <c r="AI11" i="2"/>
  <c r="W11" i="2"/>
  <c r="E11" i="2" s="1"/>
  <c r="H11" i="2" s="1"/>
  <c r="G11" i="2"/>
  <c r="AM10" i="2"/>
  <c r="E10" i="2"/>
  <c r="AI9" i="2"/>
  <c r="G36" i="2"/>
  <c r="E9" i="2"/>
  <c r="AL8" i="2"/>
  <c r="AK8" i="2"/>
  <c r="AJ8" i="2"/>
  <c r="AH8" i="2"/>
  <c r="AG8" i="2"/>
  <c r="AF8" i="2"/>
  <c r="AD8" i="2"/>
  <c r="AC8" i="2"/>
  <c r="AB8" i="2"/>
  <c r="W8" i="2"/>
  <c r="G8" i="2"/>
  <c r="E8" i="2"/>
  <c r="W36" i="2" l="1"/>
  <c r="E36" i="2" s="1"/>
  <c r="H12" i="2"/>
  <c r="H27" i="2"/>
  <c r="H26" i="2" s="1"/>
  <c r="H29" i="2"/>
  <c r="AG45" i="2"/>
  <c r="H14" i="2"/>
  <c r="H16" i="2"/>
  <c r="H28" i="2"/>
  <c r="H30" i="2"/>
  <c r="AI44" i="2"/>
  <c r="AM8" i="2"/>
  <c r="H44" i="2"/>
  <c r="H36" i="2"/>
  <c r="AI8" i="2"/>
  <c r="F45" i="2"/>
  <c r="H45" i="2" s="1"/>
  <c r="AB45" i="2"/>
  <c r="AD45" i="2"/>
  <c r="AM44" i="2"/>
  <c r="AM36" i="2"/>
  <c r="AM26" i="2"/>
  <c r="H8" i="2"/>
  <c r="H19" i="2"/>
  <c r="AI36" i="2"/>
  <c r="AI45" i="2" s="1"/>
  <c r="AM45" i="2" l="1"/>
  <c r="D46" i="1"/>
  <c r="D55" i="1" s="1"/>
  <c r="C46" i="1"/>
  <c r="C55" i="1" s="1"/>
  <c r="C19" i="1"/>
  <c r="E60" i="1" l="1"/>
  <c r="E59" i="1"/>
  <c r="F53" i="1"/>
  <c r="E53" i="1"/>
  <c r="F52" i="1"/>
  <c r="E52" i="1"/>
  <c r="E51" i="1"/>
  <c r="F50" i="1"/>
  <c r="E50" i="1"/>
  <c r="F49" i="1"/>
  <c r="E49" i="1"/>
  <c r="F48" i="1"/>
  <c r="E48" i="1"/>
  <c r="F47" i="1"/>
  <c r="E47" i="1"/>
  <c r="F46" i="1"/>
  <c r="E46" i="1"/>
  <c r="D41" i="1"/>
  <c r="D42" i="1" s="1"/>
  <c r="C42" i="1"/>
  <c r="E40" i="1"/>
  <c r="E39" i="1"/>
  <c r="E38" i="1"/>
  <c r="C36" i="1"/>
  <c r="C35" i="1"/>
  <c r="E33" i="1"/>
  <c r="E32" i="1"/>
  <c r="E31" i="1"/>
  <c r="D26" i="1"/>
  <c r="C26" i="1"/>
  <c r="F25" i="1"/>
  <c r="E25" i="1"/>
  <c r="F24" i="1"/>
  <c r="E24" i="1"/>
  <c r="F23" i="1"/>
  <c r="E23" i="1"/>
  <c r="F22" i="1"/>
  <c r="E22" i="1"/>
  <c r="F19" i="1"/>
  <c r="F18" i="1"/>
  <c r="E18" i="1"/>
  <c r="D20" i="1"/>
  <c r="C20" i="1"/>
  <c r="F16" i="1"/>
  <c r="E16" i="1"/>
  <c r="F15" i="1"/>
  <c r="E15" i="1"/>
  <c r="D29" i="1" l="1"/>
  <c r="C28" i="1"/>
  <c r="C29" i="1" s="1"/>
  <c r="C30" i="1" s="1"/>
  <c r="D28" i="1"/>
  <c r="E55" i="1"/>
  <c r="E26" i="1"/>
  <c r="E56" i="1" s="1"/>
  <c r="F26" i="1"/>
  <c r="F56" i="1" s="1"/>
  <c r="E35" i="1"/>
  <c r="D30" i="1"/>
  <c r="F20" i="1"/>
  <c r="E20" i="1"/>
  <c r="F42" i="1"/>
  <c r="E42" i="1"/>
  <c r="E19" i="1"/>
  <c r="F35" i="1"/>
  <c r="E41" i="1"/>
  <c r="F55" i="1"/>
  <c r="F17" i="1"/>
  <c r="F41" i="1"/>
  <c r="E36" i="1" l="1"/>
  <c r="F36" i="1"/>
  <c r="F28" i="1"/>
  <c r="E28" i="1"/>
  <c r="F30" i="1"/>
  <c r="E30" i="1"/>
  <c r="F29" i="1"/>
  <c r="E29" i="1"/>
</calcChain>
</file>

<file path=xl/sharedStrings.xml><?xml version="1.0" encoding="utf-8"?>
<sst xmlns="http://schemas.openxmlformats.org/spreadsheetml/2006/main" count="391" uniqueCount="248">
  <si>
    <t>ЗАТВЕРДЖЕНО</t>
  </si>
  <si>
    <t>Директор ММКП "РБУ"</t>
  </si>
  <si>
    <t>___________Діус В.В.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</si>
  <si>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</si>
  <si>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</si>
  <si>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</si>
  <si>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</si>
  <si>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</si>
  <si>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</si>
  <si>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</si>
  <si>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</si>
  <si>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</si>
  <si>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</si>
  <si>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</si>
  <si>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</si>
  <si>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</si>
  <si>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</si>
  <si>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</si>
  <si>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 доріг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</si>
  <si>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</si>
  <si>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</si>
  <si>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</si>
  <si>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</si>
  <si>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</si>
  <si>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</si>
  <si>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</si>
  <si>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</si>
  <si>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</si>
  <si>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</si>
  <si>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</si>
  <si>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</si>
  <si>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</si>
  <si>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</si>
  <si>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</si>
  <si>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</si>
  <si>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</si>
  <si>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</si>
  <si>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</si>
  <si>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</si>
  <si>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</si>
  <si>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</si>
  <si>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</si>
  <si>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</si>
  <si>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</si>
  <si>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</si>
  <si>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</si>
  <si>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</si>
  <si>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</si>
  <si>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</si>
  <si>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</si>
  <si>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</si>
  <si>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</si>
  <si>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</si>
  <si>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</si>
  <si>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</si>
  <si>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</si>
  <si>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</si>
  <si>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</si>
  <si>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</si>
  <si>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</si>
  <si>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</si>
  <si>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</si>
  <si>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</si>
  <si>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</si>
  <si>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</si>
  <si>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</si>
  <si>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</si>
  <si>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</si>
  <si>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</si>
  <si>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</si>
  <si>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</si>
  <si>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</si>
  <si>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</si>
  <si>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</si>
  <si>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</si>
  <si>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</si>
  <si>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</si>
  <si>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</si>
  <si>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</si>
  <si>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</si>
  <si>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</si>
  <si>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грн.</t>
  </si>
  <si>
    <t>Планове  виробництво</t>
  </si>
  <si>
    <t>Планова реалізація</t>
  </si>
  <si>
    <t>у тому числі</t>
  </si>
  <si>
    <t>Продукція , робота, послуга</t>
  </si>
  <si>
    <t>Одиниця виміру</t>
  </si>
  <si>
    <t>Залишок</t>
  </si>
  <si>
    <t>Виробництво</t>
  </si>
  <si>
    <t>Планова ціна</t>
  </si>
  <si>
    <t>ПДВ</t>
  </si>
  <si>
    <t>Всього</t>
  </si>
  <si>
    <t xml:space="preserve">відхилення </t>
  </si>
  <si>
    <t xml:space="preserve">виконання </t>
  </si>
  <si>
    <t>план</t>
  </si>
  <si>
    <t>факт</t>
  </si>
  <si>
    <t xml:space="preserve"> (+,-)</t>
  </si>
  <si>
    <t>%</t>
  </si>
  <si>
    <t>Утримання доріг, тротуарів, мостів, шляхопроводів, зимове утримання доріг, в т.ч.:</t>
  </si>
  <si>
    <t>1.1.</t>
  </si>
  <si>
    <t>підмітання доріг, площ міста та прибордюрної лінії</t>
  </si>
  <si>
    <t>1.2.</t>
  </si>
  <si>
    <t>поточне утримання вулиць ( в т.ч. ямковий ремонт)</t>
  </si>
  <si>
    <t>1.3.</t>
  </si>
  <si>
    <t>прибирання та вивіз снігу (в т.ч. чергування)</t>
  </si>
  <si>
    <t>1.4.</t>
  </si>
  <si>
    <t>фарбування пішохідних переходів, осьових ліній</t>
  </si>
  <si>
    <t>Утримання техзасобів дорожнього руху</t>
  </si>
  <si>
    <t>Утримання зелених насаджень</t>
  </si>
  <si>
    <t>Утримання парків, площ, скверів</t>
  </si>
  <si>
    <t>Утримання дамб русла р. Латориці та Коропецького каналу, набережних</t>
  </si>
  <si>
    <t>Утримання кладовищ міста</t>
  </si>
  <si>
    <t>Утримання вуличного освітлення , в т.ч.:</t>
  </si>
  <si>
    <t>7.1.</t>
  </si>
  <si>
    <t>Поточний ремонт вуличного освітлення</t>
  </si>
  <si>
    <t>7.2.</t>
  </si>
  <si>
    <t>Міська електроенергія</t>
  </si>
  <si>
    <t>Стихійні сміттєзвалища</t>
  </si>
  <si>
    <t>Поховання померлих одиноких громадян та осіб без певного місця проживання</t>
  </si>
  <si>
    <t>Улаштування та ремонт посадкових майданчиків на зупинках міського громадського транспорту</t>
  </si>
  <si>
    <t>Інші витрати, в т.ч.:</t>
  </si>
  <si>
    <t>11.1.</t>
  </si>
  <si>
    <t>влаштування урн та лавок</t>
  </si>
  <si>
    <t>11.2.</t>
  </si>
  <si>
    <t>11.3.</t>
  </si>
  <si>
    <t>влаштування майданчиків</t>
  </si>
  <si>
    <t>11.4.</t>
  </si>
  <si>
    <t>охорона та утримання об"єктів комунальної власності</t>
  </si>
  <si>
    <t>Поточний ремонт  вулиць міста</t>
  </si>
  <si>
    <t>Всього по доходам (міський бюджет):</t>
  </si>
  <si>
    <t>2.</t>
  </si>
  <si>
    <t>Інші доходи</t>
  </si>
  <si>
    <t>2.1.</t>
  </si>
  <si>
    <t>Відновлювальні роботи</t>
  </si>
  <si>
    <t>2.2.</t>
  </si>
  <si>
    <t>Транспортні послуги та інші</t>
  </si>
  <si>
    <t>2.3.</t>
  </si>
  <si>
    <t>Роботи з озеленення</t>
  </si>
  <si>
    <t>2.4.</t>
  </si>
  <si>
    <t>Диспетчерські послуги, ринок</t>
  </si>
  <si>
    <t>2.5.</t>
  </si>
  <si>
    <t>Ритуальні послуги</t>
  </si>
  <si>
    <t>Всього інші :</t>
  </si>
  <si>
    <t>РАЗОМ доходів :</t>
  </si>
  <si>
    <t>Директор  ММКП "РБУ"</t>
  </si>
  <si>
    <t>Діус В.В.</t>
  </si>
  <si>
    <t>Показники</t>
  </si>
  <si>
    <t>Всего</t>
  </si>
  <si>
    <t>відхилення , +/-</t>
  </si>
  <si>
    <t>виконання, %</t>
  </si>
  <si>
    <t>Сумма</t>
  </si>
  <si>
    <t>I.</t>
  </si>
  <si>
    <t>ДОХОДИ</t>
  </si>
  <si>
    <t>1.1</t>
  </si>
  <si>
    <t>Чистий дохід (виручка) від реалізації продукції   без ПДВ</t>
  </si>
  <si>
    <t>Утримання об"єктів благоустрою (УМГ)</t>
  </si>
  <si>
    <t>1.5</t>
  </si>
  <si>
    <t>ІІ.</t>
  </si>
  <si>
    <t>ВИТРАТИ</t>
  </si>
  <si>
    <t>1</t>
  </si>
  <si>
    <t>послуги МРЕМ</t>
  </si>
  <si>
    <t>е</t>
  </si>
  <si>
    <t>2</t>
  </si>
  <si>
    <t>послуги інші</t>
  </si>
  <si>
    <t>р</t>
  </si>
  <si>
    <t>3</t>
  </si>
  <si>
    <t>послуги АВЕ</t>
  </si>
  <si>
    <t>4</t>
  </si>
  <si>
    <t>5</t>
  </si>
  <si>
    <t>матеріали</t>
  </si>
  <si>
    <t>м</t>
  </si>
  <si>
    <t>6</t>
  </si>
  <si>
    <t>7</t>
  </si>
  <si>
    <t>амортизація ОЗ</t>
  </si>
  <si>
    <t>а</t>
  </si>
  <si>
    <t>8</t>
  </si>
  <si>
    <t>соб</t>
  </si>
  <si>
    <t xml:space="preserve">Заробітня плата </t>
  </si>
  <si>
    <t>о</t>
  </si>
  <si>
    <t>ЕСВ</t>
  </si>
  <si>
    <t>в</t>
  </si>
  <si>
    <t>Собівартість реалізованої продукції , товарів, робіт , послуг</t>
  </si>
  <si>
    <t>зв</t>
  </si>
  <si>
    <t>канцтовари, бланки б/о та звітності, поштові, періодичні видання, інформаційні та інші</t>
  </si>
  <si>
    <t>охоронні послуги ( Дозор)</t>
  </si>
  <si>
    <t xml:space="preserve">утримання та обслуговування оргтехніки, ЕОМ та інші </t>
  </si>
  <si>
    <t>витрати на службові автомобілі (паливо, запчастини)</t>
  </si>
  <si>
    <t>Прочие 2</t>
  </si>
  <si>
    <t>амортизація ОЗ / НМА</t>
  </si>
  <si>
    <t>електроенергія та ін комунальні платежі</t>
  </si>
  <si>
    <t>утримання та обслуговування оргтехніки, програмне забезпечення та інші (М.Е.док,  IS-PRO)</t>
  </si>
  <si>
    <t>послуги зв"язку (телефон, інтернет)</t>
  </si>
  <si>
    <t>послуги банку (розрахунково-касове обслуговування)</t>
  </si>
  <si>
    <t>Витрати на збут</t>
  </si>
  <si>
    <t>списання ОЗ</t>
  </si>
  <si>
    <t>і</t>
  </si>
  <si>
    <t>Лікарняні, одноразова матер.допомога</t>
  </si>
  <si>
    <t>ЄСВ</t>
  </si>
  <si>
    <t>Корпоративні витрати (р)</t>
  </si>
  <si>
    <t>Расходы будущих периодов</t>
  </si>
  <si>
    <t>Усього операційних витрат</t>
  </si>
  <si>
    <t>Прибуток від операційної діяльності</t>
  </si>
  <si>
    <t>Інші фінансові витрати</t>
  </si>
  <si>
    <t>кредитні відсотки</t>
  </si>
  <si>
    <t>Інші витрати</t>
  </si>
  <si>
    <t>Прибуток до оподаткування</t>
  </si>
  <si>
    <t>Податок на прибуток</t>
  </si>
  <si>
    <t>Чистий прибуток\збиток</t>
  </si>
  <si>
    <t>III. Елементи операційних витрат</t>
  </si>
  <si>
    <t>Назва статті</t>
  </si>
  <si>
    <t>Матеріальні затрати</t>
  </si>
  <si>
    <t>Ел енергія</t>
  </si>
  <si>
    <t>Ремонти та інші матеріальні затрати</t>
  </si>
  <si>
    <t>Разом</t>
  </si>
  <si>
    <t>резерв відпусток</t>
  </si>
  <si>
    <t xml:space="preserve">запчастини </t>
  </si>
  <si>
    <t>страхування /техогляд автомобілів</t>
  </si>
  <si>
    <t>відрядження</t>
  </si>
  <si>
    <t>9.1.</t>
  </si>
  <si>
    <t>11.5.</t>
  </si>
  <si>
    <t>виготовлення технічних паспортів вулиць (доріг)</t>
  </si>
  <si>
    <t>11.6.</t>
  </si>
  <si>
    <t>виготовлення паспортів паркувальних майданчиків</t>
  </si>
  <si>
    <t>11.7.</t>
  </si>
  <si>
    <t>влаштування велопарковок</t>
  </si>
  <si>
    <t>11.8.</t>
  </si>
  <si>
    <t>проведення аудиту з експертно-будівельно-технічних досліджень по об"єктам благоустрою</t>
  </si>
  <si>
    <t>1.5.</t>
  </si>
  <si>
    <t>проведення експертно-технічного обстеження шляхопроводу</t>
  </si>
  <si>
    <t>9</t>
  </si>
  <si>
    <t>___ ___________ 2023р.</t>
  </si>
  <si>
    <t>Додаток № 1 до фінансового плану на 2023 рік</t>
  </si>
  <si>
    <t>Доходи  по ММКП "РБУ" на 2023 рік</t>
  </si>
  <si>
    <t>Всього доходів за 2023 рік</t>
  </si>
  <si>
    <t>утримання пам"ятників,, ялинки, геонімів, обмежувачів руху, монтаж та демонтаж рекламних конструкцій, щитів та інвентаризація вулиць</t>
  </si>
  <si>
    <t>2.6.</t>
  </si>
  <si>
    <t>Поточний ремонт вулиць міста</t>
  </si>
  <si>
    <t>Сабов Н.М.</t>
  </si>
  <si>
    <t>Витрати  по ММКП "РБУ" на 2023 р.</t>
  </si>
  <si>
    <t>2023 рік</t>
  </si>
  <si>
    <t>страхування авто</t>
  </si>
  <si>
    <t xml:space="preserve">паливо </t>
  </si>
  <si>
    <t>навчання посадових осіб / послуги аудиту</t>
  </si>
  <si>
    <t>ЗВІТ ПРО ВИКОНАННЯ ФІНАНСОВОГО ПЛАНУ ПІДПРИЄМСТВА за   2023 рік</t>
  </si>
  <si>
    <t>План 2023 року</t>
  </si>
  <si>
    <t>Факт  2023 року</t>
  </si>
  <si>
    <t>2023рік</t>
  </si>
  <si>
    <t>відшкодування збитків/новорічні подарунки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</si>
</sst>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46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</cellStyleXfs>
  <cellXfs count="279">
    <xf numFmtId="0" fontId="0" fillId="0" borderId="0" xfId="0"/>
    <xf numFmtId="1" fontId="1" fillId="0" borderId="0" xfId="0" applyNumberFormat="1" applyFon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7" fillId="0" borderId="0" xfId="2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4" borderId="0" xfId="2" applyNumberFormat="1" applyFont="1" applyFill="1" applyBorder="1" applyAlignment="1" applyProtection="1">
      <alignment vertical="top"/>
    </xf>
    <xf numFmtId="0" fontId="8" fillId="8" borderId="5" xfId="2" applyNumberFormat="1" applyFont="1" applyFill="1" applyBorder="1" applyAlignment="1" applyProtection="1">
      <alignment vertical="top"/>
    </xf>
    <xf numFmtId="0" fontId="9" fillId="8" borderId="3" xfId="2" applyNumberFormat="1" applyFont="1" applyFill="1" applyBorder="1" applyAlignment="1" applyProtection="1">
      <alignment horizontal="center" vertical="center"/>
    </xf>
    <xf numFmtId="0" fontId="8" fillId="8" borderId="1" xfId="2" applyNumberFormat="1" applyFont="1" applyFill="1" applyBorder="1" applyAlignment="1" applyProtection="1">
      <alignment horizontal="center" vertical="top"/>
    </xf>
    <xf numFmtId="2" fontId="10" fillId="0" borderId="25" xfId="2" applyNumberFormat="1" applyFont="1" applyFill="1" applyBorder="1" applyAlignment="1" applyProtection="1">
      <alignment horizontal="center"/>
    </xf>
    <xf numFmtId="1" fontId="11" fillId="9" borderId="3" xfId="2" applyNumberFormat="1" applyFont="1" applyFill="1" applyBorder="1" applyAlignment="1" applyProtection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horizontal="center" vertical="top"/>
    </xf>
    <xf numFmtId="1" fontId="5" fillId="11" borderId="3" xfId="2" applyNumberFormat="1" applyFont="1" applyFill="1" applyBorder="1" applyAlignment="1" applyProtection="1">
      <alignment horizontal="center" vertical="center"/>
    </xf>
    <xf numFmtId="2" fontId="7" fillId="4" borderId="3" xfId="2" applyNumberFormat="1" applyFont="1" applyFill="1" applyBorder="1" applyAlignment="1" applyProtection="1">
      <alignment horizontal="center"/>
    </xf>
    <xf numFmtId="1" fontId="11" fillId="4" borderId="3" xfId="0" applyNumberFormat="1" applyFont="1" applyFill="1" applyBorder="1" applyAlignment="1">
      <alignment horizontal="center" vertical="center"/>
    </xf>
    <xf numFmtId="1" fontId="14" fillId="4" borderId="3" xfId="2" applyNumberFormat="1" applyFont="1" applyFill="1" applyBorder="1" applyAlignment="1" applyProtection="1">
      <alignment horizontal="center" vertical="center"/>
    </xf>
    <xf numFmtId="1" fontId="11" fillId="4" borderId="3" xfId="2" applyNumberFormat="1" applyFont="1" applyFill="1" applyBorder="1" applyAlignment="1" applyProtection="1">
      <alignment horizontal="center" vertical="center"/>
    </xf>
    <xf numFmtId="1" fontId="11" fillId="13" borderId="3" xfId="0" applyNumberFormat="1" applyFont="1" applyFill="1" applyBorder="1" applyAlignment="1">
      <alignment horizontal="center" vertical="center"/>
    </xf>
    <xf numFmtId="1" fontId="5" fillId="13" borderId="3" xfId="2" applyNumberFormat="1" applyFont="1" applyFill="1" applyBorder="1" applyAlignment="1" applyProtection="1">
      <alignment horizontal="center" vertical="center"/>
    </xf>
    <xf numFmtId="1" fontId="11" fillId="14" borderId="3" xfId="0" applyNumberFormat="1" applyFont="1" applyFill="1" applyBorder="1" applyAlignment="1">
      <alignment horizontal="center" vertical="center"/>
    </xf>
    <xf numFmtId="2" fontId="7" fillId="4" borderId="0" xfId="2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" fontId="13" fillId="4" borderId="3" xfId="2" applyNumberFormat="1" applyFont="1" applyFill="1" applyBorder="1" applyAlignment="1" applyProtection="1">
      <alignment horizontal="center" vertical="center"/>
    </xf>
    <xf numFmtId="1" fontId="11" fillId="5" borderId="3" xfId="2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>
      <alignment horizontal="left" wrapText="1"/>
    </xf>
    <xf numFmtId="1" fontId="17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wrapText="1"/>
    </xf>
    <xf numFmtId="1" fontId="17" fillId="14" borderId="3" xfId="0" applyNumberFormat="1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wrapText="1"/>
    </xf>
    <xf numFmtId="0" fontId="18" fillId="4" borderId="18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wrapText="1"/>
    </xf>
    <xf numFmtId="0" fontId="19" fillId="4" borderId="11" xfId="0" applyFont="1" applyFill="1" applyBorder="1" applyAlignment="1">
      <alignment wrapText="1"/>
    </xf>
    <xf numFmtId="0" fontId="19" fillId="4" borderId="3" xfId="0" applyFont="1" applyFill="1" applyBorder="1" applyAlignment="1">
      <alignment wrapText="1"/>
    </xf>
    <xf numFmtId="0" fontId="19" fillId="4" borderId="9" xfId="0" applyFont="1" applyFill="1" applyBorder="1" applyAlignment="1">
      <alignment wrapText="1"/>
    </xf>
    <xf numFmtId="0" fontId="19" fillId="4" borderId="2" xfId="0" applyFont="1" applyFill="1" applyBorder="1" applyAlignment="1">
      <alignment horizontal="right" wrapText="1"/>
    </xf>
    <xf numFmtId="0" fontId="20" fillId="4" borderId="31" xfId="0" applyFont="1" applyFill="1" applyBorder="1" applyAlignment="1">
      <alignment wrapText="1"/>
    </xf>
    <xf numFmtId="0" fontId="19" fillId="4" borderId="31" xfId="0" applyFont="1" applyFill="1" applyBorder="1" applyAlignment="1">
      <alignment wrapText="1"/>
    </xf>
    <xf numFmtId="0" fontId="19" fillId="4" borderId="18" xfId="0" applyFont="1" applyFill="1" applyBorder="1" applyAlignment="1">
      <alignment horizontal="right" wrapText="1"/>
    </xf>
    <xf numFmtId="0" fontId="19" fillId="4" borderId="18" xfId="0" applyFont="1" applyFill="1" applyBorder="1" applyAlignment="1">
      <alignment wrapText="1"/>
    </xf>
    <xf numFmtId="0" fontId="17" fillId="8" borderId="4" xfId="2" applyNumberFormat="1" applyFont="1" applyFill="1" applyBorder="1" applyAlignment="1" applyProtection="1">
      <alignment vertical="top"/>
    </xf>
    <xf numFmtId="0" fontId="17" fillId="8" borderId="5" xfId="2" applyNumberFormat="1" applyFont="1" applyFill="1" applyBorder="1" applyAlignment="1" applyProtection="1">
      <alignment vertical="top"/>
    </xf>
    <xf numFmtId="0" fontId="17" fillId="8" borderId="5" xfId="2" applyNumberFormat="1" applyFont="1" applyFill="1" applyBorder="1" applyAlignment="1" applyProtection="1">
      <alignment horizontal="center" vertical="top"/>
    </xf>
    <xf numFmtId="0" fontId="21" fillId="8" borderId="3" xfId="2" applyNumberFormat="1" applyFont="1" applyFill="1" applyBorder="1" applyAlignment="1" applyProtection="1">
      <alignment horizontal="center" vertical="center"/>
    </xf>
    <xf numFmtId="0" fontId="17" fillId="8" borderId="1" xfId="2" applyNumberFormat="1" applyFont="1" applyFill="1" applyBorder="1" applyAlignment="1" applyProtection="1">
      <alignment horizontal="center" vertical="top"/>
    </xf>
    <xf numFmtId="49" fontId="17" fillId="0" borderId="3" xfId="2" applyNumberFormat="1" applyFont="1" applyFill="1" applyBorder="1" applyAlignment="1" applyProtection="1">
      <alignment horizontal="center"/>
    </xf>
    <xf numFmtId="0" fontId="22" fillId="0" borderId="3" xfId="2" applyNumberFormat="1" applyFont="1" applyFill="1" applyBorder="1" applyAlignment="1" applyProtection="1">
      <alignment wrapText="1"/>
    </xf>
    <xf numFmtId="2" fontId="23" fillId="0" borderId="25" xfId="2" applyNumberFormat="1" applyFont="1" applyFill="1" applyBorder="1" applyAlignment="1" applyProtection="1">
      <alignment horizontal="center"/>
    </xf>
    <xf numFmtId="2" fontId="24" fillId="0" borderId="25" xfId="2" applyNumberFormat="1" applyFont="1" applyFill="1" applyBorder="1" applyAlignment="1" applyProtection="1">
      <alignment horizontal="center"/>
    </xf>
    <xf numFmtId="49" fontId="17" fillId="0" borderId="3" xfId="2" applyNumberFormat="1" applyFont="1" applyFill="1" applyBorder="1" applyAlignment="1" applyProtection="1"/>
    <xf numFmtId="1" fontId="17" fillId="9" borderId="3" xfId="2" applyNumberFormat="1" applyFont="1" applyFill="1" applyBorder="1" applyAlignment="1" applyProtection="1">
      <alignment horizontal="left" vertical="center" wrapText="1"/>
    </xf>
    <xf numFmtId="1" fontId="17" fillId="9" borderId="3" xfId="2" applyNumberFormat="1" applyFont="1" applyFill="1" applyBorder="1" applyAlignment="1" applyProtection="1">
      <alignment horizontal="center" vertical="center"/>
    </xf>
    <xf numFmtId="1" fontId="17" fillId="12" borderId="3" xfId="0" applyNumberFormat="1" applyFont="1" applyFill="1" applyBorder="1" applyAlignment="1">
      <alignment horizontal="center" vertical="center"/>
    </xf>
    <xf numFmtId="166" fontId="17" fillId="12" borderId="3" xfId="0" applyNumberFormat="1" applyFont="1" applyFill="1" applyBorder="1" applyAlignment="1">
      <alignment horizontal="center" vertical="center"/>
    </xf>
    <xf numFmtId="1" fontId="17" fillId="4" borderId="3" xfId="0" applyNumberFormat="1" applyFont="1" applyFill="1" applyBorder="1" applyAlignment="1">
      <alignment horizontal="left" vertical="center"/>
    </xf>
    <xf numFmtId="1" fontId="17" fillId="5" borderId="3" xfId="0" applyNumberFormat="1" applyFont="1" applyFill="1" applyBorder="1" applyAlignment="1">
      <alignment horizontal="center" vertical="center"/>
    </xf>
    <xf numFmtId="166" fontId="17" fillId="4" borderId="3" xfId="0" applyNumberFormat="1" applyFont="1" applyFill="1" applyBorder="1" applyAlignment="1">
      <alignment horizontal="center" vertical="center"/>
    </xf>
    <xf numFmtId="1" fontId="23" fillId="10" borderId="3" xfId="0" applyNumberFormat="1" applyFont="1" applyFill="1" applyBorder="1" applyAlignment="1">
      <alignment horizontal="center" vertical="center"/>
    </xf>
    <xf numFmtId="49" fontId="25" fillId="0" borderId="3" xfId="2" applyNumberFormat="1" applyFont="1" applyFill="1" applyBorder="1" applyAlignment="1" applyProtection="1"/>
    <xf numFmtId="1" fontId="17" fillId="10" borderId="3" xfId="0" applyNumberFormat="1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horizontal="center" vertical="center"/>
    </xf>
    <xf numFmtId="1" fontId="15" fillId="11" borderId="3" xfId="2" applyNumberFormat="1" applyFont="1" applyFill="1" applyBorder="1" applyAlignment="1" applyProtection="1">
      <alignment horizontal="center" vertical="center"/>
    </xf>
    <xf numFmtId="1" fontId="16" fillId="11" borderId="3" xfId="2" applyNumberFormat="1" applyFont="1" applyFill="1" applyBorder="1" applyAlignment="1" applyProtection="1">
      <alignment horizontal="center" vertical="center"/>
    </xf>
    <xf numFmtId="3" fontId="16" fillId="11" borderId="3" xfId="2" applyNumberFormat="1" applyFont="1" applyFill="1" applyBorder="1" applyAlignment="1" applyProtection="1">
      <alignment horizontal="center" vertical="center"/>
    </xf>
    <xf numFmtId="166" fontId="17" fillId="11" borderId="3" xfId="0" applyNumberFormat="1" applyFont="1" applyFill="1" applyBorder="1" applyAlignment="1">
      <alignment horizontal="center" vertical="center"/>
    </xf>
    <xf numFmtId="2" fontId="23" fillId="4" borderId="3" xfId="2" applyNumberFormat="1" applyFont="1" applyFill="1" applyBorder="1" applyAlignment="1" applyProtection="1">
      <alignment horizontal="center"/>
    </xf>
    <xf numFmtId="165" fontId="17" fillId="4" borderId="3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left" wrapText="1"/>
    </xf>
    <xf numFmtId="0" fontId="17" fillId="14" borderId="3" xfId="0" applyFont="1" applyFill="1" applyBorder="1" applyAlignment="1">
      <alignment horizontal="center" wrapText="1"/>
    </xf>
    <xf numFmtId="166" fontId="17" fillId="14" borderId="3" xfId="0" applyNumberFormat="1" applyFont="1" applyFill="1" applyBorder="1" applyAlignment="1">
      <alignment horizontal="center" vertical="center"/>
    </xf>
    <xf numFmtId="1" fontId="17" fillId="5" borderId="3" xfId="2" applyNumberFormat="1" applyFont="1" applyFill="1" applyBorder="1" applyAlignment="1" applyProtection="1">
      <alignment horizontal="center" vertical="center" wrapText="1"/>
    </xf>
    <xf numFmtId="1" fontId="17" fillId="5" borderId="3" xfId="2" applyNumberFormat="1" applyFont="1" applyFill="1" applyBorder="1" applyAlignment="1" applyProtection="1">
      <alignment horizontal="center" vertical="center"/>
    </xf>
    <xf numFmtId="3" fontId="15" fillId="5" borderId="3" xfId="2" applyNumberFormat="1" applyFont="1" applyFill="1" applyBorder="1" applyAlignment="1" applyProtection="1">
      <alignment horizontal="center" vertical="center"/>
    </xf>
    <xf numFmtId="166" fontId="17" fillId="5" borderId="3" xfId="0" applyNumberFormat="1" applyFont="1" applyFill="1" applyBorder="1" applyAlignment="1">
      <alignment horizontal="center" vertical="center"/>
    </xf>
    <xf numFmtId="49" fontId="27" fillId="4" borderId="3" xfId="2" applyNumberFormat="1" applyFont="1" applyFill="1" applyBorder="1" applyAlignment="1" applyProtection="1"/>
    <xf numFmtId="1" fontId="27" fillId="4" borderId="3" xfId="2" applyNumberFormat="1" applyFont="1" applyFill="1" applyBorder="1" applyAlignment="1" applyProtection="1">
      <alignment horizontal="left" vertical="center"/>
    </xf>
    <xf numFmtId="1" fontId="27" fillId="4" borderId="3" xfId="2" applyNumberFormat="1" applyFont="1" applyFill="1" applyBorder="1" applyAlignment="1" applyProtection="1">
      <alignment horizontal="center" vertical="center"/>
    </xf>
    <xf numFmtId="1" fontId="15" fillId="5" borderId="3" xfId="2" applyNumberFormat="1" applyFont="1" applyFill="1" applyBorder="1" applyAlignment="1" applyProtection="1">
      <alignment horizontal="center" vertical="center" wrapText="1"/>
    </xf>
    <xf numFmtId="1" fontId="17" fillId="4" borderId="3" xfId="2" applyNumberFormat="1" applyFont="1" applyFill="1" applyBorder="1" applyAlignment="1" applyProtection="1">
      <alignment horizontal="center" vertical="center"/>
    </xf>
    <xf numFmtId="1" fontId="15" fillId="9" borderId="3" xfId="2" applyNumberFormat="1" applyFont="1" applyFill="1" applyBorder="1" applyAlignment="1" applyProtection="1">
      <alignment horizontal="center" vertical="center" wrapText="1"/>
    </xf>
    <xf numFmtId="0" fontId="17" fillId="13" borderId="3" xfId="0" applyFont="1" applyFill="1" applyBorder="1" applyAlignment="1">
      <alignment horizontal="center" wrapText="1"/>
    </xf>
    <xf numFmtId="1" fontId="17" fillId="13" borderId="3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wrapText="1"/>
    </xf>
    <xf numFmtId="0" fontId="28" fillId="6" borderId="3" xfId="2" applyNumberFormat="1" applyFont="1" applyFill="1" applyBorder="1" applyAlignment="1" applyProtection="1">
      <alignment horizontal="left" wrapText="1"/>
    </xf>
    <xf numFmtId="0" fontId="28" fillId="0" borderId="3" xfId="2" applyNumberFormat="1" applyFont="1" applyFill="1" applyBorder="1" applyAlignment="1" applyProtection="1">
      <alignment horizontal="left" wrapText="1"/>
    </xf>
    <xf numFmtId="0" fontId="29" fillId="15" borderId="3" xfId="2" applyNumberFormat="1" applyFont="1" applyFill="1" applyBorder="1" applyAlignment="1" applyProtection="1">
      <alignment horizontal="center" vertical="center" wrapText="1"/>
    </xf>
    <xf numFmtId="3" fontId="16" fillId="15" borderId="3" xfId="2" applyNumberFormat="1" applyFont="1" applyFill="1" applyBorder="1" applyAlignment="1" applyProtection="1">
      <alignment horizontal="center" vertical="center"/>
    </xf>
    <xf numFmtId="166" fontId="17" fillId="15" borderId="3" xfId="0" applyNumberFormat="1" applyFont="1" applyFill="1" applyBorder="1" applyAlignment="1">
      <alignment horizontal="center" vertical="center"/>
    </xf>
    <xf numFmtId="0" fontId="30" fillId="14" borderId="3" xfId="2" applyNumberFormat="1" applyFont="1" applyFill="1" applyBorder="1" applyAlignment="1" applyProtection="1">
      <alignment horizontal="center" vertical="center" wrapText="1"/>
    </xf>
    <xf numFmtId="1" fontId="15" fillId="4" borderId="3" xfId="2" applyNumberFormat="1" applyFont="1" applyFill="1" applyBorder="1" applyAlignment="1" applyProtection="1">
      <alignment horizontal="center" vertical="center" wrapText="1"/>
    </xf>
    <xf numFmtId="0" fontId="17" fillId="15" borderId="3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right" wrapText="1"/>
    </xf>
    <xf numFmtId="0" fontId="29" fillId="13" borderId="3" xfId="2" applyNumberFormat="1" applyFont="1" applyFill="1" applyBorder="1" applyAlignment="1" applyProtection="1">
      <alignment horizontal="center" vertical="center" wrapText="1"/>
    </xf>
    <xf numFmtId="1" fontId="16" fillId="13" borderId="3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center" vertical="top"/>
    </xf>
    <xf numFmtId="2" fontId="23" fillId="4" borderId="0" xfId="2" applyNumberFormat="1" applyFont="1" applyFill="1" applyBorder="1" applyAlignment="1" applyProtection="1">
      <alignment horizontal="center"/>
    </xf>
    <xf numFmtId="49" fontId="17" fillId="0" borderId="0" xfId="2" applyNumberFormat="1" applyFont="1" applyFill="1" applyBorder="1" applyAlignment="1" applyProtection="1">
      <alignment vertical="top"/>
    </xf>
    <xf numFmtId="0" fontId="23" fillId="0" borderId="0" xfId="2" applyNumberFormat="1" applyFont="1" applyFill="1" applyBorder="1" applyAlignment="1" applyProtection="1">
      <alignment vertical="top"/>
    </xf>
    <xf numFmtId="0" fontId="19" fillId="0" borderId="0" xfId="0" applyFont="1"/>
    <xf numFmtId="0" fontId="19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center" vertical="center" wrapText="1"/>
    </xf>
    <xf numFmtId="166" fontId="15" fillId="4" borderId="3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7" fillId="0" borderId="0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horizontal="left" vertical="top"/>
    </xf>
    <xf numFmtId="0" fontId="23" fillId="0" borderId="0" xfId="2" applyNumberFormat="1" applyFont="1" applyFill="1" applyBorder="1" applyAlignment="1" applyProtection="1">
      <alignment horizontal="left" vertical="top"/>
    </xf>
    <xf numFmtId="0" fontId="18" fillId="0" borderId="0" xfId="0" applyFont="1"/>
    <xf numFmtId="0" fontId="18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6" xfId="0" applyFont="1" applyBorder="1"/>
    <xf numFmtId="0" fontId="31" fillId="0" borderId="7" xfId="0" applyFont="1" applyBorder="1" applyAlignment="1">
      <alignment horizontal="center"/>
    </xf>
    <xf numFmtId="0" fontId="31" fillId="0" borderId="0" xfId="0" applyFont="1"/>
    <xf numFmtId="0" fontId="18" fillId="5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18" fillId="4" borderId="4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8" fillId="4" borderId="16" xfId="0" applyFont="1" applyFill="1" applyBorder="1" applyAlignment="1">
      <alignment horizontal="right" wrapText="1"/>
    </xf>
    <xf numFmtId="0" fontId="18" fillId="4" borderId="16" xfId="0" applyFont="1" applyFill="1" applyBorder="1" applyAlignment="1">
      <alignment wrapText="1"/>
    </xf>
    <xf numFmtId="0" fontId="19" fillId="6" borderId="2" xfId="0" applyFont="1" applyFill="1" applyBorder="1"/>
    <xf numFmtId="0" fontId="31" fillId="7" borderId="2" xfId="0" applyFont="1" applyFill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4" fontId="31" fillId="7" borderId="2" xfId="0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4" fontId="19" fillId="6" borderId="2" xfId="1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/>
    <xf numFmtId="4" fontId="31" fillId="0" borderId="2" xfId="0" applyNumberFormat="1" applyFont="1" applyBorder="1" applyAlignment="1">
      <alignment horizontal="center" vertical="center"/>
    </xf>
    <xf numFmtId="4" fontId="19" fillId="4" borderId="2" xfId="0" applyNumberFormat="1" applyFont="1" applyFill="1" applyBorder="1"/>
    <xf numFmtId="3" fontId="31" fillId="5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165" fontId="31" fillId="5" borderId="2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right" wrapText="1"/>
    </xf>
    <xf numFmtId="0" fontId="19" fillId="6" borderId="3" xfId="0" applyFont="1" applyFill="1" applyBorder="1"/>
    <xf numFmtId="0" fontId="31" fillId="7" borderId="3" xfId="0" applyFont="1" applyFill="1" applyBorder="1" applyAlignment="1">
      <alignment horizontal="center" vertical="center"/>
    </xf>
    <xf numFmtId="3" fontId="31" fillId="5" borderId="3" xfId="0" applyNumberFormat="1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1" fontId="19" fillId="6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4" borderId="3" xfId="0" applyFont="1" applyFill="1" applyBorder="1"/>
    <xf numFmtId="3" fontId="19" fillId="4" borderId="3" xfId="0" applyNumberFormat="1" applyFont="1" applyFill="1" applyBorder="1" applyAlignment="1">
      <alignment horizontal="center" vertical="center"/>
    </xf>
    <xf numFmtId="3" fontId="19" fillId="4" borderId="3" xfId="0" applyNumberFormat="1" applyFont="1" applyFill="1" applyBorder="1"/>
    <xf numFmtId="3" fontId="19" fillId="4" borderId="3" xfId="0" applyNumberFormat="1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165" fontId="19" fillId="0" borderId="19" xfId="0" applyNumberFormat="1" applyFont="1" applyBorder="1" applyAlignment="1">
      <alignment horizontal="center" vertical="center"/>
    </xf>
    <xf numFmtId="0" fontId="18" fillId="4" borderId="18" xfId="0" applyFont="1" applyFill="1" applyBorder="1" applyAlignment="1">
      <alignment horizontal="right" wrapText="1"/>
    </xf>
    <xf numFmtId="3" fontId="18" fillId="5" borderId="3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right" wrapText="1"/>
    </xf>
    <xf numFmtId="4" fontId="31" fillId="5" borderId="3" xfId="0" applyNumberFormat="1" applyFont="1" applyFill="1" applyBorder="1" applyAlignment="1">
      <alignment horizontal="center" vertical="center"/>
    </xf>
    <xf numFmtId="3" fontId="31" fillId="5" borderId="3" xfId="0" applyNumberFormat="1" applyFont="1" applyFill="1" applyBorder="1" applyAlignment="1">
      <alignment horizontal="right" vertical="center"/>
    </xf>
    <xf numFmtId="0" fontId="31" fillId="5" borderId="3" xfId="0" applyFont="1" applyFill="1" applyBorder="1" applyAlignment="1">
      <alignment horizontal="center" vertical="center"/>
    </xf>
    <xf numFmtId="165" fontId="19" fillId="5" borderId="19" xfId="0" applyNumberFormat="1" applyFont="1" applyFill="1" applyBorder="1" applyAlignment="1">
      <alignment horizontal="center" vertical="center"/>
    </xf>
    <xf numFmtId="4" fontId="31" fillId="7" borderId="3" xfId="0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 applyAlignment="1">
      <alignment horizontal="center" vertical="center"/>
    </xf>
    <xf numFmtId="4" fontId="19" fillId="6" borderId="3" xfId="1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/>
    <xf numFmtId="4" fontId="19" fillId="0" borderId="3" xfId="0" applyNumberFormat="1" applyFont="1" applyBorder="1" applyAlignment="1">
      <alignment horizontal="center" vertical="center"/>
    </xf>
    <xf numFmtId="4" fontId="19" fillId="4" borderId="3" xfId="0" applyNumberFormat="1" applyFont="1" applyFill="1" applyBorder="1"/>
    <xf numFmtId="0" fontId="19" fillId="6" borderId="9" xfId="0" applyFont="1" applyFill="1" applyBorder="1"/>
    <xf numFmtId="0" fontId="31" fillId="7" borderId="9" xfId="0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right" vertical="center"/>
    </xf>
    <xf numFmtId="0" fontId="18" fillId="4" borderId="3" xfId="0" applyFont="1" applyFill="1" applyBorder="1"/>
    <xf numFmtId="4" fontId="18" fillId="5" borderId="3" xfId="0" applyNumberFormat="1" applyFont="1" applyFill="1" applyBorder="1" applyAlignment="1">
      <alignment horizontal="center" vertical="center"/>
    </xf>
    <xf numFmtId="1" fontId="31" fillId="5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right"/>
    </xf>
    <xf numFmtId="0" fontId="32" fillId="4" borderId="3" xfId="0" applyFont="1" applyFill="1" applyBorder="1"/>
    <xf numFmtId="0" fontId="31" fillId="4" borderId="3" xfId="0" applyFont="1" applyFill="1" applyBorder="1" applyAlignment="1">
      <alignment horizontal="center" vertical="center"/>
    </xf>
    <xf numFmtId="4" fontId="31" fillId="4" borderId="3" xfId="0" applyNumberFormat="1" applyFont="1" applyFill="1" applyBorder="1" applyAlignment="1">
      <alignment horizontal="center" vertical="center"/>
    </xf>
    <xf numFmtId="4" fontId="19" fillId="4" borderId="3" xfId="1" applyNumberFormat="1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/>
    </xf>
    <xf numFmtId="4" fontId="19" fillId="4" borderId="3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" fontId="23" fillId="4" borderId="3" xfId="0" applyNumberFormat="1" applyFont="1" applyFill="1" applyBorder="1" applyAlignment="1">
      <alignment horizontal="left" vertical="center"/>
    </xf>
    <xf numFmtId="3" fontId="19" fillId="4" borderId="3" xfId="0" applyNumberFormat="1" applyFont="1" applyFill="1" applyBorder="1" applyAlignment="1">
      <alignment horizontal="center"/>
    </xf>
    <xf numFmtId="1" fontId="16" fillId="4" borderId="3" xfId="0" applyNumberFormat="1" applyFont="1" applyFill="1" applyBorder="1" applyAlignment="1">
      <alignment horizontal="left" vertical="center"/>
    </xf>
    <xf numFmtId="3" fontId="31" fillId="5" borderId="3" xfId="0" applyNumberFormat="1" applyFont="1" applyFill="1" applyBorder="1" applyAlignment="1">
      <alignment horizontal="center"/>
    </xf>
    <xf numFmtId="3" fontId="31" fillId="5" borderId="3" xfId="0" applyNumberFormat="1" applyFont="1" applyFill="1" applyBorder="1"/>
    <xf numFmtId="3" fontId="31" fillId="5" borderId="3" xfId="0" applyNumberFormat="1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1" fontId="19" fillId="4" borderId="3" xfId="1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3" fontId="32" fillId="5" borderId="3" xfId="0" applyNumberFormat="1" applyFont="1" applyFill="1" applyBorder="1" applyAlignment="1">
      <alignment horizontal="center" vertical="center"/>
    </xf>
    <xf numFmtId="3" fontId="18" fillId="5" borderId="3" xfId="0" applyNumberFormat="1" applyFont="1" applyFill="1" applyBorder="1" applyAlignment="1">
      <alignment vertical="center"/>
    </xf>
    <xf numFmtId="164" fontId="18" fillId="5" borderId="3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" fontId="31" fillId="0" borderId="0" xfId="0" applyNumberFormat="1" applyFont="1"/>
    <xf numFmtId="1" fontId="19" fillId="0" borderId="0" xfId="0" applyNumberFormat="1" applyFont="1"/>
    <xf numFmtId="0" fontId="19" fillId="2" borderId="0" xfId="0" applyFont="1" applyFill="1"/>
    <xf numFmtId="0" fontId="31" fillId="2" borderId="0" xfId="0" applyFont="1" applyFill="1"/>
    <xf numFmtId="1" fontId="19" fillId="2" borderId="0" xfId="0" applyNumberFormat="1" applyFont="1" applyFill="1"/>
    <xf numFmtId="0" fontId="33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" fontId="19" fillId="3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49" fontId="31" fillId="3" borderId="3" xfId="0" applyNumberFormat="1" applyFont="1" applyFill="1" applyBorder="1" applyAlignment="1">
      <alignment horizontal="center" vertical="center"/>
    </xf>
    <xf numFmtId="164" fontId="31" fillId="3" borderId="3" xfId="0" applyNumberFormat="1" applyFont="1" applyFill="1" applyBorder="1" applyAlignment="1">
      <alignment horizontal="center" vertical="center"/>
    </xf>
    <xf numFmtId="165" fontId="31" fillId="3" borderId="3" xfId="0" applyNumberFormat="1" applyFont="1" applyFill="1" applyBorder="1" applyAlignment="1">
      <alignment horizontal="center" vertical="center"/>
    </xf>
    <xf numFmtId="2" fontId="31" fillId="3" borderId="3" xfId="0" applyNumberFormat="1" applyFont="1" applyFill="1" applyBorder="1" applyAlignment="1">
      <alignment horizontal="center" vertical="center"/>
    </xf>
    <xf numFmtId="1" fontId="31" fillId="3" borderId="3" xfId="0" applyNumberFormat="1" applyFont="1" applyFill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31" fillId="3" borderId="3" xfId="0" applyFont="1" applyFill="1" applyBorder="1" applyAlignment="1">
      <alignment vertical="center" wrapText="1"/>
    </xf>
    <xf numFmtId="2" fontId="19" fillId="0" borderId="0" xfId="0" applyNumberFormat="1" applyFont="1"/>
    <xf numFmtId="0" fontId="19" fillId="4" borderId="18" xfId="0" applyFont="1" applyFill="1" applyBorder="1" applyAlignment="1">
      <alignment vertical="top" wrapText="1"/>
    </xf>
    <xf numFmtId="2" fontId="17" fillId="4" borderId="3" xfId="0" applyNumberFormat="1" applyFont="1" applyFill="1" applyBorder="1" applyAlignment="1">
      <alignment horizontal="center" vertical="center"/>
    </xf>
    <xf numFmtId="3" fontId="5" fillId="11" borderId="3" xfId="2" applyNumberFormat="1" applyFont="1" applyFill="1" applyBorder="1" applyAlignment="1" applyProtection="1">
      <alignment horizontal="center" vertical="center"/>
    </xf>
    <xf numFmtId="1" fontId="17" fillId="17" borderId="3" xfId="0" applyNumberFormat="1" applyFont="1" applyFill="1" applyBorder="1" applyAlignment="1">
      <alignment horizontal="center" vertical="center"/>
    </xf>
    <xf numFmtId="1" fontId="17" fillId="15" borderId="3" xfId="0" applyNumberFormat="1" applyFont="1" applyFill="1" applyBorder="1" applyAlignment="1">
      <alignment horizontal="center" vertical="center"/>
    </xf>
    <xf numFmtId="3" fontId="16" fillId="12" borderId="3" xfId="2" applyNumberFormat="1" applyFont="1" applyFill="1" applyBorder="1" applyAlignment="1" applyProtection="1">
      <alignment horizontal="center" vertical="center"/>
    </xf>
    <xf numFmtId="3" fontId="15" fillId="4" borderId="3" xfId="2" applyNumberFormat="1" applyFont="1" applyFill="1" applyBorder="1" applyAlignment="1" applyProtection="1">
      <alignment horizontal="center" vertical="center"/>
    </xf>
    <xf numFmtId="3" fontId="18" fillId="4" borderId="3" xfId="0" applyNumberFormat="1" applyFont="1" applyFill="1" applyBorder="1" applyAlignment="1">
      <alignment horizontal="center" vertical="center"/>
    </xf>
    <xf numFmtId="3" fontId="31" fillId="4" borderId="3" xfId="0" applyNumberFormat="1" applyFont="1" applyFill="1" applyBorder="1" applyAlignment="1">
      <alignment horizontal="center" vertical="center"/>
    </xf>
    <xf numFmtId="1" fontId="15" fillId="5" borderId="3" xfId="2" applyNumberFormat="1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1" fillId="2" borderId="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0" fontId="17" fillId="4" borderId="27" xfId="2" applyNumberFormat="1" applyFont="1" applyFill="1" applyBorder="1" applyAlignment="1" applyProtection="1">
      <alignment horizontal="center" vertical="top"/>
    </xf>
    <xf numFmtId="0" fontId="17" fillId="4" borderId="28" xfId="2" applyNumberFormat="1" applyFont="1" applyFill="1" applyBorder="1" applyAlignment="1" applyProtection="1">
      <alignment horizontal="center" vertical="top"/>
    </xf>
    <xf numFmtId="0" fontId="17" fillId="4" borderId="29" xfId="2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center"/>
    </xf>
    <xf numFmtId="0" fontId="17" fillId="8" borderId="8" xfId="2" applyNumberFormat="1" applyFont="1" applyFill="1" applyBorder="1" applyAlignment="1" applyProtection="1">
      <alignment horizontal="center" vertical="top"/>
    </xf>
    <xf numFmtId="0" fontId="17" fillId="8" borderId="10" xfId="2" applyNumberFormat="1" applyFont="1" applyFill="1" applyBorder="1" applyAlignment="1" applyProtection="1">
      <alignment horizontal="center" vertical="top"/>
    </xf>
    <xf numFmtId="0" fontId="17" fillId="8" borderId="23" xfId="2" applyNumberFormat="1" applyFont="1" applyFill="1" applyBorder="1" applyAlignment="1" applyProtection="1">
      <alignment horizontal="center" vertical="top"/>
    </xf>
    <xf numFmtId="0" fontId="17" fillId="8" borderId="24" xfId="2" applyNumberFormat="1" applyFont="1" applyFill="1" applyBorder="1" applyAlignment="1" applyProtection="1">
      <alignment horizontal="center" vertical="top"/>
    </xf>
    <xf numFmtId="0" fontId="17" fillId="8" borderId="5" xfId="2" applyNumberFormat="1" applyFont="1" applyFill="1" applyBorder="1" applyAlignment="1" applyProtection="1">
      <alignment horizontal="center" vertical="top"/>
    </xf>
    <xf numFmtId="0" fontId="17" fillId="8" borderId="4" xfId="2" applyNumberFormat="1" applyFont="1" applyFill="1" applyBorder="1" applyAlignment="1" applyProtection="1">
      <alignment horizontal="center" vertical="top"/>
    </xf>
    <xf numFmtId="0" fontId="17" fillId="8" borderId="11" xfId="2" applyNumberFormat="1" applyFont="1" applyFill="1" applyBorder="1" applyAlignment="1" applyProtection="1">
      <alignment horizontal="center" vertical="top"/>
    </xf>
  </cellXfs>
  <cellStyles count="3">
    <cellStyle name="Відсотковий" xfId="1" builtinId="5"/>
    <cellStyle name="Звичайний" xfId="0" builtinId="0"/>
    <cellStyle name="Обычный_план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U_Gabriela/Documents/&#1055;&#1051;&#1040;&#1053;%20&#1044;&#1054;&#1061;&#1054;&#1044;&#1030;&#1042;%20&#1053;&#1040;%202021%20&#1088;&#1110;&#1082;/&#1050;&#1086;&#1096;&#1090;&#1086;&#1088;&#1080;&#1089;&#1080;%20&#1087;&#1110;&#1076;%20&#1092;&#1110;&#1085;&#1072;&#1085;&#1089;&#1091;&#1074;&#1072;&#1085;&#1085;&#1103;%20&#1085;&#1072;%202021&#1088;/2&#1074;%20&#1073;&#1102;&#1076;&#1078;&#1077;&#1090;%20&#1090;&#1072;%20&#1079;&#1074;&#1110;&#1090;&#1085;&#1110;&#1089;&#1090;&#1100;%202021-%20&#1079;&#1084;&#1110;&#108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 вир-реаліз"/>
      <sheetName val="План Інв"/>
      <sheetName val="План БДР"/>
      <sheetName val="План ЗП"/>
      <sheetName val="План Баланс"/>
      <sheetName val="План КПД"/>
      <sheetName val="Виробництво-Реалізація"/>
      <sheetName val="Інвестиції "/>
      <sheetName val="БДР - год"/>
      <sheetName val="ЗП"/>
      <sheetName val="Баланс- год"/>
      <sheetName val="КПД"/>
      <sheetName val="Пояснення"/>
      <sheetName val="Лист1"/>
      <sheetName val="Проверка"/>
    </sheetNames>
    <sheetDataSet>
      <sheetData sheetId="0">
        <row r="26">
          <cell r="BO26">
            <v>4107191.1666666665</v>
          </cell>
        </row>
      </sheetData>
      <sheetData sheetId="1"/>
      <sheetData sheetId="2"/>
      <sheetData sheetId="3">
        <row r="8">
          <cell r="A8" t="str">
            <v>а</v>
          </cell>
          <cell r="DH8">
            <v>40000</v>
          </cell>
          <cell r="DI8">
            <v>40000</v>
          </cell>
          <cell r="DJ8">
            <v>40000</v>
          </cell>
          <cell r="DK8">
            <v>40000</v>
          </cell>
          <cell r="DL8">
            <v>40000</v>
          </cell>
          <cell r="DM8">
            <v>40000</v>
          </cell>
          <cell r="DN8">
            <v>40000</v>
          </cell>
          <cell r="DO8">
            <v>40000</v>
          </cell>
          <cell r="DP8">
            <v>40000</v>
          </cell>
          <cell r="DQ8">
            <v>40000</v>
          </cell>
          <cell r="DR8">
            <v>40000</v>
          </cell>
          <cell r="DS8">
            <v>40000</v>
          </cell>
          <cell r="DU8">
            <v>8800</v>
          </cell>
          <cell r="DV8">
            <v>8800</v>
          </cell>
          <cell r="DW8">
            <v>8800</v>
          </cell>
          <cell r="DX8">
            <v>8800</v>
          </cell>
          <cell r="DY8">
            <v>8800</v>
          </cell>
          <cell r="DZ8">
            <v>8800</v>
          </cell>
          <cell r="EA8">
            <v>8800</v>
          </cell>
          <cell r="EB8">
            <v>8800</v>
          </cell>
          <cell r="EC8">
            <v>8800</v>
          </cell>
          <cell r="ED8">
            <v>8800</v>
          </cell>
          <cell r="EE8">
            <v>8800</v>
          </cell>
          <cell r="EF8">
            <v>8800</v>
          </cell>
        </row>
        <row r="9">
          <cell r="A9" t="str">
            <v>а</v>
          </cell>
          <cell r="DH9">
            <v>30600</v>
          </cell>
          <cell r="DI9">
            <v>30600</v>
          </cell>
          <cell r="DJ9">
            <v>30600</v>
          </cell>
          <cell r="DK9">
            <v>30600</v>
          </cell>
          <cell r="DL9">
            <v>30600</v>
          </cell>
          <cell r="DM9">
            <v>30600</v>
          </cell>
          <cell r="DN9">
            <v>30600</v>
          </cell>
          <cell r="DO9">
            <v>30600</v>
          </cell>
          <cell r="DP9">
            <v>30600</v>
          </cell>
          <cell r="DQ9">
            <v>30600</v>
          </cell>
          <cell r="DR9">
            <v>30600</v>
          </cell>
          <cell r="DS9">
            <v>30600</v>
          </cell>
          <cell r="DU9">
            <v>6732</v>
          </cell>
          <cell r="DV9">
            <v>6732</v>
          </cell>
          <cell r="DW9">
            <v>6732</v>
          </cell>
          <cell r="DX9">
            <v>6732</v>
          </cell>
          <cell r="DY9">
            <v>6732</v>
          </cell>
          <cell r="DZ9">
            <v>6732</v>
          </cell>
          <cell r="EA9">
            <v>6732</v>
          </cell>
          <cell r="EB9">
            <v>6732</v>
          </cell>
          <cell r="EC9">
            <v>6732</v>
          </cell>
          <cell r="ED9">
            <v>6732</v>
          </cell>
          <cell r="EE9">
            <v>6732</v>
          </cell>
          <cell r="EF9">
            <v>6732</v>
          </cell>
        </row>
        <row r="10">
          <cell r="A10" t="str">
            <v>а</v>
          </cell>
          <cell r="DH10">
            <v>30600</v>
          </cell>
          <cell r="DI10">
            <v>30600</v>
          </cell>
          <cell r="DJ10">
            <v>30600</v>
          </cell>
          <cell r="DK10">
            <v>30600</v>
          </cell>
          <cell r="DL10">
            <v>30600</v>
          </cell>
          <cell r="DM10">
            <v>30600</v>
          </cell>
          <cell r="DN10">
            <v>30600</v>
          </cell>
          <cell r="DO10">
            <v>30600</v>
          </cell>
          <cell r="DP10">
            <v>30600</v>
          </cell>
          <cell r="DQ10">
            <v>30600</v>
          </cell>
          <cell r="DR10">
            <v>30600</v>
          </cell>
          <cell r="DS10">
            <v>30600</v>
          </cell>
          <cell r="DU10">
            <v>6732</v>
          </cell>
          <cell r="DV10">
            <v>6732</v>
          </cell>
          <cell r="DW10">
            <v>6732</v>
          </cell>
          <cell r="DX10">
            <v>6732</v>
          </cell>
          <cell r="DY10">
            <v>6732</v>
          </cell>
          <cell r="DZ10">
            <v>6732</v>
          </cell>
          <cell r="EA10">
            <v>6732</v>
          </cell>
          <cell r="EB10">
            <v>6732</v>
          </cell>
          <cell r="EC10">
            <v>6732</v>
          </cell>
          <cell r="ED10">
            <v>6732</v>
          </cell>
          <cell r="EE10">
            <v>6732</v>
          </cell>
          <cell r="EF10">
            <v>6732</v>
          </cell>
        </row>
        <row r="11">
          <cell r="A11" t="str">
            <v>а</v>
          </cell>
          <cell r="DH11">
            <v>30600</v>
          </cell>
          <cell r="DI11">
            <v>30600</v>
          </cell>
          <cell r="DJ11">
            <v>30600</v>
          </cell>
          <cell r="DK11">
            <v>30600</v>
          </cell>
          <cell r="DL11">
            <v>30600</v>
          </cell>
          <cell r="DM11">
            <v>30600</v>
          </cell>
          <cell r="DN11">
            <v>30600</v>
          </cell>
          <cell r="DO11">
            <v>30600</v>
          </cell>
          <cell r="DP11">
            <v>30600</v>
          </cell>
          <cell r="DQ11">
            <v>30600</v>
          </cell>
          <cell r="DR11">
            <v>30600</v>
          </cell>
          <cell r="DS11">
            <v>30600</v>
          </cell>
          <cell r="DU11">
            <v>6732</v>
          </cell>
          <cell r="DV11">
            <v>6732</v>
          </cell>
          <cell r="DW11">
            <v>6732</v>
          </cell>
          <cell r="DX11">
            <v>6732</v>
          </cell>
          <cell r="DY11">
            <v>6732</v>
          </cell>
          <cell r="DZ11">
            <v>6732</v>
          </cell>
          <cell r="EA11">
            <v>6732</v>
          </cell>
          <cell r="EB11">
            <v>6732</v>
          </cell>
          <cell r="EC11">
            <v>6732</v>
          </cell>
          <cell r="ED11">
            <v>6732</v>
          </cell>
          <cell r="EE11">
            <v>6732</v>
          </cell>
          <cell r="EF11">
            <v>6732</v>
          </cell>
        </row>
        <row r="12">
          <cell r="A12" t="str">
            <v>а</v>
          </cell>
          <cell r="DH12">
            <v>32400</v>
          </cell>
          <cell r="DI12">
            <v>32400</v>
          </cell>
          <cell r="DJ12">
            <v>32400</v>
          </cell>
          <cell r="DK12">
            <v>32400</v>
          </cell>
          <cell r="DL12">
            <v>32400</v>
          </cell>
          <cell r="DM12">
            <v>32400</v>
          </cell>
          <cell r="DN12">
            <v>32400</v>
          </cell>
          <cell r="DO12">
            <v>32400</v>
          </cell>
          <cell r="DP12">
            <v>32400</v>
          </cell>
          <cell r="DQ12">
            <v>32400</v>
          </cell>
          <cell r="DR12">
            <v>32400</v>
          </cell>
          <cell r="DS12">
            <v>32400</v>
          </cell>
          <cell r="DU12">
            <v>7128</v>
          </cell>
          <cell r="DV12">
            <v>7128</v>
          </cell>
          <cell r="DW12">
            <v>7128</v>
          </cell>
          <cell r="DX12">
            <v>7128</v>
          </cell>
          <cell r="DY12">
            <v>7128</v>
          </cell>
          <cell r="DZ12">
            <v>7128</v>
          </cell>
          <cell r="EA12">
            <v>7128</v>
          </cell>
          <cell r="EB12">
            <v>7128</v>
          </cell>
          <cell r="EC12">
            <v>7128</v>
          </cell>
          <cell r="ED12">
            <v>7128</v>
          </cell>
          <cell r="EE12">
            <v>7128</v>
          </cell>
          <cell r="EF12">
            <v>7128</v>
          </cell>
        </row>
        <row r="13">
          <cell r="A13" t="str">
            <v>а</v>
          </cell>
          <cell r="DH13">
            <v>23640</v>
          </cell>
          <cell r="DI13">
            <v>23640</v>
          </cell>
          <cell r="DJ13">
            <v>23640</v>
          </cell>
          <cell r="DK13">
            <v>23640</v>
          </cell>
          <cell r="DL13">
            <v>23640</v>
          </cell>
          <cell r="DM13">
            <v>23640</v>
          </cell>
          <cell r="DN13">
            <v>23640</v>
          </cell>
          <cell r="DO13">
            <v>23640</v>
          </cell>
          <cell r="DP13">
            <v>23640</v>
          </cell>
          <cell r="DQ13">
            <v>23640</v>
          </cell>
          <cell r="DR13">
            <v>23640</v>
          </cell>
          <cell r="DS13">
            <v>23640</v>
          </cell>
          <cell r="DU13">
            <v>5200.8</v>
          </cell>
          <cell r="DV13">
            <v>5200.8</v>
          </cell>
          <cell r="DW13">
            <v>5200.8</v>
          </cell>
          <cell r="DX13">
            <v>5200.8</v>
          </cell>
          <cell r="DY13">
            <v>5200.8</v>
          </cell>
          <cell r="DZ13">
            <v>5200.8</v>
          </cell>
          <cell r="EA13">
            <v>5200.8</v>
          </cell>
          <cell r="EB13">
            <v>5200.8</v>
          </cell>
          <cell r="EC13">
            <v>5200.8</v>
          </cell>
          <cell r="ED13">
            <v>5200.8</v>
          </cell>
          <cell r="EE13">
            <v>5200.8</v>
          </cell>
          <cell r="EF13">
            <v>5200.8</v>
          </cell>
        </row>
        <row r="14">
          <cell r="A14" t="str">
            <v>а</v>
          </cell>
          <cell r="DH14">
            <v>23640</v>
          </cell>
          <cell r="DI14">
            <v>23640</v>
          </cell>
          <cell r="DJ14">
            <v>23640</v>
          </cell>
          <cell r="DK14">
            <v>23640</v>
          </cell>
          <cell r="DL14">
            <v>23640</v>
          </cell>
          <cell r="DM14">
            <v>23640</v>
          </cell>
          <cell r="DN14">
            <v>23640</v>
          </cell>
          <cell r="DO14">
            <v>23640</v>
          </cell>
          <cell r="DP14">
            <v>23640</v>
          </cell>
          <cell r="DQ14">
            <v>23640</v>
          </cell>
          <cell r="DR14">
            <v>23640</v>
          </cell>
          <cell r="DS14">
            <v>23640</v>
          </cell>
          <cell r="DU14">
            <v>5200.8</v>
          </cell>
          <cell r="DV14">
            <v>5200.8</v>
          </cell>
          <cell r="DW14">
            <v>5200.8</v>
          </cell>
          <cell r="DX14">
            <v>5200.8</v>
          </cell>
          <cell r="DY14">
            <v>5200.8</v>
          </cell>
          <cell r="DZ14">
            <v>5200.8</v>
          </cell>
          <cell r="EA14">
            <v>5200.8</v>
          </cell>
          <cell r="EB14">
            <v>5200.8</v>
          </cell>
          <cell r="EC14">
            <v>5200.8</v>
          </cell>
          <cell r="ED14">
            <v>5200.8</v>
          </cell>
          <cell r="EE14">
            <v>5200.8</v>
          </cell>
          <cell r="EF14">
            <v>5200.8</v>
          </cell>
        </row>
        <row r="15">
          <cell r="A15" t="str">
            <v>а</v>
          </cell>
          <cell r="DH15">
            <v>23640</v>
          </cell>
          <cell r="DI15">
            <v>23640</v>
          </cell>
          <cell r="DJ15">
            <v>23640</v>
          </cell>
          <cell r="DK15">
            <v>23640</v>
          </cell>
          <cell r="DL15">
            <v>23640</v>
          </cell>
          <cell r="DM15">
            <v>23640</v>
          </cell>
          <cell r="DN15">
            <v>23640</v>
          </cell>
          <cell r="DO15">
            <v>23640</v>
          </cell>
          <cell r="DP15">
            <v>23640</v>
          </cell>
          <cell r="DQ15">
            <v>23640</v>
          </cell>
          <cell r="DR15">
            <v>23640</v>
          </cell>
          <cell r="DS15">
            <v>23640</v>
          </cell>
          <cell r="DU15">
            <v>5200.8</v>
          </cell>
          <cell r="DV15">
            <v>5200.8</v>
          </cell>
          <cell r="DW15">
            <v>5200.8</v>
          </cell>
          <cell r="DX15">
            <v>5200.8</v>
          </cell>
          <cell r="DY15">
            <v>5200.8</v>
          </cell>
          <cell r="DZ15">
            <v>5200.8</v>
          </cell>
          <cell r="EA15">
            <v>5200.8</v>
          </cell>
          <cell r="EB15">
            <v>5200.8</v>
          </cell>
          <cell r="EC15">
            <v>5200.8</v>
          </cell>
          <cell r="ED15">
            <v>5200.8</v>
          </cell>
          <cell r="EE15">
            <v>5200.8</v>
          </cell>
          <cell r="EF15">
            <v>5200.8</v>
          </cell>
        </row>
        <row r="16">
          <cell r="A16" t="str">
            <v>а</v>
          </cell>
          <cell r="DH16">
            <v>23640</v>
          </cell>
          <cell r="DI16">
            <v>23640</v>
          </cell>
          <cell r="DJ16">
            <v>23640</v>
          </cell>
          <cell r="DK16">
            <v>23640</v>
          </cell>
          <cell r="DL16">
            <v>23640</v>
          </cell>
          <cell r="DM16">
            <v>23640</v>
          </cell>
          <cell r="DN16">
            <v>23640</v>
          </cell>
          <cell r="DO16">
            <v>23640</v>
          </cell>
          <cell r="DP16">
            <v>23640</v>
          </cell>
          <cell r="DQ16">
            <v>23640</v>
          </cell>
          <cell r="DR16">
            <v>23640</v>
          </cell>
          <cell r="DS16">
            <v>23640</v>
          </cell>
          <cell r="DU16">
            <v>5200.8</v>
          </cell>
          <cell r="DV16">
            <v>5200.8</v>
          </cell>
          <cell r="DW16">
            <v>5200.8</v>
          </cell>
          <cell r="DX16">
            <v>5200.8</v>
          </cell>
          <cell r="DY16">
            <v>5200.8</v>
          </cell>
          <cell r="DZ16">
            <v>5200.8</v>
          </cell>
          <cell r="EA16">
            <v>5200.8</v>
          </cell>
          <cell r="EB16">
            <v>5200.8</v>
          </cell>
          <cell r="EC16">
            <v>5200.8</v>
          </cell>
          <cell r="ED16">
            <v>5200.8</v>
          </cell>
          <cell r="EE16">
            <v>5200.8</v>
          </cell>
          <cell r="EF16">
            <v>5200.8</v>
          </cell>
        </row>
        <row r="17">
          <cell r="A17" t="str">
            <v>а</v>
          </cell>
          <cell r="DH17">
            <v>30600</v>
          </cell>
          <cell r="DI17">
            <v>30600</v>
          </cell>
          <cell r="DJ17">
            <v>30600</v>
          </cell>
          <cell r="DK17">
            <v>30600</v>
          </cell>
          <cell r="DL17">
            <v>30600</v>
          </cell>
          <cell r="DM17">
            <v>30600</v>
          </cell>
          <cell r="DN17">
            <v>30600</v>
          </cell>
          <cell r="DO17">
            <v>30600</v>
          </cell>
          <cell r="DP17">
            <v>30600</v>
          </cell>
          <cell r="DQ17">
            <v>30600</v>
          </cell>
          <cell r="DR17">
            <v>30600</v>
          </cell>
          <cell r="DS17">
            <v>30600</v>
          </cell>
          <cell r="DU17">
            <v>6732</v>
          </cell>
          <cell r="DV17">
            <v>6732</v>
          </cell>
          <cell r="DW17">
            <v>6732</v>
          </cell>
          <cell r="DX17">
            <v>6732</v>
          </cell>
          <cell r="DY17">
            <v>6732</v>
          </cell>
          <cell r="DZ17">
            <v>6732</v>
          </cell>
          <cell r="EA17">
            <v>6732</v>
          </cell>
          <cell r="EB17">
            <v>6732</v>
          </cell>
          <cell r="EC17">
            <v>6732</v>
          </cell>
          <cell r="ED17">
            <v>6732</v>
          </cell>
          <cell r="EE17">
            <v>6732</v>
          </cell>
          <cell r="EF17">
            <v>6732</v>
          </cell>
        </row>
        <row r="18">
          <cell r="A18" t="str">
            <v>а</v>
          </cell>
          <cell r="DH18">
            <v>22327.5</v>
          </cell>
          <cell r="DI18">
            <v>22327.5</v>
          </cell>
          <cell r="DJ18">
            <v>22327.5</v>
          </cell>
          <cell r="DK18">
            <v>22327.5</v>
          </cell>
          <cell r="DL18">
            <v>22327.5</v>
          </cell>
          <cell r="DM18">
            <v>22327.5</v>
          </cell>
          <cell r="DN18">
            <v>22327.5</v>
          </cell>
          <cell r="DO18">
            <v>22327.5</v>
          </cell>
          <cell r="DP18">
            <v>22327.5</v>
          </cell>
          <cell r="DQ18">
            <v>22327.5</v>
          </cell>
          <cell r="DR18">
            <v>22327.5</v>
          </cell>
          <cell r="DS18">
            <v>22327.5</v>
          </cell>
          <cell r="DU18">
            <v>4912.05</v>
          </cell>
          <cell r="DV18">
            <v>4912.05</v>
          </cell>
          <cell r="DW18">
            <v>4912.05</v>
          </cell>
          <cell r="DX18">
            <v>4912.05</v>
          </cell>
          <cell r="DY18">
            <v>4912.05</v>
          </cell>
          <cell r="DZ18">
            <v>4912.05</v>
          </cell>
          <cell r="EA18">
            <v>4912.05</v>
          </cell>
          <cell r="EB18">
            <v>4912.05</v>
          </cell>
          <cell r="EC18">
            <v>4912.05</v>
          </cell>
          <cell r="ED18">
            <v>4912.05</v>
          </cell>
          <cell r="EE18">
            <v>4912.05</v>
          </cell>
          <cell r="EF18">
            <v>4912.05</v>
          </cell>
        </row>
        <row r="19">
          <cell r="A19" t="str">
            <v>а</v>
          </cell>
          <cell r="DH19">
            <v>22327.5</v>
          </cell>
          <cell r="DI19">
            <v>22327.5</v>
          </cell>
          <cell r="DJ19">
            <v>22327.5</v>
          </cell>
          <cell r="DK19">
            <v>22327.5</v>
          </cell>
          <cell r="DL19">
            <v>22327.5</v>
          </cell>
          <cell r="DM19">
            <v>22327.5</v>
          </cell>
          <cell r="DN19">
            <v>22327.5</v>
          </cell>
          <cell r="DO19">
            <v>22327.5</v>
          </cell>
          <cell r="DP19">
            <v>22327.5</v>
          </cell>
          <cell r="DQ19">
            <v>22327.5</v>
          </cell>
          <cell r="DR19">
            <v>22327.5</v>
          </cell>
          <cell r="DS19">
            <v>22327.5</v>
          </cell>
          <cell r="DU19">
            <v>4912.05</v>
          </cell>
          <cell r="DV19">
            <v>4912.05</v>
          </cell>
          <cell r="DW19">
            <v>4912.05</v>
          </cell>
          <cell r="DX19">
            <v>4912.05</v>
          </cell>
          <cell r="DY19">
            <v>4912.05</v>
          </cell>
          <cell r="DZ19">
            <v>4912.05</v>
          </cell>
          <cell r="EA19">
            <v>4912.05</v>
          </cell>
          <cell r="EB19">
            <v>4912.05</v>
          </cell>
          <cell r="EC19">
            <v>4912.05</v>
          </cell>
          <cell r="ED19">
            <v>4912.05</v>
          </cell>
          <cell r="EE19">
            <v>4912.05</v>
          </cell>
          <cell r="EF19">
            <v>4912.05</v>
          </cell>
        </row>
        <row r="20">
          <cell r="A20" t="str">
            <v>а</v>
          </cell>
          <cell r="DH20">
            <v>22327.5</v>
          </cell>
          <cell r="DI20">
            <v>22327.5</v>
          </cell>
          <cell r="DJ20">
            <v>22327.5</v>
          </cell>
          <cell r="DK20">
            <v>22327.5</v>
          </cell>
          <cell r="DL20">
            <v>22327.5</v>
          </cell>
          <cell r="DM20">
            <v>22327.5</v>
          </cell>
          <cell r="DN20">
            <v>22327.5</v>
          </cell>
          <cell r="DO20">
            <v>22327.5</v>
          </cell>
          <cell r="DP20">
            <v>22327.5</v>
          </cell>
          <cell r="DQ20">
            <v>22327.5</v>
          </cell>
          <cell r="DR20">
            <v>22327.5</v>
          </cell>
          <cell r="DS20">
            <v>22327.5</v>
          </cell>
          <cell r="DU20">
            <v>4912.05</v>
          </cell>
          <cell r="DV20">
            <v>4912.05</v>
          </cell>
          <cell r="DW20">
            <v>4912.05</v>
          </cell>
          <cell r="DX20">
            <v>4912.05</v>
          </cell>
          <cell r="DY20">
            <v>4912.05</v>
          </cell>
          <cell r="DZ20">
            <v>4912.05</v>
          </cell>
          <cell r="EA20">
            <v>4912.05</v>
          </cell>
          <cell r="EB20">
            <v>4912.05</v>
          </cell>
          <cell r="EC20">
            <v>4912.05</v>
          </cell>
          <cell r="ED20">
            <v>4912.05</v>
          </cell>
          <cell r="EE20">
            <v>4912.05</v>
          </cell>
          <cell r="EF20">
            <v>4912.05</v>
          </cell>
        </row>
        <row r="21">
          <cell r="A21" t="str">
            <v>а</v>
          </cell>
          <cell r="DH21">
            <v>23640</v>
          </cell>
          <cell r="DI21">
            <v>23640</v>
          </cell>
          <cell r="DJ21">
            <v>23640</v>
          </cell>
          <cell r="DK21">
            <v>23640</v>
          </cell>
          <cell r="DL21">
            <v>23640</v>
          </cell>
          <cell r="DM21">
            <v>23640</v>
          </cell>
          <cell r="DN21">
            <v>23640</v>
          </cell>
          <cell r="DO21">
            <v>23640</v>
          </cell>
          <cell r="DP21">
            <v>23640</v>
          </cell>
          <cell r="DQ21">
            <v>23640</v>
          </cell>
          <cell r="DR21">
            <v>23640</v>
          </cell>
          <cell r="DS21">
            <v>23640</v>
          </cell>
          <cell r="DU21">
            <v>5200.8</v>
          </cell>
          <cell r="DV21">
            <v>5200.8</v>
          </cell>
          <cell r="DW21">
            <v>5200.8</v>
          </cell>
          <cell r="DX21">
            <v>5200.8</v>
          </cell>
          <cell r="DY21">
            <v>5200.8</v>
          </cell>
          <cell r="DZ21">
            <v>5200.8</v>
          </cell>
          <cell r="EA21">
            <v>5200.8</v>
          </cell>
          <cell r="EB21">
            <v>5200.8</v>
          </cell>
          <cell r="EC21">
            <v>5200.8</v>
          </cell>
          <cell r="ED21">
            <v>5200.8</v>
          </cell>
          <cell r="EE21">
            <v>5200.8</v>
          </cell>
          <cell r="EF21">
            <v>5200.8</v>
          </cell>
        </row>
        <row r="22">
          <cell r="A22" t="str">
            <v>а</v>
          </cell>
          <cell r="DH22">
            <v>22327.5</v>
          </cell>
          <cell r="DI22">
            <v>22327.5</v>
          </cell>
          <cell r="DJ22">
            <v>22327.5</v>
          </cell>
          <cell r="DK22">
            <v>22327.5</v>
          </cell>
          <cell r="DL22">
            <v>22327.5</v>
          </cell>
          <cell r="DM22">
            <v>22327.5</v>
          </cell>
          <cell r="DN22">
            <v>22327.5</v>
          </cell>
          <cell r="DO22">
            <v>22327.5</v>
          </cell>
          <cell r="DP22">
            <v>22327.5</v>
          </cell>
          <cell r="DQ22">
            <v>22327.5</v>
          </cell>
          <cell r="DR22">
            <v>22327.5</v>
          </cell>
          <cell r="DS22">
            <v>22327.5</v>
          </cell>
          <cell r="DU22">
            <v>4912.05</v>
          </cell>
          <cell r="DV22">
            <v>4912.05</v>
          </cell>
          <cell r="DW22">
            <v>4912.05</v>
          </cell>
          <cell r="DX22">
            <v>4912.05</v>
          </cell>
          <cell r="DY22">
            <v>4912.05</v>
          </cell>
          <cell r="DZ22">
            <v>4912.05</v>
          </cell>
          <cell r="EA22">
            <v>4912.05</v>
          </cell>
          <cell r="EB22">
            <v>4912.05</v>
          </cell>
          <cell r="EC22">
            <v>4912.05</v>
          </cell>
          <cell r="ED22">
            <v>4912.05</v>
          </cell>
          <cell r="EE22">
            <v>4912.05</v>
          </cell>
          <cell r="EF22">
            <v>4912.05</v>
          </cell>
        </row>
        <row r="23">
          <cell r="A23" t="str">
            <v>а</v>
          </cell>
          <cell r="DH23">
            <v>15757.5</v>
          </cell>
          <cell r="DI23">
            <v>15757.5</v>
          </cell>
          <cell r="DJ23">
            <v>15757.5</v>
          </cell>
          <cell r="DK23">
            <v>15757.5</v>
          </cell>
          <cell r="DL23">
            <v>15757.5</v>
          </cell>
          <cell r="DM23">
            <v>15757.5</v>
          </cell>
          <cell r="DN23">
            <v>15757.5</v>
          </cell>
          <cell r="DO23">
            <v>15757.5</v>
          </cell>
          <cell r="DP23">
            <v>15757.5</v>
          </cell>
          <cell r="DQ23">
            <v>15757.5</v>
          </cell>
          <cell r="DR23">
            <v>15757.5</v>
          </cell>
          <cell r="DS23">
            <v>15757.5</v>
          </cell>
          <cell r="DU23">
            <v>3466.65</v>
          </cell>
          <cell r="DV23">
            <v>3466.65</v>
          </cell>
          <cell r="DW23">
            <v>3466.65</v>
          </cell>
          <cell r="DX23">
            <v>3466.65</v>
          </cell>
          <cell r="DY23">
            <v>3466.65</v>
          </cell>
          <cell r="DZ23">
            <v>3466.65</v>
          </cell>
          <cell r="EA23">
            <v>3466.65</v>
          </cell>
          <cell r="EB23">
            <v>3466.65</v>
          </cell>
          <cell r="EC23">
            <v>3466.65</v>
          </cell>
          <cell r="ED23">
            <v>3466.65</v>
          </cell>
          <cell r="EE23">
            <v>3466.65</v>
          </cell>
          <cell r="EF23">
            <v>3466.65</v>
          </cell>
        </row>
        <row r="24">
          <cell r="A24" t="str">
            <v>зв</v>
          </cell>
          <cell r="DH24">
            <v>17200.5</v>
          </cell>
          <cell r="DI24">
            <v>17200.5</v>
          </cell>
          <cell r="DJ24">
            <v>17200.5</v>
          </cell>
          <cell r="DK24">
            <v>17200.5</v>
          </cell>
          <cell r="DL24">
            <v>17200.5</v>
          </cell>
          <cell r="DM24">
            <v>17200.5</v>
          </cell>
          <cell r="DN24">
            <v>17200.5</v>
          </cell>
          <cell r="DO24">
            <v>17200.5</v>
          </cell>
          <cell r="DP24">
            <v>17200.5</v>
          </cell>
          <cell r="DQ24">
            <v>17200.5</v>
          </cell>
          <cell r="DR24">
            <v>17200.5</v>
          </cell>
          <cell r="DS24">
            <v>17200.5</v>
          </cell>
          <cell r="DU24">
            <v>3784.11</v>
          </cell>
          <cell r="DV24">
            <v>3784.11</v>
          </cell>
          <cell r="DW24">
            <v>3784.11</v>
          </cell>
          <cell r="DX24">
            <v>3784.11</v>
          </cell>
          <cell r="DY24">
            <v>3784.11</v>
          </cell>
          <cell r="DZ24">
            <v>3784.11</v>
          </cell>
          <cell r="EA24">
            <v>3784.11</v>
          </cell>
          <cell r="EB24">
            <v>3784.11</v>
          </cell>
          <cell r="EC24">
            <v>3784.11</v>
          </cell>
          <cell r="ED24">
            <v>3784.11</v>
          </cell>
          <cell r="EE24">
            <v>3784.11</v>
          </cell>
          <cell r="EF24">
            <v>3784.11</v>
          </cell>
        </row>
        <row r="25">
          <cell r="A25" t="str">
            <v>зв</v>
          </cell>
          <cell r="DH25">
            <v>17200.5</v>
          </cell>
          <cell r="DI25">
            <v>17200.5</v>
          </cell>
          <cell r="DJ25">
            <v>17200.5</v>
          </cell>
          <cell r="DK25">
            <v>17200.5</v>
          </cell>
          <cell r="DL25">
            <v>17200.5</v>
          </cell>
          <cell r="DM25">
            <v>17200.5</v>
          </cell>
          <cell r="DN25">
            <v>17200.5</v>
          </cell>
          <cell r="DO25">
            <v>17200.5</v>
          </cell>
          <cell r="DP25">
            <v>17200.5</v>
          </cell>
          <cell r="DQ25">
            <v>17200.5</v>
          </cell>
          <cell r="DR25">
            <v>17200.5</v>
          </cell>
          <cell r="DS25">
            <v>17200.5</v>
          </cell>
          <cell r="DU25">
            <v>3784.11</v>
          </cell>
          <cell r="DV25">
            <v>3784.11</v>
          </cell>
          <cell r="DW25">
            <v>3784.11</v>
          </cell>
          <cell r="DX25">
            <v>3784.11</v>
          </cell>
          <cell r="DY25">
            <v>3784.11</v>
          </cell>
          <cell r="DZ25">
            <v>3784.11</v>
          </cell>
          <cell r="EA25">
            <v>3784.11</v>
          </cell>
          <cell r="EB25">
            <v>3784.11</v>
          </cell>
          <cell r="EC25">
            <v>3784.11</v>
          </cell>
          <cell r="ED25">
            <v>3784.11</v>
          </cell>
          <cell r="EE25">
            <v>3784.11</v>
          </cell>
          <cell r="EF25">
            <v>3784.11</v>
          </cell>
        </row>
        <row r="26">
          <cell r="A26" t="str">
            <v>зв</v>
          </cell>
          <cell r="DH26">
            <v>17200.5</v>
          </cell>
          <cell r="DI26">
            <v>17200.5</v>
          </cell>
          <cell r="DJ26">
            <v>17200.5</v>
          </cell>
          <cell r="DK26">
            <v>17200.5</v>
          </cell>
          <cell r="DL26">
            <v>17200.5</v>
          </cell>
          <cell r="DM26">
            <v>17200.5</v>
          </cell>
          <cell r="DN26">
            <v>17200.5</v>
          </cell>
          <cell r="DO26">
            <v>17200.5</v>
          </cell>
          <cell r="DP26">
            <v>17200.5</v>
          </cell>
          <cell r="DQ26">
            <v>17200.5</v>
          </cell>
          <cell r="DR26">
            <v>17200.5</v>
          </cell>
          <cell r="DS26">
            <v>17200.5</v>
          </cell>
          <cell r="DU26">
            <v>3784.11</v>
          </cell>
          <cell r="DV26">
            <v>3784.11</v>
          </cell>
          <cell r="DW26">
            <v>3784.11</v>
          </cell>
          <cell r="DX26">
            <v>3784.11</v>
          </cell>
          <cell r="DY26">
            <v>3784.11</v>
          </cell>
          <cell r="DZ26">
            <v>3784.11</v>
          </cell>
          <cell r="EA26">
            <v>3784.11</v>
          </cell>
          <cell r="EB26">
            <v>3784.11</v>
          </cell>
          <cell r="EC26">
            <v>3784.11</v>
          </cell>
          <cell r="ED26">
            <v>3784.11</v>
          </cell>
          <cell r="EE26">
            <v>3784.11</v>
          </cell>
          <cell r="EF26">
            <v>3784.11</v>
          </cell>
        </row>
        <row r="27">
          <cell r="A27" t="str">
            <v>зв</v>
          </cell>
          <cell r="DH27">
            <v>17200.5</v>
          </cell>
          <cell r="DI27">
            <v>17200.5</v>
          </cell>
          <cell r="DJ27">
            <v>17200.5</v>
          </cell>
          <cell r="DK27">
            <v>17200.5</v>
          </cell>
          <cell r="DL27">
            <v>17200.5</v>
          </cell>
          <cell r="DM27">
            <v>17200.5</v>
          </cell>
          <cell r="DN27">
            <v>17200.5</v>
          </cell>
          <cell r="DO27">
            <v>17200.5</v>
          </cell>
          <cell r="DP27">
            <v>17200.5</v>
          </cell>
          <cell r="DQ27">
            <v>17200.5</v>
          </cell>
          <cell r="DR27">
            <v>17200.5</v>
          </cell>
          <cell r="DS27">
            <v>17200.5</v>
          </cell>
          <cell r="DU27">
            <v>3784.11</v>
          </cell>
          <cell r="DV27">
            <v>3784.11</v>
          </cell>
          <cell r="DW27">
            <v>3784.11</v>
          </cell>
          <cell r="DX27">
            <v>3784.11</v>
          </cell>
          <cell r="DY27">
            <v>3784.11</v>
          </cell>
          <cell r="DZ27">
            <v>3784.11</v>
          </cell>
          <cell r="EA27">
            <v>3784.11</v>
          </cell>
          <cell r="EB27">
            <v>3784.11</v>
          </cell>
          <cell r="EC27">
            <v>3784.11</v>
          </cell>
          <cell r="ED27">
            <v>3784.11</v>
          </cell>
          <cell r="EE27">
            <v>3784.11</v>
          </cell>
          <cell r="EF27">
            <v>3784.11</v>
          </cell>
        </row>
        <row r="28">
          <cell r="A28" t="str">
            <v>зв</v>
          </cell>
          <cell r="DH28">
            <v>12337.5</v>
          </cell>
          <cell r="DI28">
            <v>12337.5</v>
          </cell>
          <cell r="DJ28">
            <v>12337.5</v>
          </cell>
          <cell r="DK28">
            <v>12337.5</v>
          </cell>
          <cell r="DL28">
            <v>12337.5</v>
          </cell>
          <cell r="DM28">
            <v>12337.5</v>
          </cell>
          <cell r="DN28">
            <v>12337.5</v>
          </cell>
          <cell r="DO28">
            <v>12337.5</v>
          </cell>
          <cell r="DP28">
            <v>12337.5</v>
          </cell>
          <cell r="DQ28">
            <v>12337.5</v>
          </cell>
          <cell r="DR28">
            <v>12337.5</v>
          </cell>
          <cell r="DS28">
            <v>12337.5</v>
          </cell>
          <cell r="DU28">
            <v>2714.25</v>
          </cell>
          <cell r="DV28">
            <v>2714.25</v>
          </cell>
          <cell r="DW28">
            <v>2714.25</v>
          </cell>
          <cell r="DX28">
            <v>2714.25</v>
          </cell>
          <cell r="DY28">
            <v>2714.25</v>
          </cell>
          <cell r="DZ28">
            <v>2714.25</v>
          </cell>
          <cell r="EA28">
            <v>2714.25</v>
          </cell>
          <cell r="EB28">
            <v>2714.25</v>
          </cell>
          <cell r="EC28">
            <v>2714.25</v>
          </cell>
          <cell r="ED28">
            <v>2714.25</v>
          </cell>
          <cell r="EE28">
            <v>2714.25</v>
          </cell>
          <cell r="EF28">
            <v>2714.25</v>
          </cell>
        </row>
        <row r="29">
          <cell r="A29" t="str">
            <v>зв</v>
          </cell>
          <cell r="DH29">
            <v>15636</v>
          </cell>
          <cell r="DI29">
            <v>15636</v>
          </cell>
          <cell r="DJ29">
            <v>15636</v>
          </cell>
          <cell r="DK29">
            <v>15636</v>
          </cell>
          <cell r="DL29">
            <v>15636</v>
          </cell>
          <cell r="DM29">
            <v>15636</v>
          </cell>
          <cell r="DN29">
            <v>15636</v>
          </cell>
          <cell r="DO29">
            <v>15636</v>
          </cell>
          <cell r="DP29">
            <v>15636</v>
          </cell>
          <cell r="DQ29">
            <v>15636</v>
          </cell>
          <cell r="DR29">
            <v>15636</v>
          </cell>
          <cell r="DS29">
            <v>15636</v>
          </cell>
          <cell r="DU29">
            <v>3439.92</v>
          </cell>
          <cell r="DV29">
            <v>3439.92</v>
          </cell>
          <cell r="DW29">
            <v>3439.92</v>
          </cell>
          <cell r="DX29">
            <v>3439.92</v>
          </cell>
          <cell r="DY29">
            <v>3439.92</v>
          </cell>
          <cell r="DZ29">
            <v>3439.92</v>
          </cell>
          <cell r="EA29">
            <v>3439.92</v>
          </cell>
          <cell r="EB29">
            <v>3439.92</v>
          </cell>
          <cell r="EC29">
            <v>3439.92</v>
          </cell>
          <cell r="ED29">
            <v>3439.92</v>
          </cell>
          <cell r="EE29">
            <v>3439.92</v>
          </cell>
          <cell r="EF29">
            <v>3439.92</v>
          </cell>
        </row>
        <row r="30">
          <cell r="A30" t="str">
            <v>зв</v>
          </cell>
          <cell r="DH30">
            <v>15760.5</v>
          </cell>
          <cell r="DI30">
            <v>15760.5</v>
          </cell>
          <cell r="DJ30">
            <v>15760.5</v>
          </cell>
          <cell r="DK30">
            <v>15760.5</v>
          </cell>
          <cell r="DL30">
            <v>15760.5</v>
          </cell>
          <cell r="DM30">
            <v>15760.5</v>
          </cell>
          <cell r="DN30">
            <v>15760.5</v>
          </cell>
          <cell r="DO30">
            <v>15760.5</v>
          </cell>
          <cell r="DP30">
            <v>15760.5</v>
          </cell>
          <cell r="DQ30">
            <v>15760.5</v>
          </cell>
          <cell r="DR30">
            <v>15760.5</v>
          </cell>
          <cell r="DS30">
            <v>15760.5</v>
          </cell>
          <cell r="DU30">
            <v>3467.31</v>
          </cell>
          <cell r="DV30">
            <v>3467.31</v>
          </cell>
          <cell r="DW30">
            <v>3467.31</v>
          </cell>
          <cell r="DX30">
            <v>3467.31</v>
          </cell>
          <cell r="DY30">
            <v>3467.31</v>
          </cell>
          <cell r="DZ30">
            <v>3467.31</v>
          </cell>
          <cell r="EA30">
            <v>3467.31</v>
          </cell>
          <cell r="EB30">
            <v>3467.31</v>
          </cell>
          <cell r="EC30">
            <v>3467.31</v>
          </cell>
          <cell r="ED30">
            <v>3467.31</v>
          </cell>
          <cell r="EE30">
            <v>3467.31</v>
          </cell>
          <cell r="EF30">
            <v>3467.31</v>
          </cell>
        </row>
        <row r="31">
          <cell r="A31" t="str">
            <v>зв</v>
          </cell>
          <cell r="DH31">
            <v>7428</v>
          </cell>
          <cell r="DI31">
            <v>7428</v>
          </cell>
          <cell r="DJ31">
            <v>7428</v>
          </cell>
          <cell r="DK31">
            <v>7428</v>
          </cell>
          <cell r="DL31">
            <v>7428</v>
          </cell>
          <cell r="DM31">
            <v>7428</v>
          </cell>
          <cell r="DN31">
            <v>7428</v>
          </cell>
          <cell r="DO31">
            <v>7428</v>
          </cell>
          <cell r="DP31">
            <v>7428</v>
          </cell>
          <cell r="DQ31">
            <v>7428</v>
          </cell>
          <cell r="DR31">
            <v>7428</v>
          </cell>
          <cell r="DS31">
            <v>7428</v>
          </cell>
          <cell r="DU31">
            <v>1634.16</v>
          </cell>
          <cell r="DV31">
            <v>1634.16</v>
          </cell>
          <cell r="DW31">
            <v>1634.16</v>
          </cell>
          <cell r="DX31">
            <v>1634.16</v>
          </cell>
          <cell r="DY31">
            <v>1634.16</v>
          </cell>
          <cell r="DZ31">
            <v>1634.16</v>
          </cell>
          <cell r="EA31">
            <v>1634.16</v>
          </cell>
          <cell r="EB31">
            <v>1634.16</v>
          </cell>
          <cell r="EC31">
            <v>1634.16</v>
          </cell>
          <cell r="ED31">
            <v>1634.16</v>
          </cell>
          <cell r="EE31">
            <v>1634.16</v>
          </cell>
          <cell r="EF31">
            <v>1634.16</v>
          </cell>
        </row>
        <row r="32">
          <cell r="A32" t="str">
            <v>зв</v>
          </cell>
          <cell r="DH32">
            <v>15636</v>
          </cell>
          <cell r="DI32">
            <v>15636</v>
          </cell>
          <cell r="DJ32">
            <v>15636</v>
          </cell>
          <cell r="DK32">
            <v>15636</v>
          </cell>
          <cell r="DL32">
            <v>15636</v>
          </cell>
          <cell r="DM32">
            <v>15636</v>
          </cell>
          <cell r="DN32">
            <v>15636</v>
          </cell>
          <cell r="DO32">
            <v>15636</v>
          </cell>
          <cell r="DP32">
            <v>15636</v>
          </cell>
          <cell r="DQ32">
            <v>15636</v>
          </cell>
          <cell r="DR32">
            <v>15636</v>
          </cell>
          <cell r="DS32">
            <v>15636</v>
          </cell>
          <cell r="DU32">
            <v>3439.92</v>
          </cell>
          <cell r="DV32">
            <v>3439.92</v>
          </cell>
          <cell r="DW32">
            <v>3439.92</v>
          </cell>
          <cell r="DX32">
            <v>3439.92</v>
          </cell>
          <cell r="DY32">
            <v>3439.92</v>
          </cell>
          <cell r="DZ32">
            <v>3439.92</v>
          </cell>
          <cell r="EA32">
            <v>3439.92</v>
          </cell>
          <cell r="EB32">
            <v>3439.92</v>
          </cell>
          <cell r="EC32">
            <v>3439.92</v>
          </cell>
          <cell r="ED32">
            <v>3439.92</v>
          </cell>
          <cell r="EE32">
            <v>3439.92</v>
          </cell>
          <cell r="EF32">
            <v>3439.92</v>
          </cell>
        </row>
        <row r="33">
          <cell r="A33" t="str">
            <v>зв</v>
          </cell>
          <cell r="DH33">
            <v>14854.5</v>
          </cell>
          <cell r="DI33">
            <v>14854.5</v>
          </cell>
          <cell r="DJ33">
            <v>14854.5</v>
          </cell>
          <cell r="DK33">
            <v>14854.5</v>
          </cell>
          <cell r="DL33">
            <v>14854.5</v>
          </cell>
          <cell r="DM33">
            <v>14854.5</v>
          </cell>
          <cell r="DN33">
            <v>14854.5</v>
          </cell>
          <cell r="DO33">
            <v>14854.5</v>
          </cell>
          <cell r="DP33">
            <v>14854.5</v>
          </cell>
          <cell r="DQ33">
            <v>14854.5</v>
          </cell>
          <cell r="DR33">
            <v>14854.5</v>
          </cell>
          <cell r="DS33">
            <v>14854.5</v>
          </cell>
          <cell r="DU33">
            <v>3267.9900000000002</v>
          </cell>
          <cell r="DV33">
            <v>3267.9900000000002</v>
          </cell>
          <cell r="DW33">
            <v>3267.9900000000002</v>
          </cell>
          <cell r="DX33">
            <v>3267.9900000000002</v>
          </cell>
          <cell r="DY33">
            <v>3267.9900000000002</v>
          </cell>
          <cell r="DZ33">
            <v>3267.9900000000002</v>
          </cell>
          <cell r="EA33">
            <v>3267.9900000000002</v>
          </cell>
          <cell r="EB33">
            <v>3267.9900000000002</v>
          </cell>
          <cell r="EC33">
            <v>3267.9900000000002</v>
          </cell>
          <cell r="ED33">
            <v>3267.9900000000002</v>
          </cell>
          <cell r="EE33">
            <v>3267.9900000000002</v>
          </cell>
          <cell r="EF33">
            <v>3267.9900000000002</v>
          </cell>
        </row>
        <row r="34">
          <cell r="A34" t="str">
            <v>зв</v>
          </cell>
          <cell r="DH34">
            <v>13291.5</v>
          </cell>
          <cell r="DI34">
            <v>13291.5</v>
          </cell>
          <cell r="DJ34">
            <v>13291.5</v>
          </cell>
          <cell r="DK34">
            <v>13291.5</v>
          </cell>
          <cell r="DL34">
            <v>13291.5</v>
          </cell>
          <cell r="DM34">
            <v>13291.5</v>
          </cell>
          <cell r="DN34">
            <v>13291.5</v>
          </cell>
          <cell r="DO34">
            <v>13291.5</v>
          </cell>
          <cell r="DP34">
            <v>13291.5</v>
          </cell>
          <cell r="DQ34">
            <v>13291.5</v>
          </cell>
          <cell r="DR34">
            <v>13291.5</v>
          </cell>
          <cell r="DS34">
            <v>13291.5</v>
          </cell>
          <cell r="DU34">
            <v>2924.13</v>
          </cell>
          <cell r="DV34">
            <v>2924.13</v>
          </cell>
          <cell r="DW34">
            <v>2924.13</v>
          </cell>
          <cell r="DX34">
            <v>2924.13</v>
          </cell>
          <cell r="DY34">
            <v>2924.13</v>
          </cell>
          <cell r="DZ34">
            <v>2924.13</v>
          </cell>
          <cell r="EA34">
            <v>2924.13</v>
          </cell>
          <cell r="EB34">
            <v>2924.13</v>
          </cell>
          <cell r="EC34">
            <v>2924.13</v>
          </cell>
          <cell r="ED34">
            <v>2924.13</v>
          </cell>
          <cell r="EE34">
            <v>2924.13</v>
          </cell>
          <cell r="EF34">
            <v>2924.13</v>
          </cell>
        </row>
        <row r="35">
          <cell r="A35" t="str">
            <v>зв</v>
          </cell>
          <cell r="DH35">
            <v>14854.5</v>
          </cell>
          <cell r="DI35">
            <v>14854.5</v>
          </cell>
          <cell r="DJ35">
            <v>14854.5</v>
          </cell>
          <cell r="DK35">
            <v>14854.5</v>
          </cell>
          <cell r="DL35">
            <v>14854.5</v>
          </cell>
          <cell r="DM35">
            <v>14854.5</v>
          </cell>
          <cell r="DN35">
            <v>14854.5</v>
          </cell>
          <cell r="DO35">
            <v>14854.5</v>
          </cell>
          <cell r="DP35">
            <v>14854.5</v>
          </cell>
          <cell r="DQ35">
            <v>14854.5</v>
          </cell>
          <cell r="DR35">
            <v>14854.5</v>
          </cell>
          <cell r="DS35">
            <v>14854.5</v>
          </cell>
          <cell r="DU35">
            <v>3267.9900000000002</v>
          </cell>
          <cell r="DV35">
            <v>3267.9900000000002</v>
          </cell>
          <cell r="DW35">
            <v>3267.9900000000002</v>
          </cell>
          <cell r="DX35">
            <v>3267.9900000000002</v>
          </cell>
          <cell r="DY35">
            <v>3267.9900000000002</v>
          </cell>
          <cell r="DZ35">
            <v>3267.9900000000002</v>
          </cell>
          <cell r="EA35">
            <v>3267.9900000000002</v>
          </cell>
          <cell r="EB35">
            <v>3267.9900000000002</v>
          </cell>
          <cell r="EC35">
            <v>3267.9900000000002</v>
          </cell>
          <cell r="ED35">
            <v>3267.9900000000002</v>
          </cell>
          <cell r="EE35">
            <v>3267.9900000000002</v>
          </cell>
          <cell r="EF35">
            <v>3267.9900000000002</v>
          </cell>
        </row>
        <row r="36">
          <cell r="A36" t="str">
            <v>зв</v>
          </cell>
          <cell r="DH36">
            <v>14073</v>
          </cell>
          <cell r="DI36">
            <v>14073</v>
          </cell>
          <cell r="DJ36">
            <v>14073</v>
          </cell>
          <cell r="DK36">
            <v>14073</v>
          </cell>
          <cell r="DL36">
            <v>14073</v>
          </cell>
          <cell r="DM36">
            <v>14073</v>
          </cell>
          <cell r="DN36">
            <v>14073</v>
          </cell>
          <cell r="DO36">
            <v>14073</v>
          </cell>
          <cell r="DP36">
            <v>14073</v>
          </cell>
          <cell r="DQ36">
            <v>14073</v>
          </cell>
          <cell r="DR36">
            <v>14073</v>
          </cell>
          <cell r="DS36">
            <v>14073</v>
          </cell>
          <cell r="DU36">
            <v>3096.06</v>
          </cell>
          <cell r="DV36">
            <v>3096.06</v>
          </cell>
          <cell r="DW36">
            <v>3096.06</v>
          </cell>
          <cell r="DX36">
            <v>3096.06</v>
          </cell>
          <cell r="DY36">
            <v>3096.06</v>
          </cell>
          <cell r="DZ36">
            <v>3096.06</v>
          </cell>
          <cell r="EA36">
            <v>3096.06</v>
          </cell>
          <cell r="EB36">
            <v>3096.06</v>
          </cell>
          <cell r="EC36">
            <v>3096.06</v>
          </cell>
          <cell r="ED36">
            <v>3096.06</v>
          </cell>
          <cell r="EE36">
            <v>3096.06</v>
          </cell>
          <cell r="EF36">
            <v>3096.06</v>
          </cell>
        </row>
        <row r="37">
          <cell r="A37" t="str">
            <v>зв</v>
          </cell>
          <cell r="DH37">
            <v>23641.5</v>
          </cell>
          <cell r="DI37">
            <v>23641.5</v>
          </cell>
          <cell r="DJ37">
            <v>23641.5</v>
          </cell>
          <cell r="DK37">
            <v>23641.5</v>
          </cell>
          <cell r="DL37">
            <v>23641.5</v>
          </cell>
          <cell r="DM37">
            <v>23641.5</v>
          </cell>
          <cell r="DN37">
            <v>23641.5</v>
          </cell>
          <cell r="DO37">
            <v>23641.5</v>
          </cell>
          <cell r="DP37">
            <v>23641.5</v>
          </cell>
          <cell r="DQ37">
            <v>23641.5</v>
          </cell>
          <cell r="DR37">
            <v>23641.5</v>
          </cell>
          <cell r="DS37">
            <v>23641.5</v>
          </cell>
          <cell r="DU37">
            <v>5201.13</v>
          </cell>
          <cell r="DV37">
            <v>5201.13</v>
          </cell>
          <cell r="DW37">
            <v>5201.13</v>
          </cell>
          <cell r="DX37">
            <v>5201.13</v>
          </cell>
          <cell r="DY37">
            <v>5201.13</v>
          </cell>
          <cell r="DZ37">
            <v>5201.13</v>
          </cell>
          <cell r="EA37">
            <v>5201.13</v>
          </cell>
          <cell r="EB37">
            <v>5201.13</v>
          </cell>
          <cell r="EC37">
            <v>5201.13</v>
          </cell>
          <cell r="ED37">
            <v>5201.13</v>
          </cell>
          <cell r="EE37">
            <v>5201.13</v>
          </cell>
          <cell r="EF37">
            <v>5201.13</v>
          </cell>
        </row>
        <row r="38">
          <cell r="A38" t="str">
            <v>зв</v>
          </cell>
          <cell r="DH38">
            <v>23641.5</v>
          </cell>
          <cell r="DI38">
            <v>23641.5</v>
          </cell>
          <cell r="DJ38">
            <v>23641.5</v>
          </cell>
          <cell r="DK38">
            <v>23641.5</v>
          </cell>
          <cell r="DL38">
            <v>23641.5</v>
          </cell>
          <cell r="DM38">
            <v>23641.5</v>
          </cell>
          <cell r="DN38">
            <v>23641.5</v>
          </cell>
          <cell r="DO38">
            <v>23641.5</v>
          </cell>
          <cell r="DP38">
            <v>23641.5</v>
          </cell>
          <cell r="DQ38">
            <v>23641.5</v>
          </cell>
          <cell r="DR38">
            <v>23641.5</v>
          </cell>
          <cell r="DS38">
            <v>23641.5</v>
          </cell>
          <cell r="DU38">
            <v>5201.13</v>
          </cell>
          <cell r="DV38">
            <v>5201.13</v>
          </cell>
          <cell r="DW38">
            <v>5201.13</v>
          </cell>
          <cell r="DX38">
            <v>5201.13</v>
          </cell>
          <cell r="DY38">
            <v>5201.13</v>
          </cell>
          <cell r="DZ38">
            <v>5201.13</v>
          </cell>
          <cell r="EA38">
            <v>5201.13</v>
          </cell>
          <cell r="EB38">
            <v>5201.13</v>
          </cell>
          <cell r="EC38">
            <v>5201.13</v>
          </cell>
          <cell r="ED38">
            <v>5201.13</v>
          </cell>
          <cell r="EE38">
            <v>5201.13</v>
          </cell>
          <cell r="EF38">
            <v>5201.13</v>
          </cell>
        </row>
        <row r="39">
          <cell r="A39" t="str">
            <v>зв</v>
          </cell>
          <cell r="DH39">
            <v>4926</v>
          </cell>
          <cell r="DI39">
            <v>4926</v>
          </cell>
          <cell r="DJ39">
            <v>4926</v>
          </cell>
          <cell r="DK39">
            <v>4926</v>
          </cell>
          <cell r="DL39">
            <v>4926</v>
          </cell>
          <cell r="DM39">
            <v>4926</v>
          </cell>
          <cell r="DN39">
            <v>4926</v>
          </cell>
          <cell r="DO39">
            <v>4926</v>
          </cell>
          <cell r="DP39">
            <v>4926</v>
          </cell>
          <cell r="DQ39">
            <v>4926</v>
          </cell>
          <cell r="DR39">
            <v>4926</v>
          </cell>
          <cell r="DS39">
            <v>4926</v>
          </cell>
          <cell r="DU39">
            <v>1083.72</v>
          </cell>
          <cell r="DV39">
            <v>1083.72</v>
          </cell>
          <cell r="DW39">
            <v>1083.72</v>
          </cell>
          <cell r="DX39">
            <v>1083.72</v>
          </cell>
          <cell r="DY39">
            <v>1083.72</v>
          </cell>
          <cell r="DZ39">
            <v>1083.72</v>
          </cell>
          <cell r="EA39">
            <v>1083.72</v>
          </cell>
          <cell r="EB39">
            <v>1083.72</v>
          </cell>
          <cell r="EC39">
            <v>1083.72</v>
          </cell>
          <cell r="ED39">
            <v>1083.72</v>
          </cell>
          <cell r="EE39">
            <v>1083.72</v>
          </cell>
          <cell r="EF39">
            <v>1083.72</v>
          </cell>
        </row>
        <row r="40">
          <cell r="A40" t="str">
            <v>соб</v>
          </cell>
          <cell r="DH40">
            <v>4500</v>
          </cell>
          <cell r="DI40">
            <v>4500</v>
          </cell>
          <cell r="DJ40">
            <v>4500</v>
          </cell>
          <cell r="DK40">
            <v>4500</v>
          </cell>
          <cell r="DL40">
            <v>4500</v>
          </cell>
          <cell r="DM40">
            <v>4500</v>
          </cell>
          <cell r="DN40">
            <v>4500</v>
          </cell>
          <cell r="DO40">
            <v>4500</v>
          </cell>
          <cell r="DP40">
            <v>4500</v>
          </cell>
          <cell r="DQ40">
            <v>4500</v>
          </cell>
          <cell r="DR40">
            <v>4500</v>
          </cell>
          <cell r="DS40">
            <v>4500</v>
          </cell>
          <cell r="DU40">
            <v>990</v>
          </cell>
          <cell r="DV40">
            <v>990</v>
          </cell>
          <cell r="DW40">
            <v>990</v>
          </cell>
          <cell r="DX40">
            <v>990</v>
          </cell>
          <cell r="DY40">
            <v>990</v>
          </cell>
          <cell r="DZ40">
            <v>990</v>
          </cell>
          <cell r="EA40">
            <v>990</v>
          </cell>
          <cell r="EB40">
            <v>990</v>
          </cell>
          <cell r="EC40">
            <v>990</v>
          </cell>
          <cell r="ED40">
            <v>990</v>
          </cell>
          <cell r="EE40">
            <v>990</v>
          </cell>
          <cell r="EF40">
            <v>990</v>
          </cell>
        </row>
        <row r="41">
          <cell r="A41" t="str">
            <v>соб</v>
          </cell>
          <cell r="DH41">
            <v>4500</v>
          </cell>
          <cell r="DI41">
            <v>4500</v>
          </cell>
          <cell r="DJ41">
            <v>4500</v>
          </cell>
          <cell r="DK41">
            <v>4500</v>
          </cell>
          <cell r="DL41">
            <v>4500</v>
          </cell>
          <cell r="DM41">
            <v>4500</v>
          </cell>
          <cell r="DN41">
            <v>4500</v>
          </cell>
          <cell r="DO41">
            <v>4500</v>
          </cell>
          <cell r="DP41">
            <v>4500</v>
          </cell>
          <cell r="DQ41">
            <v>4500</v>
          </cell>
          <cell r="DR41">
            <v>4500</v>
          </cell>
          <cell r="DS41">
            <v>4500</v>
          </cell>
          <cell r="DU41">
            <v>990</v>
          </cell>
          <cell r="DV41">
            <v>990</v>
          </cell>
          <cell r="DW41">
            <v>990</v>
          </cell>
          <cell r="DX41">
            <v>990</v>
          </cell>
          <cell r="DY41">
            <v>990</v>
          </cell>
          <cell r="DZ41">
            <v>990</v>
          </cell>
          <cell r="EA41">
            <v>990</v>
          </cell>
          <cell r="EB41">
            <v>990</v>
          </cell>
          <cell r="EC41">
            <v>990</v>
          </cell>
          <cell r="ED41">
            <v>990</v>
          </cell>
          <cell r="EE41">
            <v>990</v>
          </cell>
          <cell r="EF41">
            <v>990</v>
          </cell>
        </row>
        <row r="42">
          <cell r="A42" t="str">
            <v>соб</v>
          </cell>
          <cell r="DH42">
            <v>12040.5</v>
          </cell>
          <cell r="DI42">
            <v>12040.5</v>
          </cell>
          <cell r="DJ42">
            <v>12040.5</v>
          </cell>
          <cell r="DK42">
            <v>12040.5</v>
          </cell>
          <cell r="DL42">
            <v>12040.5</v>
          </cell>
          <cell r="DM42">
            <v>12040.5</v>
          </cell>
          <cell r="DN42">
            <v>12040.5</v>
          </cell>
          <cell r="DO42">
            <v>12040.5</v>
          </cell>
          <cell r="DP42">
            <v>12040.5</v>
          </cell>
          <cell r="DQ42">
            <v>12040.5</v>
          </cell>
          <cell r="DR42">
            <v>12040.5</v>
          </cell>
          <cell r="DS42">
            <v>12040.5</v>
          </cell>
          <cell r="DU42">
            <v>2648.91</v>
          </cell>
          <cell r="DV42">
            <v>2648.91</v>
          </cell>
          <cell r="DW42">
            <v>2648.91</v>
          </cell>
          <cell r="DX42">
            <v>2648.91</v>
          </cell>
          <cell r="DY42">
            <v>2648.91</v>
          </cell>
          <cell r="DZ42">
            <v>2648.91</v>
          </cell>
          <cell r="EA42">
            <v>2648.91</v>
          </cell>
          <cell r="EB42">
            <v>2648.91</v>
          </cell>
          <cell r="EC42">
            <v>2648.91</v>
          </cell>
          <cell r="ED42">
            <v>2648.91</v>
          </cell>
          <cell r="EE42">
            <v>2648.91</v>
          </cell>
          <cell r="EF42">
            <v>2648.91</v>
          </cell>
        </row>
        <row r="43">
          <cell r="A43" t="str">
            <v>соб</v>
          </cell>
          <cell r="DH43">
            <v>12040.5</v>
          </cell>
          <cell r="DI43">
            <v>12040.5</v>
          </cell>
          <cell r="DJ43">
            <v>12040.5</v>
          </cell>
          <cell r="DK43">
            <v>12040.5</v>
          </cell>
          <cell r="DL43">
            <v>12040.5</v>
          </cell>
          <cell r="DM43">
            <v>12040.5</v>
          </cell>
          <cell r="DN43">
            <v>12040.5</v>
          </cell>
          <cell r="DO43">
            <v>12040.5</v>
          </cell>
          <cell r="DP43">
            <v>12040.5</v>
          </cell>
          <cell r="DQ43">
            <v>12040.5</v>
          </cell>
          <cell r="DR43">
            <v>12040.5</v>
          </cell>
          <cell r="DS43">
            <v>12040.5</v>
          </cell>
          <cell r="DU43">
            <v>2648.91</v>
          </cell>
          <cell r="DV43">
            <v>2648.91</v>
          </cell>
          <cell r="DW43">
            <v>2648.91</v>
          </cell>
          <cell r="DX43">
            <v>2648.91</v>
          </cell>
          <cell r="DY43">
            <v>2648.91</v>
          </cell>
          <cell r="DZ43">
            <v>2648.91</v>
          </cell>
          <cell r="EA43">
            <v>2648.91</v>
          </cell>
          <cell r="EB43">
            <v>2648.91</v>
          </cell>
          <cell r="EC43">
            <v>2648.91</v>
          </cell>
          <cell r="ED43">
            <v>2648.91</v>
          </cell>
          <cell r="EE43">
            <v>2648.91</v>
          </cell>
          <cell r="EF43">
            <v>2648.91</v>
          </cell>
        </row>
        <row r="44">
          <cell r="A44" t="str">
            <v>соб</v>
          </cell>
          <cell r="DH44">
            <v>16052.75</v>
          </cell>
          <cell r="DI44">
            <v>16052.75</v>
          </cell>
          <cell r="DJ44">
            <v>16052.75</v>
          </cell>
          <cell r="DK44">
            <v>16052.75</v>
          </cell>
          <cell r="DL44">
            <v>16052.75</v>
          </cell>
          <cell r="DM44">
            <v>16052.75</v>
          </cell>
          <cell r="DN44">
            <v>16052.75</v>
          </cell>
          <cell r="DO44">
            <v>16052.75</v>
          </cell>
          <cell r="DP44">
            <v>16052.75</v>
          </cell>
          <cell r="DQ44">
            <v>16052.75</v>
          </cell>
          <cell r="DR44">
            <v>16052.75</v>
          </cell>
          <cell r="DS44">
            <v>16052.75</v>
          </cell>
          <cell r="DU44">
            <v>3531.605</v>
          </cell>
          <cell r="DV44">
            <v>3531.605</v>
          </cell>
          <cell r="DW44">
            <v>3531.605</v>
          </cell>
          <cell r="DX44">
            <v>3531.605</v>
          </cell>
          <cell r="DY44">
            <v>3531.605</v>
          </cell>
          <cell r="DZ44">
            <v>3531.605</v>
          </cell>
          <cell r="EA44">
            <v>3531.605</v>
          </cell>
          <cell r="EB44">
            <v>3531.605</v>
          </cell>
          <cell r="EC44">
            <v>3531.605</v>
          </cell>
          <cell r="ED44">
            <v>3531.605</v>
          </cell>
          <cell r="EE44">
            <v>3531.605</v>
          </cell>
          <cell r="EF44">
            <v>3531.605</v>
          </cell>
        </row>
        <row r="45">
          <cell r="A45" t="str">
            <v>соб</v>
          </cell>
          <cell r="DH45">
            <v>16052.75</v>
          </cell>
          <cell r="DI45">
            <v>16052.75</v>
          </cell>
          <cell r="DJ45">
            <v>16052.75</v>
          </cell>
          <cell r="DK45">
            <v>16052.75</v>
          </cell>
          <cell r="DL45">
            <v>16052.75</v>
          </cell>
          <cell r="DM45">
            <v>16052.75</v>
          </cell>
          <cell r="DN45">
            <v>16052.75</v>
          </cell>
          <cell r="DO45">
            <v>16052.75</v>
          </cell>
          <cell r="DP45">
            <v>16052.75</v>
          </cell>
          <cell r="DQ45">
            <v>16052.75</v>
          </cell>
          <cell r="DR45">
            <v>16052.75</v>
          </cell>
          <cell r="DS45">
            <v>16052.75</v>
          </cell>
          <cell r="DU45">
            <v>3531.605</v>
          </cell>
          <cell r="DV45">
            <v>3531.605</v>
          </cell>
          <cell r="DW45">
            <v>3531.605</v>
          </cell>
          <cell r="DX45">
            <v>3531.605</v>
          </cell>
          <cell r="DY45">
            <v>3531.605</v>
          </cell>
          <cell r="DZ45">
            <v>3531.605</v>
          </cell>
          <cell r="EA45">
            <v>3531.605</v>
          </cell>
          <cell r="EB45">
            <v>3531.605</v>
          </cell>
          <cell r="EC45">
            <v>3531.605</v>
          </cell>
          <cell r="ED45">
            <v>3531.605</v>
          </cell>
          <cell r="EE45">
            <v>3531.605</v>
          </cell>
          <cell r="EF45">
            <v>3531.605</v>
          </cell>
        </row>
        <row r="46">
          <cell r="A46" t="str">
            <v>соб</v>
          </cell>
          <cell r="DH46">
            <v>16052.75</v>
          </cell>
          <cell r="DI46">
            <v>16052.75</v>
          </cell>
          <cell r="DJ46">
            <v>16052.75</v>
          </cell>
          <cell r="DK46">
            <v>16052.75</v>
          </cell>
          <cell r="DL46">
            <v>16052.75</v>
          </cell>
          <cell r="DM46">
            <v>16052.75</v>
          </cell>
          <cell r="DN46">
            <v>16052.75</v>
          </cell>
          <cell r="DO46">
            <v>16052.75</v>
          </cell>
          <cell r="DP46">
            <v>16052.75</v>
          </cell>
          <cell r="DQ46">
            <v>16052.75</v>
          </cell>
          <cell r="DR46">
            <v>16052.75</v>
          </cell>
          <cell r="DS46">
            <v>16052.75</v>
          </cell>
          <cell r="DU46">
            <v>3531.605</v>
          </cell>
          <cell r="DV46">
            <v>3531.605</v>
          </cell>
          <cell r="DW46">
            <v>3531.605</v>
          </cell>
          <cell r="DX46">
            <v>3531.605</v>
          </cell>
          <cell r="DY46">
            <v>3531.605</v>
          </cell>
          <cell r="DZ46">
            <v>3531.605</v>
          </cell>
          <cell r="EA46">
            <v>3531.605</v>
          </cell>
          <cell r="EB46">
            <v>3531.605</v>
          </cell>
          <cell r="EC46">
            <v>3531.605</v>
          </cell>
          <cell r="ED46">
            <v>3531.605</v>
          </cell>
          <cell r="EE46">
            <v>3531.605</v>
          </cell>
          <cell r="EF46">
            <v>3531.605</v>
          </cell>
        </row>
        <row r="47">
          <cell r="A47" t="str">
            <v>соб</v>
          </cell>
          <cell r="DH47">
            <v>16052.75</v>
          </cell>
          <cell r="DI47">
            <v>16052.75</v>
          </cell>
          <cell r="DJ47">
            <v>16052.75</v>
          </cell>
          <cell r="DK47">
            <v>16052.75</v>
          </cell>
          <cell r="DL47">
            <v>16052.75</v>
          </cell>
          <cell r="DM47">
            <v>16052.75</v>
          </cell>
          <cell r="DN47">
            <v>16052.75</v>
          </cell>
          <cell r="DO47">
            <v>16052.75</v>
          </cell>
          <cell r="DP47">
            <v>16052.75</v>
          </cell>
          <cell r="DQ47">
            <v>16052.75</v>
          </cell>
          <cell r="DR47">
            <v>16052.75</v>
          </cell>
          <cell r="DS47">
            <v>16052.75</v>
          </cell>
          <cell r="DU47">
            <v>3531.605</v>
          </cell>
          <cell r="DV47">
            <v>3531.605</v>
          </cell>
          <cell r="DW47">
            <v>3531.605</v>
          </cell>
          <cell r="DX47">
            <v>3531.605</v>
          </cell>
          <cell r="DY47">
            <v>3531.605</v>
          </cell>
          <cell r="DZ47">
            <v>3531.605</v>
          </cell>
          <cell r="EA47">
            <v>3531.605</v>
          </cell>
          <cell r="EB47">
            <v>3531.605</v>
          </cell>
          <cell r="EC47">
            <v>3531.605</v>
          </cell>
          <cell r="ED47">
            <v>3531.605</v>
          </cell>
          <cell r="EE47">
            <v>3531.605</v>
          </cell>
          <cell r="EF47">
            <v>3531.605</v>
          </cell>
        </row>
        <row r="48">
          <cell r="A48" t="str">
            <v>соб</v>
          </cell>
          <cell r="DH48">
            <v>16052.75</v>
          </cell>
          <cell r="DI48">
            <v>16052.75</v>
          </cell>
          <cell r="DJ48">
            <v>16052.75</v>
          </cell>
          <cell r="DK48">
            <v>16052.75</v>
          </cell>
          <cell r="DL48">
            <v>16052.75</v>
          </cell>
          <cell r="DM48">
            <v>16052.75</v>
          </cell>
          <cell r="DN48">
            <v>16052.75</v>
          </cell>
          <cell r="DO48">
            <v>16052.75</v>
          </cell>
          <cell r="DP48">
            <v>16052.75</v>
          </cell>
          <cell r="DQ48">
            <v>16052.75</v>
          </cell>
          <cell r="DR48">
            <v>16052.75</v>
          </cell>
          <cell r="DS48">
            <v>16052.75</v>
          </cell>
          <cell r="DU48">
            <v>3531.605</v>
          </cell>
          <cell r="DV48">
            <v>3531.605</v>
          </cell>
          <cell r="DW48">
            <v>3531.605</v>
          </cell>
          <cell r="DX48">
            <v>3531.605</v>
          </cell>
          <cell r="DY48">
            <v>3531.605</v>
          </cell>
          <cell r="DZ48">
            <v>3531.605</v>
          </cell>
          <cell r="EA48">
            <v>3531.605</v>
          </cell>
          <cell r="EB48">
            <v>3531.605</v>
          </cell>
          <cell r="EC48">
            <v>3531.605</v>
          </cell>
          <cell r="ED48">
            <v>3531.605</v>
          </cell>
          <cell r="EE48">
            <v>3531.605</v>
          </cell>
          <cell r="EF48">
            <v>3531.605</v>
          </cell>
        </row>
        <row r="49">
          <cell r="A49" t="str">
            <v>соб</v>
          </cell>
          <cell r="DH49">
            <v>16052.75</v>
          </cell>
          <cell r="DI49">
            <v>16052.75</v>
          </cell>
          <cell r="DJ49">
            <v>16052.75</v>
          </cell>
          <cell r="DK49">
            <v>16052.75</v>
          </cell>
          <cell r="DL49">
            <v>16052.75</v>
          </cell>
          <cell r="DM49">
            <v>16052.75</v>
          </cell>
          <cell r="DN49">
            <v>16052.75</v>
          </cell>
          <cell r="DO49">
            <v>16052.75</v>
          </cell>
          <cell r="DP49">
            <v>16052.75</v>
          </cell>
          <cell r="DQ49">
            <v>16052.75</v>
          </cell>
          <cell r="DR49">
            <v>16052.75</v>
          </cell>
          <cell r="DS49">
            <v>16052.75</v>
          </cell>
          <cell r="DU49">
            <v>3531.605</v>
          </cell>
          <cell r="DV49">
            <v>3531.605</v>
          </cell>
          <cell r="DW49">
            <v>3531.605</v>
          </cell>
          <cell r="DX49">
            <v>3531.605</v>
          </cell>
          <cell r="DY49">
            <v>3531.605</v>
          </cell>
          <cell r="DZ49">
            <v>3531.605</v>
          </cell>
          <cell r="EA49">
            <v>3531.605</v>
          </cell>
          <cell r="EB49">
            <v>3531.605</v>
          </cell>
          <cell r="EC49">
            <v>3531.605</v>
          </cell>
          <cell r="ED49">
            <v>3531.605</v>
          </cell>
          <cell r="EE49">
            <v>3531.605</v>
          </cell>
          <cell r="EF49">
            <v>3531.605</v>
          </cell>
        </row>
        <row r="50">
          <cell r="A50" t="str">
            <v>соб</v>
          </cell>
          <cell r="DH50">
            <v>16179.2</v>
          </cell>
          <cell r="DI50">
            <v>16179.2</v>
          </cell>
          <cell r="DJ50">
            <v>16179.2</v>
          </cell>
          <cell r="DK50">
            <v>16179.2</v>
          </cell>
          <cell r="DL50">
            <v>16179.2</v>
          </cell>
          <cell r="DM50">
            <v>16179.2</v>
          </cell>
          <cell r="DN50">
            <v>16179.2</v>
          </cell>
          <cell r="DO50">
            <v>16179.2</v>
          </cell>
          <cell r="DP50">
            <v>16179.2</v>
          </cell>
          <cell r="DQ50">
            <v>16179.2</v>
          </cell>
          <cell r="DR50">
            <v>16179.2</v>
          </cell>
          <cell r="DS50">
            <v>16179.2</v>
          </cell>
          <cell r="DU50">
            <v>3559.424</v>
          </cell>
          <cell r="DV50">
            <v>3559.424</v>
          </cell>
          <cell r="DW50">
            <v>3559.424</v>
          </cell>
          <cell r="DX50">
            <v>3559.424</v>
          </cell>
          <cell r="DY50">
            <v>3559.424</v>
          </cell>
          <cell r="DZ50">
            <v>3559.424</v>
          </cell>
          <cell r="EA50">
            <v>3559.424</v>
          </cell>
          <cell r="EB50">
            <v>3559.424</v>
          </cell>
          <cell r="EC50">
            <v>3559.424</v>
          </cell>
          <cell r="ED50">
            <v>3559.424</v>
          </cell>
          <cell r="EE50">
            <v>3559.424</v>
          </cell>
          <cell r="EF50">
            <v>3559.424</v>
          </cell>
        </row>
        <row r="51">
          <cell r="A51" t="str">
            <v>соб</v>
          </cell>
          <cell r="DH51">
            <v>16179.2</v>
          </cell>
          <cell r="DI51">
            <v>16179.2</v>
          </cell>
          <cell r="DJ51">
            <v>16179.2</v>
          </cell>
          <cell r="DK51">
            <v>16179.2</v>
          </cell>
          <cell r="DL51">
            <v>16179.2</v>
          </cell>
          <cell r="DM51">
            <v>16179.2</v>
          </cell>
          <cell r="DN51">
            <v>16179.2</v>
          </cell>
          <cell r="DO51">
            <v>16179.2</v>
          </cell>
          <cell r="DP51">
            <v>16179.2</v>
          </cell>
          <cell r="DQ51">
            <v>16179.2</v>
          </cell>
          <cell r="DR51">
            <v>16179.2</v>
          </cell>
          <cell r="DS51">
            <v>16179.2</v>
          </cell>
          <cell r="DU51">
            <v>3559.424</v>
          </cell>
          <cell r="DV51">
            <v>3559.424</v>
          </cell>
          <cell r="DW51">
            <v>3559.424</v>
          </cell>
          <cell r="DX51">
            <v>3559.424</v>
          </cell>
          <cell r="DY51">
            <v>3559.424</v>
          </cell>
          <cell r="DZ51">
            <v>3559.424</v>
          </cell>
          <cell r="EA51">
            <v>3559.424</v>
          </cell>
          <cell r="EB51">
            <v>3559.424</v>
          </cell>
          <cell r="EC51">
            <v>3559.424</v>
          </cell>
          <cell r="ED51">
            <v>3559.424</v>
          </cell>
          <cell r="EE51">
            <v>3559.424</v>
          </cell>
          <cell r="EF51">
            <v>3559.424</v>
          </cell>
        </row>
        <row r="52">
          <cell r="A52" t="str">
            <v>соб</v>
          </cell>
          <cell r="DH52">
            <v>14073</v>
          </cell>
          <cell r="DI52">
            <v>14073</v>
          </cell>
          <cell r="DJ52">
            <v>14073</v>
          </cell>
          <cell r="DK52">
            <v>14073</v>
          </cell>
          <cell r="DL52">
            <v>14073</v>
          </cell>
          <cell r="DM52">
            <v>14073</v>
          </cell>
          <cell r="DN52">
            <v>14073</v>
          </cell>
          <cell r="DO52">
            <v>14073</v>
          </cell>
          <cell r="DP52">
            <v>14073</v>
          </cell>
          <cell r="DQ52">
            <v>14073</v>
          </cell>
          <cell r="DR52">
            <v>14073</v>
          </cell>
          <cell r="DS52">
            <v>14073</v>
          </cell>
          <cell r="DU52">
            <v>3096.06</v>
          </cell>
          <cell r="DV52">
            <v>3096.06</v>
          </cell>
          <cell r="DW52">
            <v>3096.06</v>
          </cell>
          <cell r="DX52">
            <v>3096.06</v>
          </cell>
          <cell r="DY52">
            <v>3096.06</v>
          </cell>
          <cell r="DZ52">
            <v>3096.06</v>
          </cell>
          <cell r="EA52">
            <v>3096.06</v>
          </cell>
          <cell r="EB52">
            <v>3096.06</v>
          </cell>
          <cell r="EC52">
            <v>3096.06</v>
          </cell>
          <cell r="ED52">
            <v>3096.06</v>
          </cell>
          <cell r="EE52">
            <v>3096.06</v>
          </cell>
          <cell r="EF52">
            <v>3096.06</v>
          </cell>
        </row>
        <row r="53">
          <cell r="A53" t="str">
            <v>соб</v>
          </cell>
          <cell r="DH53">
            <v>33972</v>
          </cell>
          <cell r="DI53">
            <v>33972</v>
          </cell>
          <cell r="DJ53">
            <v>33972</v>
          </cell>
          <cell r="DK53">
            <v>33972</v>
          </cell>
          <cell r="DL53">
            <v>33972</v>
          </cell>
          <cell r="DM53">
            <v>33972</v>
          </cell>
          <cell r="DN53">
            <v>33972</v>
          </cell>
          <cell r="DO53">
            <v>33972</v>
          </cell>
          <cell r="DP53">
            <v>33972</v>
          </cell>
          <cell r="DQ53">
            <v>33972</v>
          </cell>
          <cell r="DR53">
            <v>33972</v>
          </cell>
          <cell r="DS53">
            <v>33972</v>
          </cell>
          <cell r="DU53">
            <v>7473.84</v>
          </cell>
          <cell r="DV53">
            <v>7473.84</v>
          </cell>
          <cell r="DW53">
            <v>7473.84</v>
          </cell>
          <cell r="DX53">
            <v>7473.84</v>
          </cell>
          <cell r="DY53">
            <v>7473.84</v>
          </cell>
          <cell r="DZ53">
            <v>7473.84</v>
          </cell>
          <cell r="EA53">
            <v>7473.84</v>
          </cell>
          <cell r="EB53">
            <v>7473.84</v>
          </cell>
          <cell r="EC53">
            <v>7473.84</v>
          </cell>
          <cell r="ED53">
            <v>7473.84</v>
          </cell>
          <cell r="EE53">
            <v>7473.84</v>
          </cell>
          <cell r="EF53">
            <v>7473.84</v>
          </cell>
        </row>
        <row r="54">
          <cell r="A54" t="str">
            <v>соб</v>
          </cell>
          <cell r="DH54">
            <v>16857</v>
          </cell>
          <cell r="DI54">
            <v>16857</v>
          </cell>
          <cell r="DJ54">
            <v>16857</v>
          </cell>
          <cell r="DK54">
            <v>16857</v>
          </cell>
          <cell r="DL54">
            <v>16857</v>
          </cell>
          <cell r="DM54">
            <v>16857</v>
          </cell>
          <cell r="DN54">
            <v>16857</v>
          </cell>
          <cell r="DO54">
            <v>16857</v>
          </cell>
          <cell r="DP54">
            <v>16857</v>
          </cell>
          <cell r="DQ54">
            <v>16857</v>
          </cell>
          <cell r="DR54">
            <v>16857</v>
          </cell>
          <cell r="DS54">
            <v>16857</v>
          </cell>
          <cell r="DU54">
            <v>3708.54</v>
          </cell>
          <cell r="DV54">
            <v>3708.54</v>
          </cell>
          <cell r="DW54">
            <v>3708.54</v>
          </cell>
          <cell r="DX54">
            <v>3708.54</v>
          </cell>
          <cell r="DY54">
            <v>3708.54</v>
          </cell>
          <cell r="DZ54">
            <v>3708.54</v>
          </cell>
          <cell r="EA54">
            <v>3708.54</v>
          </cell>
          <cell r="EB54">
            <v>3708.54</v>
          </cell>
          <cell r="EC54">
            <v>3708.54</v>
          </cell>
          <cell r="ED54">
            <v>3708.54</v>
          </cell>
          <cell r="EE54">
            <v>3708.54</v>
          </cell>
          <cell r="EF54">
            <v>3708.54</v>
          </cell>
        </row>
        <row r="55">
          <cell r="A55" t="str">
            <v>соб</v>
          </cell>
          <cell r="DH55">
            <v>16857</v>
          </cell>
          <cell r="DI55">
            <v>16857</v>
          </cell>
          <cell r="DJ55">
            <v>16857</v>
          </cell>
          <cell r="DK55">
            <v>16857</v>
          </cell>
          <cell r="DL55">
            <v>16857</v>
          </cell>
          <cell r="DM55">
            <v>16857</v>
          </cell>
          <cell r="DN55">
            <v>16857</v>
          </cell>
          <cell r="DO55">
            <v>16857</v>
          </cell>
          <cell r="DP55">
            <v>16857</v>
          </cell>
          <cell r="DQ55">
            <v>16857</v>
          </cell>
          <cell r="DR55">
            <v>16857</v>
          </cell>
          <cell r="DS55">
            <v>16857</v>
          </cell>
          <cell r="DU55">
            <v>3708.54</v>
          </cell>
          <cell r="DV55">
            <v>3708.54</v>
          </cell>
          <cell r="DW55">
            <v>3708.54</v>
          </cell>
          <cell r="DX55">
            <v>3708.54</v>
          </cell>
          <cell r="DY55">
            <v>3708.54</v>
          </cell>
          <cell r="DZ55">
            <v>3708.54</v>
          </cell>
          <cell r="EA55">
            <v>3708.54</v>
          </cell>
          <cell r="EB55">
            <v>3708.54</v>
          </cell>
          <cell r="EC55">
            <v>3708.54</v>
          </cell>
          <cell r="ED55">
            <v>3708.54</v>
          </cell>
          <cell r="EE55">
            <v>3708.54</v>
          </cell>
          <cell r="EF55">
            <v>3708.54</v>
          </cell>
        </row>
        <row r="56">
          <cell r="A56" t="str">
            <v>соб</v>
          </cell>
          <cell r="DH56">
            <v>16857</v>
          </cell>
          <cell r="DI56">
            <v>16857</v>
          </cell>
          <cell r="DJ56">
            <v>16857</v>
          </cell>
          <cell r="DK56">
            <v>16857</v>
          </cell>
          <cell r="DL56">
            <v>16857</v>
          </cell>
          <cell r="DM56">
            <v>16857</v>
          </cell>
          <cell r="DN56">
            <v>16857</v>
          </cell>
          <cell r="DO56">
            <v>16857</v>
          </cell>
          <cell r="DP56">
            <v>16857</v>
          </cell>
          <cell r="DQ56">
            <v>16857</v>
          </cell>
          <cell r="DR56">
            <v>16857</v>
          </cell>
          <cell r="DS56">
            <v>16857</v>
          </cell>
          <cell r="DU56">
            <v>3708.54</v>
          </cell>
          <cell r="DV56">
            <v>3708.54</v>
          </cell>
          <cell r="DW56">
            <v>3708.54</v>
          </cell>
          <cell r="DX56">
            <v>3708.54</v>
          </cell>
          <cell r="DY56">
            <v>3708.54</v>
          </cell>
          <cell r="DZ56">
            <v>3708.54</v>
          </cell>
          <cell r="EA56">
            <v>3708.54</v>
          </cell>
          <cell r="EB56">
            <v>3708.54</v>
          </cell>
          <cell r="EC56">
            <v>3708.54</v>
          </cell>
          <cell r="ED56">
            <v>3708.54</v>
          </cell>
          <cell r="EE56">
            <v>3708.54</v>
          </cell>
          <cell r="EF56">
            <v>3708.54</v>
          </cell>
        </row>
        <row r="57">
          <cell r="A57" t="str">
            <v>соб</v>
          </cell>
          <cell r="DH57">
            <v>16857</v>
          </cell>
          <cell r="DI57">
            <v>16857</v>
          </cell>
          <cell r="DJ57">
            <v>16857</v>
          </cell>
          <cell r="DK57">
            <v>16857</v>
          </cell>
          <cell r="DL57">
            <v>16857</v>
          </cell>
          <cell r="DM57">
            <v>16857</v>
          </cell>
          <cell r="DN57">
            <v>16857</v>
          </cell>
          <cell r="DO57">
            <v>16857</v>
          </cell>
          <cell r="DP57">
            <v>16857</v>
          </cell>
          <cell r="DQ57">
            <v>16857</v>
          </cell>
          <cell r="DR57">
            <v>16857</v>
          </cell>
          <cell r="DS57">
            <v>16857</v>
          </cell>
          <cell r="DU57">
            <v>3708.54</v>
          </cell>
          <cell r="DV57">
            <v>3708.54</v>
          </cell>
          <cell r="DW57">
            <v>3708.54</v>
          </cell>
          <cell r="DX57">
            <v>3708.54</v>
          </cell>
          <cell r="DY57">
            <v>3708.54</v>
          </cell>
          <cell r="DZ57">
            <v>3708.54</v>
          </cell>
          <cell r="EA57">
            <v>3708.54</v>
          </cell>
          <cell r="EB57">
            <v>3708.54</v>
          </cell>
          <cell r="EC57">
            <v>3708.54</v>
          </cell>
          <cell r="ED57">
            <v>3708.54</v>
          </cell>
          <cell r="EE57">
            <v>3708.54</v>
          </cell>
          <cell r="EF57">
            <v>3708.54</v>
          </cell>
        </row>
        <row r="58">
          <cell r="A58" t="str">
            <v>соб</v>
          </cell>
          <cell r="DH58">
            <v>16857</v>
          </cell>
          <cell r="DI58">
            <v>16857</v>
          </cell>
          <cell r="DJ58">
            <v>16857</v>
          </cell>
          <cell r="DK58">
            <v>16857</v>
          </cell>
          <cell r="DL58">
            <v>16857</v>
          </cell>
          <cell r="DM58">
            <v>16857</v>
          </cell>
          <cell r="DN58">
            <v>16857</v>
          </cell>
          <cell r="DO58">
            <v>16857</v>
          </cell>
          <cell r="DP58">
            <v>16857</v>
          </cell>
          <cell r="DQ58">
            <v>16857</v>
          </cell>
          <cell r="DR58">
            <v>16857</v>
          </cell>
          <cell r="DS58">
            <v>16857</v>
          </cell>
          <cell r="DU58">
            <v>3708.54</v>
          </cell>
          <cell r="DV58">
            <v>3708.54</v>
          </cell>
          <cell r="DW58">
            <v>3708.54</v>
          </cell>
          <cell r="DX58">
            <v>3708.54</v>
          </cell>
          <cell r="DY58">
            <v>3708.54</v>
          </cell>
          <cell r="DZ58">
            <v>3708.54</v>
          </cell>
          <cell r="EA58">
            <v>3708.54</v>
          </cell>
          <cell r="EB58">
            <v>3708.54</v>
          </cell>
          <cell r="EC58">
            <v>3708.54</v>
          </cell>
          <cell r="ED58">
            <v>3708.54</v>
          </cell>
          <cell r="EE58">
            <v>3708.54</v>
          </cell>
          <cell r="EF58">
            <v>3708.54</v>
          </cell>
        </row>
        <row r="59">
          <cell r="A59" t="str">
            <v>соб</v>
          </cell>
          <cell r="DH59">
            <v>16857</v>
          </cell>
          <cell r="DI59">
            <v>16857</v>
          </cell>
          <cell r="DJ59">
            <v>16857</v>
          </cell>
          <cell r="DK59">
            <v>16857</v>
          </cell>
          <cell r="DL59">
            <v>16857</v>
          </cell>
          <cell r="DM59">
            <v>16857</v>
          </cell>
          <cell r="DN59">
            <v>16857</v>
          </cell>
          <cell r="DO59">
            <v>16857</v>
          </cell>
          <cell r="DP59">
            <v>16857</v>
          </cell>
          <cell r="DQ59">
            <v>16857</v>
          </cell>
          <cell r="DR59">
            <v>16857</v>
          </cell>
          <cell r="DS59">
            <v>16857</v>
          </cell>
          <cell r="DU59">
            <v>3708.54</v>
          </cell>
          <cell r="DV59">
            <v>3708.54</v>
          </cell>
          <cell r="DW59">
            <v>3708.54</v>
          </cell>
          <cell r="DX59">
            <v>3708.54</v>
          </cell>
          <cell r="DY59">
            <v>3708.54</v>
          </cell>
          <cell r="DZ59">
            <v>3708.54</v>
          </cell>
          <cell r="EA59">
            <v>3708.54</v>
          </cell>
          <cell r="EB59">
            <v>3708.54</v>
          </cell>
          <cell r="EC59">
            <v>3708.54</v>
          </cell>
          <cell r="ED59">
            <v>3708.54</v>
          </cell>
          <cell r="EE59">
            <v>3708.54</v>
          </cell>
          <cell r="EF59">
            <v>3708.54</v>
          </cell>
        </row>
        <row r="60">
          <cell r="A60" t="str">
            <v>соб</v>
          </cell>
          <cell r="DH60">
            <v>17838</v>
          </cell>
          <cell r="DI60">
            <v>17838</v>
          </cell>
          <cell r="DJ60">
            <v>17838</v>
          </cell>
          <cell r="DK60">
            <v>17838</v>
          </cell>
          <cell r="DL60">
            <v>17838</v>
          </cell>
          <cell r="DM60">
            <v>17838</v>
          </cell>
          <cell r="DN60">
            <v>17838</v>
          </cell>
          <cell r="DO60">
            <v>17838</v>
          </cell>
          <cell r="DP60">
            <v>17838</v>
          </cell>
          <cell r="DQ60">
            <v>17838</v>
          </cell>
          <cell r="DR60">
            <v>17838</v>
          </cell>
          <cell r="DS60">
            <v>17838</v>
          </cell>
          <cell r="DU60">
            <v>3924.36</v>
          </cell>
          <cell r="DV60">
            <v>3924.36</v>
          </cell>
          <cell r="DW60">
            <v>3924.36</v>
          </cell>
          <cell r="DX60">
            <v>3924.36</v>
          </cell>
          <cell r="DY60">
            <v>3924.36</v>
          </cell>
          <cell r="DZ60">
            <v>3924.36</v>
          </cell>
          <cell r="EA60">
            <v>3924.36</v>
          </cell>
          <cell r="EB60">
            <v>3924.36</v>
          </cell>
          <cell r="EC60">
            <v>3924.36</v>
          </cell>
          <cell r="ED60">
            <v>3924.36</v>
          </cell>
          <cell r="EE60">
            <v>3924.36</v>
          </cell>
          <cell r="EF60">
            <v>3924.36</v>
          </cell>
        </row>
        <row r="61">
          <cell r="A61" t="str">
            <v>соб</v>
          </cell>
          <cell r="DH61">
            <v>17838</v>
          </cell>
          <cell r="DI61">
            <v>17838</v>
          </cell>
          <cell r="DJ61">
            <v>17838</v>
          </cell>
          <cell r="DK61">
            <v>17838</v>
          </cell>
          <cell r="DL61">
            <v>17838</v>
          </cell>
          <cell r="DM61">
            <v>17838</v>
          </cell>
          <cell r="DN61">
            <v>17838</v>
          </cell>
          <cell r="DO61">
            <v>17838</v>
          </cell>
          <cell r="DP61">
            <v>17838</v>
          </cell>
          <cell r="DQ61">
            <v>17838</v>
          </cell>
          <cell r="DR61">
            <v>17838</v>
          </cell>
          <cell r="DS61">
            <v>17838</v>
          </cell>
          <cell r="DU61">
            <v>3924.36</v>
          </cell>
          <cell r="DV61">
            <v>3924.36</v>
          </cell>
          <cell r="DW61">
            <v>3924.36</v>
          </cell>
          <cell r="DX61">
            <v>3924.36</v>
          </cell>
          <cell r="DY61">
            <v>3924.36</v>
          </cell>
          <cell r="DZ61">
            <v>3924.36</v>
          </cell>
          <cell r="EA61">
            <v>3924.36</v>
          </cell>
          <cell r="EB61">
            <v>3924.36</v>
          </cell>
          <cell r="EC61">
            <v>3924.36</v>
          </cell>
          <cell r="ED61">
            <v>3924.36</v>
          </cell>
          <cell r="EE61">
            <v>3924.36</v>
          </cell>
          <cell r="EF61">
            <v>3924.36</v>
          </cell>
        </row>
        <row r="62">
          <cell r="A62" t="str">
            <v>соб</v>
          </cell>
          <cell r="DH62">
            <v>17838</v>
          </cell>
          <cell r="DI62">
            <v>17838</v>
          </cell>
          <cell r="DJ62">
            <v>17838</v>
          </cell>
          <cell r="DK62">
            <v>17838</v>
          </cell>
          <cell r="DL62">
            <v>17838</v>
          </cell>
          <cell r="DM62">
            <v>17838</v>
          </cell>
          <cell r="DN62">
            <v>17838</v>
          </cell>
          <cell r="DO62">
            <v>17838</v>
          </cell>
          <cell r="DP62">
            <v>17838</v>
          </cell>
          <cell r="DQ62">
            <v>17838</v>
          </cell>
          <cell r="DR62">
            <v>17838</v>
          </cell>
          <cell r="DS62">
            <v>17838</v>
          </cell>
          <cell r="DU62">
            <v>3924.36</v>
          </cell>
          <cell r="DV62">
            <v>3924.36</v>
          </cell>
          <cell r="DW62">
            <v>3924.36</v>
          </cell>
          <cell r="DX62">
            <v>3924.36</v>
          </cell>
          <cell r="DY62">
            <v>3924.36</v>
          </cell>
          <cell r="DZ62">
            <v>3924.36</v>
          </cell>
          <cell r="EA62">
            <v>3924.36</v>
          </cell>
          <cell r="EB62">
            <v>3924.36</v>
          </cell>
          <cell r="EC62">
            <v>3924.36</v>
          </cell>
          <cell r="ED62">
            <v>3924.36</v>
          </cell>
          <cell r="EE62">
            <v>3924.36</v>
          </cell>
          <cell r="EF62">
            <v>3924.36</v>
          </cell>
        </row>
        <row r="63">
          <cell r="A63" t="str">
            <v>соб</v>
          </cell>
          <cell r="DH63">
            <v>17838</v>
          </cell>
          <cell r="DI63">
            <v>17838</v>
          </cell>
          <cell r="DJ63">
            <v>17838</v>
          </cell>
          <cell r="DK63">
            <v>17838</v>
          </cell>
          <cell r="DL63">
            <v>17838</v>
          </cell>
          <cell r="DM63">
            <v>17838</v>
          </cell>
          <cell r="DN63">
            <v>17838</v>
          </cell>
          <cell r="DO63">
            <v>17838</v>
          </cell>
          <cell r="DP63">
            <v>17838</v>
          </cell>
          <cell r="DQ63">
            <v>17838</v>
          </cell>
          <cell r="DR63">
            <v>17838</v>
          </cell>
          <cell r="DS63">
            <v>17838</v>
          </cell>
          <cell r="DU63">
            <v>3924.36</v>
          </cell>
          <cell r="DV63">
            <v>3924.36</v>
          </cell>
          <cell r="DW63">
            <v>3924.36</v>
          </cell>
          <cell r="DX63">
            <v>3924.36</v>
          </cell>
          <cell r="DY63">
            <v>3924.36</v>
          </cell>
          <cell r="DZ63">
            <v>3924.36</v>
          </cell>
          <cell r="EA63">
            <v>3924.36</v>
          </cell>
          <cell r="EB63">
            <v>3924.36</v>
          </cell>
          <cell r="EC63">
            <v>3924.36</v>
          </cell>
          <cell r="ED63">
            <v>3924.36</v>
          </cell>
          <cell r="EE63">
            <v>3924.36</v>
          </cell>
          <cell r="EF63">
            <v>3924.36</v>
          </cell>
        </row>
        <row r="64">
          <cell r="A64" t="str">
            <v>соб</v>
          </cell>
          <cell r="DH64">
            <v>17838</v>
          </cell>
          <cell r="DI64">
            <v>17838</v>
          </cell>
          <cell r="DJ64">
            <v>17838</v>
          </cell>
          <cell r="DK64">
            <v>17838</v>
          </cell>
          <cell r="DL64">
            <v>17838</v>
          </cell>
          <cell r="DM64">
            <v>17838</v>
          </cell>
          <cell r="DN64">
            <v>17838</v>
          </cell>
          <cell r="DO64">
            <v>17838</v>
          </cell>
          <cell r="DP64">
            <v>17838</v>
          </cell>
          <cell r="DQ64">
            <v>17838</v>
          </cell>
          <cell r="DR64">
            <v>17838</v>
          </cell>
          <cell r="DS64">
            <v>17838</v>
          </cell>
          <cell r="DU64">
            <v>3924.36</v>
          </cell>
          <cell r="DV64">
            <v>3924.36</v>
          </cell>
          <cell r="DW64">
            <v>3924.36</v>
          </cell>
          <cell r="DX64">
            <v>3924.36</v>
          </cell>
          <cell r="DY64">
            <v>3924.36</v>
          </cell>
          <cell r="DZ64">
            <v>3924.36</v>
          </cell>
          <cell r="EA64">
            <v>3924.36</v>
          </cell>
          <cell r="EB64">
            <v>3924.36</v>
          </cell>
          <cell r="EC64">
            <v>3924.36</v>
          </cell>
          <cell r="ED64">
            <v>3924.36</v>
          </cell>
          <cell r="EE64">
            <v>3924.36</v>
          </cell>
          <cell r="EF64">
            <v>3924.36</v>
          </cell>
        </row>
        <row r="65">
          <cell r="A65" t="str">
            <v>соб</v>
          </cell>
          <cell r="DH65">
            <v>17838</v>
          </cell>
          <cell r="DI65">
            <v>17838</v>
          </cell>
          <cell r="DJ65">
            <v>17838</v>
          </cell>
          <cell r="DK65">
            <v>17838</v>
          </cell>
          <cell r="DL65">
            <v>17838</v>
          </cell>
          <cell r="DM65">
            <v>17838</v>
          </cell>
          <cell r="DN65">
            <v>17838</v>
          </cell>
          <cell r="DO65">
            <v>17838</v>
          </cell>
          <cell r="DP65">
            <v>17838</v>
          </cell>
          <cell r="DQ65">
            <v>17838</v>
          </cell>
          <cell r="DR65">
            <v>17838</v>
          </cell>
          <cell r="DS65">
            <v>17838</v>
          </cell>
          <cell r="DU65">
            <v>3924.36</v>
          </cell>
          <cell r="DV65">
            <v>3924.36</v>
          </cell>
          <cell r="DW65">
            <v>3924.36</v>
          </cell>
          <cell r="DX65">
            <v>3924.36</v>
          </cell>
          <cell r="DY65">
            <v>3924.36</v>
          </cell>
          <cell r="DZ65">
            <v>3924.36</v>
          </cell>
          <cell r="EA65">
            <v>3924.36</v>
          </cell>
          <cell r="EB65">
            <v>3924.36</v>
          </cell>
          <cell r="EC65">
            <v>3924.36</v>
          </cell>
          <cell r="ED65">
            <v>3924.36</v>
          </cell>
          <cell r="EE65">
            <v>3924.36</v>
          </cell>
          <cell r="EF65">
            <v>3924.36</v>
          </cell>
        </row>
        <row r="66">
          <cell r="A66" t="str">
            <v>соб</v>
          </cell>
          <cell r="DH66">
            <v>16677</v>
          </cell>
          <cell r="DI66">
            <v>16677</v>
          </cell>
          <cell r="DJ66">
            <v>16677</v>
          </cell>
          <cell r="DK66">
            <v>16677</v>
          </cell>
          <cell r="DL66">
            <v>16677</v>
          </cell>
          <cell r="DM66">
            <v>16677</v>
          </cell>
          <cell r="DN66">
            <v>16677</v>
          </cell>
          <cell r="DO66">
            <v>16677</v>
          </cell>
          <cell r="DP66">
            <v>16677</v>
          </cell>
          <cell r="DQ66">
            <v>16677</v>
          </cell>
          <cell r="DR66">
            <v>16677</v>
          </cell>
          <cell r="DS66">
            <v>16677</v>
          </cell>
          <cell r="DU66">
            <v>3668.94</v>
          </cell>
          <cell r="DV66">
            <v>3668.94</v>
          </cell>
          <cell r="DW66">
            <v>3668.94</v>
          </cell>
          <cell r="DX66">
            <v>3668.94</v>
          </cell>
          <cell r="DY66">
            <v>3668.94</v>
          </cell>
          <cell r="DZ66">
            <v>3668.94</v>
          </cell>
          <cell r="EA66">
            <v>3668.94</v>
          </cell>
          <cell r="EB66">
            <v>3668.94</v>
          </cell>
          <cell r="EC66">
            <v>3668.94</v>
          </cell>
          <cell r="ED66">
            <v>3668.94</v>
          </cell>
          <cell r="EE66">
            <v>3668.94</v>
          </cell>
          <cell r="EF66">
            <v>3668.94</v>
          </cell>
        </row>
        <row r="67">
          <cell r="A67" t="str">
            <v>соб</v>
          </cell>
          <cell r="DH67">
            <v>16677</v>
          </cell>
          <cell r="DI67">
            <v>16677</v>
          </cell>
          <cell r="DJ67">
            <v>16677</v>
          </cell>
          <cell r="DK67">
            <v>16677</v>
          </cell>
          <cell r="DL67">
            <v>16677</v>
          </cell>
          <cell r="DM67">
            <v>16677</v>
          </cell>
          <cell r="DN67">
            <v>16677</v>
          </cell>
          <cell r="DO67">
            <v>16677</v>
          </cell>
          <cell r="DP67">
            <v>16677</v>
          </cell>
          <cell r="DQ67">
            <v>16677</v>
          </cell>
          <cell r="DR67">
            <v>16677</v>
          </cell>
          <cell r="DS67">
            <v>16677</v>
          </cell>
          <cell r="DU67">
            <v>3668.94</v>
          </cell>
          <cell r="DV67">
            <v>3668.94</v>
          </cell>
          <cell r="DW67">
            <v>3668.94</v>
          </cell>
          <cell r="DX67">
            <v>3668.94</v>
          </cell>
          <cell r="DY67">
            <v>3668.94</v>
          </cell>
          <cell r="DZ67">
            <v>3668.94</v>
          </cell>
          <cell r="EA67">
            <v>3668.94</v>
          </cell>
          <cell r="EB67">
            <v>3668.94</v>
          </cell>
          <cell r="EC67">
            <v>3668.94</v>
          </cell>
          <cell r="ED67">
            <v>3668.94</v>
          </cell>
          <cell r="EE67">
            <v>3668.94</v>
          </cell>
          <cell r="EF67">
            <v>3668.94</v>
          </cell>
        </row>
        <row r="68">
          <cell r="A68" t="str">
            <v>соб</v>
          </cell>
          <cell r="DH68">
            <v>16677</v>
          </cell>
          <cell r="DI68">
            <v>16677</v>
          </cell>
          <cell r="DJ68">
            <v>16677</v>
          </cell>
          <cell r="DK68">
            <v>16677</v>
          </cell>
          <cell r="DL68">
            <v>16677</v>
          </cell>
          <cell r="DM68">
            <v>16677</v>
          </cell>
          <cell r="DN68">
            <v>16677</v>
          </cell>
          <cell r="DO68">
            <v>16677</v>
          </cell>
          <cell r="DP68">
            <v>16677</v>
          </cell>
          <cell r="DQ68">
            <v>16677</v>
          </cell>
          <cell r="DR68">
            <v>16677</v>
          </cell>
          <cell r="DS68">
            <v>16677</v>
          </cell>
          <cell r="DU68">
            <v>3668.94</v>
          </cell>
          <cell r="DV68">
            <v>3668.94</v>
          </cell>
          <cell r="DW68">
            <v>3668.94</v>
          </cell>
          <cell r="DX68">
            <v>3668.94</v>
          </cell>
          <cell r="DY68">
            <v>3668.94</v>
          </cell>
          <cell r="DZ68">
            <v>3668.94</v>
          </cell>
          <cell r="EA68">
            <v>3668.94</v>
          </cell>
          <cell r="EB68">
            <v>3668.94</v>
          </cell>
          <cell r="EC68">
            <v>3668.94</v>
          </cell>
          <cell r="ED68">
            <v>3668.94</v>
          </cell>
          <cell r="EE68">
            <v>3668.94</v>
          </cell>
          <cell r="EF68">
            <v>3668.94</v>
          </cell>
        </row>
        <row r="69">
          <cell r="A69" t="str">
            <v>соб</v>
          </cell>
          <cell r="DH69">
            <v>16677</v>
          </cell>
          <cell r="DI69">
            <v>16677</v>
          </cell>
          <cell r="DJ69">
            <v>16677</v>
          </cell>
          <cell r="DK69">
            <v>16677</v>
          </cell>
          <cell r="DL69">
            <v>16677</v>
          </cell>
          <cell r="DM69">
            <v>16677</v>
          </cell>
          <cell r="DN69">
            <v>16677</v>
          </cell>
          <cell r="DO69">
            <v>16677</v>
          </cell>
          <cell r="DP69">
            <v>16677</v>
          </cell>
          <cell r="DQ69">
            <v>16677</v>
          </cell>
          <cell r="DR69">
            <v>16677</v>
          </cell>
          <cell r="DS69">
            <v>16677</v>
          </cell>
          <cell r="DU69">
            <v>3668.94</v>
          </cell>
          <cell r="DV69">
            <v>3668.94</v>
          </cell>
          <cell r="DW69">
            <v>3668.94</v>
          </cell>
          <cell r="DX69">
            <v>3668.94</v>
          </cell>
          <cell r="DY69">
            <v>3668.94</v>
          </cell>
          <cell r="DZ69">
            <v>3668.94</v>
          </cell>
          <cell r="EA69">
            <v>3668.94</v>
          </cell>
          <cell r="EB69">
            <v>3668.94</v>
          </cell>
          <cell r="EC69">
            <v>3668.94</v>
          </cell>
          <cell r="ED69">
            <v>3668.94</v>
          </cell>
          <cell r="EE69">
            <v>3668.94</v>
          </cell>
          <cell r="EF69">
            <v>3668.94</v>
          </cell>
        </row>
        <row r="70">
          <cell r="A70" t="str">
            <v>соб</v>
          </cell>
          <cell r="DH70">
            <v>16677</v>
          </cell>
          <cell r="DI70">
            <v>16677</v>
          </cell>
          <cell r="DJ70">
            <v>16677</v>
          </cell>
          <cell r="DK70">
            <v>16677</v>
          </cell>
          <cell r="DL70">
            <v>16677</v>
          </cell>
          <cell r="DM70">
            <v>16677</v>
          </cell>
          <cell r="DN70">
            <v>16677</v>
          </cell>
          <cell r="DO70">
            <v>16677</v>
          </cell>
          <cell r="DP70">
            <v>16677</v>
          </cell>
          <cell r="DQ70">
            <v>16677</v>
          </cell>
          <cell r="DR70">
            <v>16677</v>
          </cell>
          <cell r="DS70">
            <v>16677</v>
          </cell>
          <cell r="DU70">
            <v>3668.94</v>
          </cell>
          <cell r="DV70">
            <v>3668.94</v>
          </cell>
          <cell r="DW70">
            <v>3668.94</v>
          </cell>
          <cell r="DX70">
            <v>3668.94</v>
          </cell>
          <cell r="DY70">
            <v>3668.94</v>
          </cell>
          <cell r="DZ70">
            <v>3668.94</v>
          </cell>
          <cell r="EA70">
            <v>3668.94</v>
          </cell>
          <cell r="EB70">
            <v>3668.94</v>
          </cell>
          <cell r="EC70">
            <v>3668.94</v>
          </cell>
          <cell r="ED70">
            <v>3668.94</v>
          </cell>
          <cell r="EE70">
            <v>3668.94</v>
          </cell>
          <cell r="EF70">
            <v>3668.94</v>
          </cell>
        </row>
        <row r="71">
          <cell r="A71" t="str">
            <v>соб</v>
          </cell>
          <cell r="DH71">
            <v>13134</v>
          </cell>
          <cell r="DI71">
            <v>13134</v>
          </cell>
          <cell r="DJ71">
            <v>13134</v>
          </cell>
          <cell r="DK71">
            <v>13134</v>
          </cell>
          <cell r="DL71">
            <v>13134</v>
          </cell>
          <cell r="DM71">
            <v>13134</v>
          </cell>
          <cell r="DN71">
            <v>13134</v>
          </cell>
          <cell r="DO71">
            <v>13134</v>
          </cell>
          <cell r="DP71">
            <v>13134</v>
          </cell>
          <cell r="DQ71">
            <v>13134</v>
          </cell>
          <cell r="DR71">
            <v>13134</v>
          </cell>
          <cell r="DS71">
            <v>13134</v>
          </cell>
          <cell r="DU71">
            <v>2889.48</v>
          </cell>
          <cell r="DV71">
            <v>2889.48</v>
          </cell>
          <cell r="DW71">
            <v>2889.48</v>
          </cell>
          <cell r="DX71">
            <v>2889.48</v>
          </cell>
          <cell r="DY71">
            <v>2889.48</v>
          </cell>
          <cell r="DZ71">
            <v>2889.48</v>
          </cell>
          <cell r="EA71">
            <v>2889.48</v>
          </cell>
          <cell r="EB71">
            <v>2889.48</v>
          </cell>
          <cell r="EC71">
            <v>2889.48</v>
          </cell>
          <cell r="ED71">
            <v>2889.48</v>
          </cell>
          <cell r="EE71">
            <v>2889.48</v>
          </cell>
          <cell r="EF71">
            <v>2889.48</v>
          </cell>
        </row>
        <row r="72">
          <cell r="A72" t="str">
            <v>соб</v>
          </cell>
          <cell r="DH72">
            <v>13134</v>
          </cell>
          <cell r="DI72">
            <v>13134</v>
          </cell>
          <cell r="DJ72">
            <v>13134</v>
          </cell>
          <cell r="DK72">
            <v>13134</v>
          </cell>
          <cell r="DL72">
            <v>13134</v>
          </cell>
          <cell r="DM72">
            <v>13134</v>
          </cell>
          <cell r="DN72">
            <v>13134</v>
          </cell>
          <cell r="DO72">
            <v>13134</v>
          </cell>
          <cell r="DP72">
            <v>13134</v>
          </cell>
          <cell r="DQ72">
            <v>13134</v>
          </cell>
          <cell r="DR72">
            <v>13134</v>
          </cell>
          <cell r="DS72">
            <v>13134</v>
          </cell>
          <cell r="DU72">
            <v>2889.48</v>
          </cell>
          <cell r="DV72">
            <v>2889.48</v>
          </cell>
          <cell r="DW72">
            <v>2889.48</v>
          </cell>
          <cell r="DX72">
            <v>2889.48</v>
          </cell>
          <cell r="DY72">
            <v>2889.48</v>
          </cell>
          <cell r="DZ72">
            <v>2889.48</v>
          </cell>
          <cell r="EA72">
            <v>2889.48</v>
          </cell>
          <cell r="EB72">
            <v>2889.48</v>
          </cell>
          <cell r="EC72">
            <v>2889.48</v>
          </cell>
          <cell r="ED72">
            <v>2889.48</v>
          </cell>
          <cell r="EE72">
            <v>2889.48</v>
          </cell>
          <cell r="EF72">
            <v>2889.48</v>
          </cell>
        </row>
        <row r="73">
          <cell r="A73" t="str">
            <v>соб</v>
          </cell>
          <cell r="DH73">
            <v>13134</v>
          </cell>
          <cell r="DI73">
            <v>13134</v>
          </cell>
          <cell r="DJ73">
            <v>13134</v>
          </cell>
          <cell r="DK73">
            <v>13134</v>
          </cell>
          <cell r="DL73">
            <v>13134</v>
          </cell>
          <cell r="DM73">
            <v>13134</v>
          </cell>
          <cell r="DN73">
            <v>13134</v>
          </cell>
          <cell r="DO73">
            <v>13134</v>
          </cell>
          <cell r="DP73">
            <v>13134</v>
          </cell>
          <cell r="DQ73">
            <v>13134</v>
          </cell>
          <cell r="DR73">
            <v>13134</v>
          </cell>
          <cell r="DS73">
            <v>13134</v>
          </cell>
          <cell r="DU73">
            <v>2889.48</v>
          </cell>
          <cell r="DV73">
            <v>2889.48</v>
          </cell>
          <cell r="DW73">
            <v>2889.48</v>
          </cell>
          <cell r="DX73">
            <v>2889.48</v>
          </cell>
          <cell r="DY73">
            <v>2889.48</v>
          </cell>
          <cell r="DZ73">
            <v>2889.48</v>
          </cell>
          <cell r="EA73">
            <v>2889.48</v>
          </cell>
          <cell r="EB73">
            <v>2889.48</v>
          </cell>
          <cell r="EC73">
            <v>2889.48</v>
          </cell>
          <cell r="ED73">
            <v>2889.48</v>
          </cell>
          <cell r="EE73">
            <v>2889.48</v>
          </cell>
          <cell r="EF73">
            <v>2889.48</v>
          </cell>
        </row>
        <row r="74">
          <cell r="A74" t="str">
            <v>соб</v>
          </cell>
          <cell r="DH74">
            <v>13134</v>
          </cell>
          <cell r="DI74">
            <v>13134</v>
          </cell>
          <cell r="DJ74">
            <v>13134</v>
          </cell>
          <cell r="DK74">
            <v>13134</v>
          </cell>
          <cell r="DL74">
            <v>13134</v>
          </cell>
          <cell r="DM74">
            <v>13134</v>
          </cell>
          <cell r="DN74">
            <v>13134</v>
          </cell>
          <cell r="DO74">
            <v>13134</v>
          </cell>
          <cell r="DP74">
            <v>13134</v>
          </cell>
          <cell r="DQ74">
            <v>13134</v>
          </cell>
          <cell r="DR74">
            <v>13134</v>
          </cell>
          <cell r="DS74">
            <v>13134</v>
          </cell>
          <cell r="DU74">
            <v>2889.48</v>
          </cell>
          <cell r="DV74">
            <v>2889.48</v>
          </cell>
          <cell r="DW74">
            <v>2889.48</v>
          </cell>
          <cell r="DX74">
            <v>2889.48</v>
          </cell>
          <cell r="DY74">
            <v>2889.48</v>
          </cell>
          <cell r="DZ74">
            <v>2889.48</v>
          </cell>
          <cell r="EA74">
            <v>2889.48</v>
          </cell>
          <cell r="EB74">
            <v>2889.48</v>
          </cell>
          <cell r="EC74">
            <v>2889.48</v>
          </cell>
          <cell r="ED74">
            <v>2889.48</v>
          </cell>
          <cell r="EE74">
            <v>2889.48</v>
          </cell>
          <cell r="EF74">
            <v>2889.48</v>
          </cell>
        </row>
        <row r="75">
          <cell r="A75" t="str">
            <v>соб</v>
          </cell>
          <cell r="DH75">
            <v>14776.5</v>
          </cell>
          <cell r="DI75">
            <v>14776.5</v>
          </cell>
          <cell r="DJ75">
            <v>14776.5</v>
          </cell>
          <cell r="DK75">
            <v>14776.5</v>
          </cell>
          <cell r="DL75">
            <v>14776.5</v>
          </cell>
          <cell r="DM75">
            <v>14776.5</v>
          </cell>
          <cell r="DN75">
            <v>14776.5</v>
          </cell>
          <cell r="DO75">
            <v>14776.5</v>
          </cell>
          <cell r="DP75">
            <v>14776.5</v>
          </cell>
          <cell r="DQ75">
            <v>14776.5</v>
          </cell>
          <cell r="DR75">
            <v>14776.5</v>
          </cell>
          <cell r="DS75">
            <v>14776.5</v>
          </cell>
          <cell r="DU75">
            <v>3250.83</v>
          </cell>
          <cell r="DV75">
            <v>3250.83</v>
          </cell>
          <cell r="DW75">
            <v>3250.83</v>
          </cell>
          <cell r="DX75">
            <v>3250.83</v>
          </cell>
          <cell r="DY75">
            <v>3250.83</v>
          </cell>
          <cell r="DZ75">
            <v>3250.83</v>
          </cell>
          <cell r="EA75">
            <v>3250.83</v>
          </cell>
          <cell r="EB75">
            <v>3250.83</v>
          </cell>
          <cell r="EC75">
            <v>3250.83</v>
          </cell>
          <cell r="ED75">
            <v>3250.83</v>
          </cell>
          <cell r="EE75">
            <v>3250.83</v>
          </cell>
          <cell r="EF75">
            <v>3250.83</v>
          </cell>
        </row>
        <row r="76">
          <cell r="A76" t="str">
            <v>соб</v>
          </cell>
          <cell r="DH76">
            <v>14776.5</v>
          </cell>
          <cell r="DI76">
            <v>14776.5</v>
          </cell>
          <cell r="DJ76">
            <v>14776.5</v>
          </cell>
          <cell r="DK76">
            <v>14776.5</v>
          </cell>
          <cell r="DL76">
            <v>14776.5</v>
          </cell>
          <cell r="DM76">
            <v>14776.5</v>
          </cell>
          <cell r="DN76">
            <v>14776.5</v>
          </cell>
          <cell r="DO76">
            <v>14776.5</v>
          </cell>
          <cell r="DP76">
            <v>14776.5</v>
          </cell>
          <cell r="DQ76">
            <v>14776.5</v>
          </cell>
          <cell r="DR76">
            <v>14776.5</v>
          </cell>
          <cell r="DS76">
            <v>14776.5</v>
          </cell>
          <cell r="DU76">
            <v>3250.83</v>
          </cell>
          <cell r="DV76">
            <v>3250.83</v>
          </cell>
          <cell r="DW76">
            <v>3250.83</v>
          </cell>
          <cell r="DX76">
            <v>3250.83</v>
          </cell>
          <cell r="DY76">
            <v>3250.83</v>
          </cell>
          <cell r="DZ76">
            <v>3250.83</v>
          </cell>
          <cell r="EA76">
            <v>3250.83</v>
          </cell>
          <cell r="EB76">
            <v>3250.83</v>
          </cell>
          <cell r="EC76">
            <v>3250.83</v>
          </cell>
          <cell r="ED76">
            <v>3250.83</v>
          </cell>
          <cell r="EE76">
            <v>3250.83</v>
          </cell>
          <cell r="EF76">
            <v>3250.83</v>
          </cell>
        </row>
        <row r="77">
          <cell r="A77" t="str">
            <v>соб</v>
          </cell>
          <cell r="DH77">
            <v>14776.5</v>
          </cell>
          <cell r="DI77">
            <v>14776.5</v>
          </cell>
          <cell r="DJ77">
            <v>14776.5</v>
          </cell>
          <cell r="DK77">
            <v>14776.5</v>
          </cell>
          <cell r="DL77">
            <v>14776.5</v>
          </cell>
          <cell r="DM77">
            <v>14776.5</v>
          </cell>
          <cell r="DN77">
            <v>14776.5</v>
          </cell>
          <cell r="DO77">
            <v>14776.5</v>
          </cell>
          <cell r="DP77">
            <v>14776.5</v>
          </cell>
          <cell r="DQ77">
            <v>14776.5</v>
          </cell>
          <cell r="DR77">
            <v>14776.5</v>
          </cell>
          <cell r="DS77">
            <v>14776.5</v>
          </cell>
          <cell r="DU77">
            <v>3250.83</v>
          </cell>
          <cell r="DV77">
            <v>3250.83</v>
          </cell>
          <cell r="DW77">
            <v>3250.83</v>
          </cell>
          <cell r="DX77">
            <v>3250.83</v>
          </cell>
          <cell r="DY77">
            <v>3250.83</v>
          </cell>
          <cell r="DZ77">
            <v>3250.83</v>
          </cell>
          <cell r="EA77">
            <v>3250.83</v>
          </cell>
          <cell r="EB77">
            <v>3250.83</v>
          </cell>
          <cell r="EC77">
            <v>3250.83</v>
          </cell>
          <cell r="ED77">
            <v>3250.83</v>
          </cell>
          <cell r="EE77">
            <v>3250.83</v>
          </cell>
          <cell r="EF77">
            <v>3250.83</v>
          </cell>
        </row>
        <row r="78">
          <cell r="A78" t="str">
            <v>соб</v>
          </cell>
          <cell r="DH78">
            <v>14776.5</v>
          </cell>
          <cell r="DI78">
            <v>14776.5</v>
          </cell>
          <cell r="DJ78">
            <v>14776.5</v>
          </cell>
          <cell r="DK78">
            <v>14776.5</v>
          </cell>
          <cell r="DL78">
            <v>14776.5</v>
          </cell>
          <cell r="DM78">
            <v>14776.5</v>
          </cell>
          <cell r="DN78">
            <v>14776.5</v>
          </cell>
          <cell r="DO78">
            <v>14776.5</v>
          </cell>
          <cell r="DP78">
            <v>14776.5</v>
          </cell>
          <cell r="DQ78">
            <v>14776.5</v>
          </cell>
          <cell r="DR78">
            <v>14776.5</v>
          </cell>
          <cell r="DS78">
            <v>14776.5</v>
          </cell>
          <cell r="DU78">
            <v>3250.83</v>
          </cell>
          <cell r="DV78">
            <v>3250.83</v>
          </cell>
          <cell r="DW78">
            <v>3250.83</v>
          </cell>
          <cell r="DX78">
            <v>3250.83</v>
          </cell>
          <cell r="DY78">
            <v>3250.83</v>
          </cell>
          <cell r="DZ78">
            <v>3250.83</v>
          </cell>
          <cell r="EA78">
            <v>3250.83</v>
          </cell>
          <cell r="EB78">
            <v>3250.83</v>
          </cell>
          <cell r="EC78">
            <v>3250.83</v>
          </cell>
          <cell r="ED78">
            <v>3250.83</v>
          </cell>
          <cell r="EE78">
            <v>3250.83</v>
          </cell>
          <cell r="EF78">
            <v>3250.83</v>
          </cell>
        </row>
        <row r="79">
          <cell r="A79" t="str">
            <v>соб</v>
          </cell>
          <cell r="DH79">
            <v>16857</v>
          </cell>
          <cell r="DI79">
            <v>16857</v>
          </cell>
          <cell r="DJ79">
            <v>16857</v>
          </cell>
          <cell r="DK79">
            <v>16857</v>
          </cell>
          <cell r="DL79">
            <v>16857</v>
          </cell>
          <cell r="DM79">
            <v>16857</v>
          </cell>
          <cell r="DN79">
            <v>16857</v>
          </cell>
          <cell r="DO79">
            <v>16857</v>
          </cell>
          <cell r="DP79">
            <v>16857</v>
          </cell>
          <cell r="DQ79">
            <v>16857</v>
          </cell>
          <cell r="DR79">
            <v>16857</v>
          </cell>
          <cell r="DS79">
            <v>16857</v>
          </cell>
          <cell r="DU79">
            <v>3708.54</v>
          </cell>
          <cell r="DV79">
            <v>3708.54</v>
          </cell>
          <cell r="DW79">
            <v>3708.54</v>
          </cell>
          <cell r="DX79">
            <v>3708.54</v>
          </cell>
          <cell r="DY79">
            <v>3708.54</v>
          </cell>
          <cell r="DZ79">
            <v>3708.54</v>
          </cell>
          <cell r="EA79">
            <v>3708.54</v>
          </cell>
          <cell r="EB79">
            <v>3708.54</v>
          </cell>
          <cell r="EC79">
            <v>3708.54</v>
          </cell>
          <cell r="ED79">
            <v>3708.54</v>
          </cell>
          <cell r="EE79">
            <v>3708.54</v>
          </cell>
          <cell r="EF79">
            <v>3708.54</v>
          </cell>
        </row>
        <row r="80">
          <cell r="A80" t="str">
            <v>соб</v>
          </cell>
          <cell r="DH80">
            <v>16857</v>
          </cell>
          <cell r="DI80">
            <v>16857</v>
          </cell>
          <cell r="DJ80">
            <v>16857</v>
          </cell>
          <cell r="DK80">
            <v>16857</v>
          </cell>
          <cell r="DL80">
            <v>16857</v>
          </cell>
          <cell r="DM80">
            <v>16857</v>
          </cell>
          <cell r="DN80">
            <v>16857</v>
          </cell>
          <cell r="DO80">
            <v>16857</v>
          </cell>
          <cell r="DP80">
            <v>16857</v>
          </cell>
          <cell r="DQ80">
            <v>16857</v>
          </cell>
          <cell r="DR80">
            <v>16857</v>
          </cell>
          <cell r="DS80">
            <v>16857</v>
          </cell>
          <cell r="DU80">
            <v>3708.54</v>
          </cell>
          <cell r="DV80">
            <v>3708.54</v>
          </cell>
          <cell r="DW80">
            <v>3708.54</v>
          </cell>
          <cell r="DX80">
            <v>3708.54</v>
          </cell>
          <cell r="DY80">
            <v>3708.54</v>
          </cell>
          <cell r="DZ80">
            <v>3708.54</v>
          </cell>
          <cell r="EA80">
            <v>3708.54</v>
          </cell>
          <cell r="EB80">
            <v>3708.54</v>
          </cell>
          <cell r="EC80">
            <v>3708.54</v>
          </cell>
          <cell r="ED80">
            <v>3708.54</v>
          </cell>
          <cell r="EE80">
            <v>3708.54</v>
          </cell>
          <cell r="EF80">
            <v>3708.54</v>
          </cell>
        </row>
        <row r="81">
          <cell r="A81" t="str">
            <v>соб</v>
          </cell>
          <cell r="DH81">
            <v>16857</v>
          </cell>
          <cell r="DI81">
            <v>16857</v>
          </cell>
          <cell r="DJ81">
            <v>16857</v>
          </cell>
          <cell r="DK81">
            <v>16857</v>
          </cell>
          <cell r="DL81">
            <v>16857</v>
          </cell>
          <cell r="DM81">
            <v>16857</v>
          </cell>
          <cell r="DN81">
            <v>16857</v>
          </cell>
          <cell r="DO81">
            <v>16857</v>
          </cell>
          <cell r="DP81">
            <v>16857</v>
          </cell>
          <cell r="DQ81">
            <v>16857</v>
          </cell>
          <cell r="DR81">
            <v>16857</v>
          </cell>
          <cell r="DS81">
            <v>16857</v>
          </cell>
          <cell r="DU81">
            <v>3708.54</v>
          </cell>
          <cell r="DV81">
            <v>3708.54</v>
          </cell>
          <cell r="DW81">
            <v>3708.54</v>
          </cell>
          <cell r="DX81">
            <v>3708.54</v>
          </cell>
          <cell r="DY81">
            <v>3708.54</v>
          </cell>
          <cell r="DZ81">
            <v>3708.54</v>
          </cell>
          <cell r="EA81">
            <v>3708.54</v>
          </cell>
          <cell r="EB81">
            <v>3708.54</v>
          </cell>
          <cell r="EC81">
            <v>3708.54</v>
          </cell>
          <cell r="ED81">
            <v>3708.54</v>
          </cell>
          <cell r="EE81">
            <v>3708.54</v>
          </cell>
          <cell r="EF81">
            <v>3708.54</v>
          </cell>
        </row>
        <row r="82">
          <cell r="A82" t="str">
            <v>соб</v>
          </cell>
          <cell r="DH82">
            <v>16857</v>
          </cell>
          <cell r="DI82">
            <v>16857</v>
          </cell>
          <cell r="DJ82">
            <v>16857</v>
          </cell>
          <cell r="DK82">
            <v>16857</v>
          </cell>
          <cell r="DL82">
            <v>16857</v>
          </cell>
          <cell r="DM82">
            <v>16857</v>
          </cell>
          <cell r="DN82">
            <v>16857</v>
          </cell>
          <cell r="DO82">
            <v>16857</v>
          </cell>
          <cell r="DP82">
            <v>16857</v>
          </cell>
          <cell r="DQ82">
            <v>16857</v>
          </cell>
          <cell r="DR82">
            <v>16857</v>
          </cell>
          <cell r="DS82">
            <v>16857</v>
          </cell>
          <cell r="DU82">
            <v>3708.54</v>
          </cell>
          <cell r="DV82">
            <v>3708.54</v>
          </cell>
          <cell r="DW82">
            <v>3708.54</v>
          </cell>
          <cell r="DX82">
            <v>3708.54</v>
          </cell>
          <cell r="DY82">
            <v>3708.54</v>
          </cell>
          <cell r="DZ82">
            <v>3708.54</v>
          </cell>
          <cell r="EA82">
            <v>3708.54</v>
          </cell>
          <cell r="EB82">
            <v>3708.54</v>
          </cell>
          <cell r="EC82">
            <v>3708.54</v>
          </cell>
          <cell r="ED82">
            <v>3708.54</v>
          </cell>
          <cell r="EE82">
            <v>3708.54</v>
          </cell>
          <cell r="EF82">
            <v>3708.54</v>
          </cell>
        </row>
        <row r="83">
          <cell r="A83" t="str">
            <v>соб</v>
          </cell>
          <cell r="DH83">
            <v>16857</v>
          </cell>
          <cell r="DI83">
            <v>16857</v>
          </cell>
          <cell r="DJ83">
            <v>16857</v>
          </cell>
          <cell r="DK83">
            <v>16857</v>
          </cell>
          <cell r="DL83">
            <v>16857</v>
          </cell>
          <cell r="DM83">
            <v>16857</v>
          </cell>
          <cell r="DN83">
            <v>16857</v>
          </cell>
          <cell r="DO83">
            <v>16857</v>
          </cell>
          <cell r="DP83">
            <v>16857</v>
          </cell>
          <cell r="DQ83">
            <v>16857</v>
          </cell>
          <cell r="DR83">
            <v>16857</v>
          </cell>
          <cell r="DS83">
            <v>16857</v>
          </cell>
          <cell r="DU83">
            <v>3708.54</v>
          </cell>
          <cell r="DV83">
            <v>3708.54</v>
          </cell>
          <cell r="DW83">
            <v>3708.54</v>
          </cell>
          <cell r="DX83">
            <v>3708.54</v>
          </cell>
          <cell r="DY83">
            <v>3708.54</v>
          </cell>
          <cell r="DZ83">
            <v>3708.54</v>
          </cell>
          <cell r="EA83">
            <v>3708.54</v>
          </cell>
          <cell r="EB83">
            <v>3708.54</v>
          </cell>
          <cell r="EC83">
            <v>3708.54</v>
          </cell>
          <cell r="ED83">
            <v>3708.54</v>
          </cell>
          <cell r="EE83">
            <v>3708.54</v>
          </cell>
          <cell r="EF83">
            <v>3708.54</v>
          </cell>
        </row>
        <row r="84">
          <cell r="A84" t="str">
            <v>соб</v>
          </cell>
          <cell r="DH84">
            <v>16857</v>
          </cell>
          <cell r="DI84">
            <v>16857</v>
          </cell>
          <cell r="DJ84">
            <v>16857</v>
          </cell>
          <cell r="DK84">
            <v>16857</v>
          </cell>
          <cell r="DL84">
            <v>16857</v>
          </cell>
          <cell r="DM84">
            <v>16857</v>
          </cell>
          <cell r="DN84">
            <v>16857</v>
          </cell>
          <cell r="DO84">
            <v>16857</v>
          </cell>
          <cell r="DP84">
            <v>16857</v>
          </cell>
          <cell r="DQ84">
            <v>16857</v>
          </cell>
          <cell r="DR84">
            <v>16857</v>
          </cell>
          <cell r="DS84">
            <v>16857</v>
          </cell>
          <cell r="DU84">
            <v>3708.54</v>
          </cell>
          <cell r="DV84">
            <v>3708.54</v>
          </cell>
          <cell r="DW84">
            <v>3708.54</v>
          </cell>
          <cell r="DX84">
            <v>3708.54</v>
          </cell>
          <cell r="DY84">
            <v>3708.54</v>
          </cell>
          <cell r="DZ84">
            <v>3708.54</v>
          </cell>
          <cell r="EA84">
            <v>3708.54</v>
          </cell>
          <cell r="EB84">
            <v>3708.54</v>
          </cell>
          <cell r="EC84">
            <v>3708.54</v>
          </cell>
          <cell r="ED84">
            <v>3708.54</v>
          </cell>
          <cell r="EE84">
            <v>3708.54</v>
          </cell>
          <cell r="EF84">
            <v>3708.54</v>
          </cell>
        </row>
        <row r="85">
          <cell r="A85" t="str">
            <v>соб</v>
          </cell>
          <cell r="DH85">
            <v>16857</v>
          </cell>
          <cell r="DI85">
            <v>16857</v>
          </cell>
          <cell r="DJ85">
            <v>16857</v>
          </cell>
          <cell r="DK85">
            <v>16857</v>
          </cell>
          <cell r="DL85">
            <v>16857</v>
          </cell>
          <cell r="DM85">
            <v>16857</v>
          </cell>
          <cell r="DN85">
            <v>16857</v>
          </cell>
          <cell r="DO85">
            <v>16857</v>
          </cell>
          <cell r="DP85">
            <v>16857</v>
          </cell>
          <cell r="DQ85">
            <v>16857</v>
          </cell>
          <cell r="DR85">
            <v>16857</v>
          </cell>
          <cell r="DS85">
            <v>16857</v>
          </cell>
          <cell r="DU85">
            <v>3708.54</v>
          </cell>
          <cell r="DV85">
            <v>3708.54</v>
          </cell>
          <cell r="DW85">
            <v>3708.54</v>
          </cell>
          <cell r="DX85">
            <v>3708.54</v>
          </cell>
          <cell r="DY85">
            <v>3708.54</v>
          </cell>
          <cell r="DZ85">
            <v>3708.54</v>
          </cell>
          <cell r="EA85">
            <v>3708.54</v>
          </cell>
          <cell r="EB85">
            <v>3708.54</v>
          </cell>
          <cell r="EC85">
            <v>3708.54</v>
          </cell>
          <cell r="ED85">
            <v>3708.54</v>
          </cell>
          <cell r="EE85">
            <v>3708.54</v>
          </cell>
          <cell r="EF85">
            <v>3708.54</v>
          </cell>
        </row>
        <row r="86">
          <cell r="A86" t="str">
            <v>соб</v>
          </cell>
          <cell r="DH86">
            <v>16857</v>
          </cell>
          <cell r="DI86">
            <v>16857</v>
          </cell>
          <cell r="DJ86">
            <v>16857</v>
          </cell>
          <cell r="DK86">
            <v>16857</v>
          </cell>
          <cell r="DL86">
            <v>16857</v>
          </cell>
          <cell r="DM86">
            <v>16857</v>
          </cell>
          <cell r="DN86">
            <v>16857</v>
          </cell>
          <cell r="DO86">
            <v>16857</v>
          </cell>
          <cell r="DP86">
            <v>16857</v>
          </cell>
          <cell r="DQ86">
            <v>16857</v>
          </cell>
          <cell r="DR86">
            <v>16857</v>
          </cell>
          <cell r="DS86">
            <v>16857</v>
          </cell>
          <cell r="DU86">
            <v>3708.54</v>
          </cell>
          <cell r="DV86">
            <v>3708.54</v>
          </cell>
          <cell r="DW86">
            <v>3708.54</v>
          </cell>
          <cell r="DX86">
            <v>3708.54</v>
          </cell>
          <cell r="DY86">
            <v>3708.54</v>
          </cell>
          <cell r="DZ86">
            <v>3708.54</v>
          </cell>
          <cell r="EA86">
            <v>3708.54</v>
          </cell>
          <cell r="EB86">
            <v>3708.54</v>
          </cell>
          <cell r="EC86">
            <v>3708.54</v>
          </cell>
          <cell r="ED86">
            <v>3708.54</v>
          </cell>
          <cell r="EE86">
            <v>3708.54</v>
          </cell>
          <cell r="EF86">
            <v>3708.54</v>
          </cell>
        </row>
        <row r="87">
          <cell r="A87" t="str">
            <v>соб</v>
          </cell>
          <cell r="DH87">
            <v>14073</v>
          </cell>
          <cell r="DI87">
            <v>14073</v>
          </cell>
          <cell r="DJ87">
            <v>14073</v>
          </cell>
          <cell r="DK87">
            <v>14073</v>
          </cell>
          <cell r="DL87">
            <v>14073</v>
          </cell>
          <cell r="DM87">
            <v>14073</v>
          </cell>
          <cell r="DN87">
            <v>14073</v>
          </cell>
          <cell r="DO87">
            <v>14073</v>
          </cell>
          <cell r="DP87">
            <v>14073</v>
          </cell>
          <cell r="DQ87">
            <v>14073</v>
          </cell>
          <cell r="DR87">
            <v>14073</v>
          </cell>
          <cell r="DS87">
            <v>14073</v>
          </cell>
          <cell r="DU87">
            <v>3096.06</v>
          </cell>
          <cell r="DV87">
            <v>3096.06</v>
          </cell>
          <cell r="DW87">
            <v>3096.06</v>
          </cell>
          <cell r="DX87">
            <v>3096.06</v>
          </cell>
          <cell r="DY87">
            <v>3096.06</v>
          </cell>
          <cell r="DZ87">
            <v>3096.06</v>
          </cell>
          <cell r="EA87">
            <v>3096.06</v>
          </cell>
          <cell r="EB87">
            <v>3096.06</v>
          </cell>
          <cell r="EC87">
            <v>3096.06</v>
          </cell>
          <cell r="ED87">
            <v>3096.06</v>
          </cell>
          <cell r="EE87">
            <v>3096.06</v>
          </cell>
          <cell r="EF87">
            <v>3096.06</v>
          </cell>
        </row>
        <row r="88">
          <cell r="A88" t="str">
            <v>соб</v>
          </cell>
          <cell r="DH88">
            <v>14073</v>
          </cell>
          <cell r="DI88">
            <v>14073</v>
          </cell>
          <cell r="DJ88">
            <v>14073</v>
          </cell>
          <cell r="DK88">
            <v>14073</v>
          </cell>
          <cell r="DL88">
            <v>14073</v>
          </cell>
          <cell r="DM88">
            <v>14073</v>
          </cell>
          <cell r="DN88">
            <v>14073</v>
          </cell>
          <cell r="DO88">
            <v>14073</v>
          </cell>
          <cell r="DP88">
            <v>14073</v>
          </cell>
          <cell r="DQ88">
            <v>14073</v>
          </cell>
          <cell r="DR88">
            <v>14073</v>
          </cell>
          <cell r="DS88">
            <v>14073</v>
          </cell>
          <cell r="DU88">
            <v>3096.06</v>
          </cell>
          <cell r="DV88">
            <v>3096.06</v>
          </cell>
          <cell r="DW88">
            <v>3096.06</v>
          </cell>
          <cell r="DX88">
            <v>3096.06</v>
          </cell>
          <cell r="DY88">
            <v>3096.06</v>
          </cell>
          <cell r="DZ88">
            <v>3096.06</v>
          </cell>
          <cell r="EA88">
            <v>3096.06</v>
          </cell>
          <cell r="EB88">
            <v>3096.06</v>
          </cell>
          <cell r="EC88">
            <v>3096.06</v>
          </cell>
          <cell r="ED88">
            <v>3096.06</v>
          </cell>
          <cell r="EE88">
            <v>3096.06</v>
          </cell>
          <cell r="EF88">
            <v>3096.06</v>
          </cell>
        </row>
        <row r="89">
          <cell r="A89" t="str">
            <v>соб</v>
          </cell>
          <cell r="DH89">
            <v>14073</v>
          </cell>
          <cell r="DI89">
            <v>14073</v>
          </cell>
          <cell r="DJ89">
            <v>14073</v>
          </cell>
          <cell r="DK89">
            <v>14073</v>
          </cell>
          <cell r="DL89">
            <v>14073</v>
          </cell>
          <cell r="DM89">
            <v>14073</v>
          </cell>
          <cell r="DN89">
            <v>14073</v>
          </cell>
          <cell r="DO89">
            <v>14073</v>
          </cell>
          <cell r="DP89">
            <v>14073</v>
          </cell>
          <cell r="DQ89">
            <v>14073</v>
          </cell>
          <cell r="DR89">
            <v>14073</v>
          </cell>
          <cell r="DS89">
            <v>14073</v>
          </cell>
          <cell r="DU89">
            <v>3096.06</v>
          </cell>
          <cell r="DV89">
            <v>3096.06</v>
          </cell>
          <cell r="DW89">
            <v>3096.06</v>
          </cell>
          <cell r="DX89">
            <v>3096.06</v>
          </cell>
          <cell r="DY89">
            <v>3096.06</v>
          </cell>
          <cell r="DZ89">
            <v>3096.06</v>
          </cell>
          <cell r="EA89">
            <v>3096.06</v>
          </cell>
          <cell r="EB89">
            <v>3096.06</v>
          </cell>
          <cell r="EC89">
            <v>3096.06</v>
          </cell>
          <cell r="ED89">
            <v>3096.06</v>
          </cell>
          <cell r="EE89">
            <v>3096.06</v>
          </cell>
          <cell r="EF89">
            <v>3096.06</v>
          </cell>
        </row>
        <row r="90">
          <cell r="A90" t="str">
            <v>соб</v>
          </cell>
          <cell r="DH90">
            <v>14073</v>
          </cell>
          <cell r="DI90">
            <v>14073</v>
          </cell>
          <cell r="DJ90">
            <v>14073</v>
          </cell>
          <cell r="DK90">
            <v>14073</v>
          </cell>
          <cell r="DL90">
            <v>14073</v>
          </cell>
          <cell r="DM90">
            <v>14073</v>
          </cell>
          <cell r="DN90">
            <v>14073</v>
          </cell>
          <cell r="DO90">
            <v>14073</v>
          </cell>
          <cell r="DP90">
            <v>14073</v>
          </cell>
          <cell r="DQ90">
            <v>14073</v>
          </cell>
          <cell r="DR90">
            <v>14073</v>
          </cell>
          <cell r="DS90">
            <v>14073</v>
          </cell>
          <cell r="DU90">
            <v>3096.06</v>
          </cell>
          <cell r="DV90">
            <v>3096.06</v>
          </cell>
          <cell r="DW90">
            <v>3096.06</v>
          </cell>
          <cell r="DX90">
            <v>3096.06</v>
          </cell>
          <cell r="DY90">
            <v>3096.06</v>
          </cell>
          <cell r="DZ90">
            <v>3096.06</v>
          </cell>
          <cell r="EA90">
            <v>3096.06</v>
          </cell>
          <cell r="EB90">
            <v>3096.06</v>
          </cell>
          <cell r="EC90">
            <v>3096.06</v>
          </cell>
          <cell r="ED90">
            <v>3096.06</v>
          </cell>
          <cell r="EE90">
            <v>3096.06</v>
          </cell>
          <cell r="EF90">
            <v>3096.06</v>
          </cell>
        </row>
        <row r="91">
          <cell r="A91" t="str">
            <v>соб</v>
          </cell>
          <cell r="DH91">
            <v>17578.5</v>
          </cell>
          <cell r="DI91">
            <v>17578.5</v>
          </cell>
          <cell r="DJ91">
            <v>17578.5</v>
          </cell>
          <cell r="DK91">
            <v>17578.5</v>
          </cell>
          <cell r="DL91">
            <v>17578.5</v>
          </cell>
          <cell r="DM91">
            <v>17578.5</v>
          </cell>
          <cell r="DN91">
            <v>17578.5</v>
          </cell>
          <cell r="DO91">
            <v>17578.5</v>
          </cell>
          <cell r="DP91">
            <v>17578.5</v>
          </cell>
          <cell r="DQ91">
            <v>17578.5</v>
          </cell>
          <cell r="DR91">
            <v>17578.5</v>
          </cell>
          <cell r="DS91">
            <v>17578.5</v>
          </cell>
          <cell r="DU91">
            <v>3867.27</v>
          </cell>
          <cell r="DV91">
            <v>3867.27</v>
          </cell>
          <cell r="DW91">
            <v>3867.27</v>
          </cell>
          <cell r="DX91">
            <v>3867.27</v>
          </cell>
          <cell r="DY91">
            <v>3867.27</v>
          </cell>
          <cell r="DZ91">
            <v>3867.27</v>
          </cell>
          <cell r="EA91">
            <v>3867.27</v>
          </cell>
          <cell r="EB91">
            <v>3867.27</v>
          </cell>
          <cell r="EC91">
            <v>3867.27</v>
          </cell>
          <cell r="ED91">
            <v>3867.27</v>
          </cell>
          <cell r="EE91">
            <v>3867.27</v>
          </cell>
          <cell r="EF91">
            <v>3867.27</v>
          </cell>
        </row>
        <row r="92">
          <cell r="A92" t="str">
            <v>соб</v>
          </cell>
          <cell r="DH92">
            <v>9850.5</v>
          </cell>
          <cell r="DI92">
            <v>9850.5</v>
          </cell>
          <cell r="DJ92">
            <v>9850.5</v>
          </cell>
          <cell r="DK92">
            <v>9850.5</v>
          </cell>
          <cell r="DL92">
            <v>9850.5</v>
          </cell>
          <cell r="DM92">
            <v>9850.5</v>
          </cell>
          <cell r="DN92">
            <v>9850.5</v>
          </cell>
          <cell r="DO92">
            <v>9850.5</v>
          </cell>
          <cell r="DP92">
            <v>9850.5</v>
          </cell>
          <cell r="DQ92">
            <v>9850.5</v>
          </cell>
          <cell r="DR92">
            <v>9850.5</v>
          </cell>
          <cell r="DS92">
            <v>9850.5</v>
          </cell>
          <cell r="DU92">
            <v>2167.11</v>
          </cell>
          <cell r="DV92">
            <v>2167.11</v>
          </cell>
          <cell r="DW92">
            <v>2167.11</v>
          </cell>
          <cell r="DX92">
            <v>2167.11</v>
          </cell>
          <cell r="DY92">
            <v>2167.11</v>
          </cell>
          <cell r="DZ92">
            <v>2167.11</v>
          </cell>
          <cell r="EA92">
            <v>2167.11</v>
          </cell>
          <cell r="EB92">
            <v>2167.11</v>
          </cell>
          <cell r="EC92">
            <v>2167.11</v>
          </cell>
          <cell r="ED92">
            <v>2167.11</v>
          </cell>
          <cell r="EE92">
            <v>2167.11</v>
          </cell>
          <cell r="EF92">
            <v>2167.11</v>
          </cell>
        </row>
        <row r="93">
          <cell r="A93" t="str">
            <v>соб</v>
          </cell>
          <cell r="DH93">
            <v>9850.5</v>
          </cell>
          <cell r="DI93">
            <v>9850.5</v>
          </cell>
          <cell r="DJ93">
            <v>9850.5</v>
          </cell>
          <cell r="DK93">
            <v>9850.5</v>
          </cell>
          <cell r="DL93">
            <v>9850.5</v>
          </cell>
          <cell r="DM93">
            <v>9850.5</v>
          </cell>
          <cell r="DN93">
            <v>9850.5</v>
          </cell>
          <cell r="DO93">
            <v>9850.5</v>
          </cell>
          <cell r="DP93">
            <v>9850.5</v>
          </cell>
          <cell r="DQ93">
            <v>9850.5</v>
          </cell>
          <cell r="DR93">
            <v>9850.5</v>
          </cell>
          <cell r="DS93">
            <v>9850.5</v>
          </cell>
          <cell r="DU93">
            <v>2167.11</v>
          </cell>
          <cell r="DV93">
            <v>2167.11</v>
          </cell>
          <cell r="DW93">
            <v>2167.11</v>
          </cell>
          <cell r="DX93">
            <v>2167.11</v>
          </cell>
          <cell r="DY93">
            <v>2167.11</v>
          </cell>
          <cell r="DZ93">
            <v>2167.11</v>
          </cell>
          <cell r="EA93">
            <v>2167.11</v>
          </cell>
          <cell r="EB93">
            <v>2167.11</v>
          </cell>
          <cell r="EC93">
            <v>2167.11</v>
          </cell>
          <cell r="ED93">
            <v>2167.11</v>
          </cell>
          <cell r="EE93">
            <v>2167.11</v>
          </cell>
          <cell r="EF93">
            <v>2167.11</v>
          </cell>
        </row>
        <row r="94">
          <cell r="A94" t="str">
            <v>соб</v>
          </cell>
          <cell r="DH94">
            <v>9850.5</v>
          </cell>
          <cell r="DI94">
            <v>9850.5</v>
          </cell>
          <cell r="DJ94">
            <v>9850.5</v>
          </cell>
          <cell r="DK94">
            <v>9850.5</v>
          </cell>
          <cell r="DL94">
            <v>9850.5</v>
          </cell>
          <cell r="DM94">
            <v>9850.5</v>
          </cell>
          <cell r="DN94">
            <v>9850.5</v>
          </cell>
          <cell r="DO94">
            <v>9850.5</v>
          </cell>
          <cell r="DP94">
            <v>9850.5</v>
          </cell>
          <cell r="DQ94">
            <v>9850.5</v>
          </cell>
          <cell r="DR94">
            <v>9850.5</v>
          </cell>
          <cell r="DS94">
            <v>9850.5</v>
          </cell>
          <cell r="DU94">
            <v>2167.11</v>
          </cell>
          <cell r="DV94">
            <v>2167.11</v>
          </cell>
          <cell r="DW94">
            <v>2167.11</v>
          </cell>
          <cell r="DX94">
            <v>2167.11</v>
          </cell>
          <cell r="DY94">
            <v>2167.11</v>
          </cell>
          <cell r="DZ94">
            <v>2167.11</v>
          </cell>
          <cell r="EA94">
            <v>2167.11</v>
          </cell>
          <cell r="EB94">
            <v>2167.11</v>
          </cell>
          <cell r="EC94">
            <v>2167.11</v>
          </cell>
          <cell r="ED94">
            <v>2167.11</v>
          </cell>
          <cell r="EE94">
            <v>2167.11</v>
          </cell>
          <cell r="EF94">
            <v>2167.11</v>
          </cell>
        </row>
        <row r="95">
          <cell r="A95" t="str">
            <v>соб</v>
          </cell>
          <cell r="DH95">
            <v>9850.5</v>
          </cell>
          <cell r="DI95">
            <v>9850.5</v>
          </cell>
          <cell r="DJ95">
            <v>9850.5</v>
          </cell>
          <cell r="DK95">
            <v>9850.5</v>
          </cell>
          <cell r="DL95">
            <v>9850.5</v>
          </cell>
          <cell r="DM95">
            <v>9850.5</v>
          </cell>
          <cell r="DN95">
            <v>9850.5</v>
          </cell>
          <cell r="DO95">
            <v>9850.5</v>
          </cell>
          <cell r="DP95">
            <v>9850.5</v>
          </cell>
          <cell r="DQ95">
            <v>9850.5</v>
          </cell>
          <cell r="DR95">
            <v>9850.5</v>
          </cell>
          <cell r="DS95">
            <v>9850.5</v>
          </cell>
          <cell r="DU95">
            <v>2167.11</v>
          </cell>
          <cell r="DV95">
            <v>2167.11</v>
          </cell>
          <cell r="DW95">
            <v>2167.11</v>
          </cell>
          <cell r="DX95">
            <v>2167.11</v>
          </cell>
          <cell r="DY95">
            <v>2167.11</v>
          </cell>
          <cell r="DZ95">
            <v>2167.11</v>
          </cell>
          <cell r="EA95">
            <v>2167.11</v>
          </cell>
          <cell r="EB95">
            <v>2167.11</v>
          </cell>
          <cell r="EC95">
            <v>2167.11</v>
          </cell>
          <cell r="ED95">
            <v>2167.11</v>
          </cell>
          <cell r="EE95">
            <v>2167.11</v>
          </cell>
          <cell r="EF95">
            <v>2167.11</v>
          </cell>
        </row>
        <row r="96">
          <cell r="A96" t="str">
            <v>соб</v>
          </cell>
          <cell r="DH96">
            <v>9850.5</v>
          </cell>
          <cell r="DI96">
            <v>9850.5</v>
          </cell>
          <cell r="DJ96">
            <v>9850.5</v>
          </cell>
          <cell r="DK96">
            <v>9850.5</v>
          </cell>
          <cell r="DL96">
            <v>9850.5</v>
          </cell>
          <cell r="DM96">
            <v>9850.5</v>
          </cell>
          <cell r="DN96">
            <v>9850.5</v>
          </cell>
          <cell r="DO96">
            <v>9850.5</v>
          </cell>
          <cell r="DP96">
            <v>9850.5</v>
          </cell>
          <cell r="DQ96">
            <v>9850.5</v>
          </cell>
          <cell r="DR96">
            <v>9850.5</v>
          </cell>
          <cell r="DS96">
            <v>9850.5</v>
          </cell>
          <cell r="DU96">
            <v>2167.11</v>
          </cell>
          <cell r="DV96">
            <v>2167.11</v>
          </cell>
          <cell r="DW96">
            <v>2167.11</v>
          </cell>
          <cell r="DX96">
            <v>2167.11</v>
          </cell>
          <cell r="DY96">
            <v>2167.11</v>
          </cell>
          <cell r="DZ96">
            <v>2167.11</v>
          </cell>
          <cell r="EA96">
            <v>2167.11</v>
          </cell>
          <cell r="EB96">
            <v>2167.11</v>
          </cell>
          <cell r="EC96">
            <v>2167.11</v>
          </cell>
          <cell r="ED96">
            <v>2167.11</v>
          </cell>
          <cell r="EE96">
            <v>2167.11</v>
          </cell>
          <cell r="EF96">
            <v>2167.11</v>
          </cell>
        </row>
        <row r="97">
          <cell r="A97" t="str">
            <v>соб</v>
          </cell>
          <cell r="DH97">
            <v>16857</v>
          </cell>
          <cell r="DI97">
            <v>16857</v>
          </cell>
          <cell r="DJ97">
            <v>16857</v>
          </cell>
          <cell r="DK97">
            <v>16857</v>
          </cell>
          <cell r="DL97">
            <v>16857</v>
          </cell>
          <cell r="DM97">
            <v>16857</v>
          </cell>
          <cell r="DN97">
            <v>16857</v>
          </cell>
          <cell r="DO97">
            <v>16857</v>
          </cell>
          <cell r="DP97">
            <v>16857</v>
          </cell>
          <cell r="DQ97">
            <v>16857</v>
          </cell>
          <cell r="DR97">
            <v>16857</v>
          </cell>
          <cell r="DS97">
            <v>16857</v>
          </cell>
          <cell r="DU97">
            <v>3708.54</v>
          </cell>
          <cell r="DV97">
            <v>3708.54</v>
          </cell>
          <cell r="DW97">
            <v>3708.54</v>
          </cell>
          <cell r="DX97">
            <v>3708.54</v>
          </cell>
          <cell r="DY97">
            <v>3708.54</v>
          </cell>
          <cell r="DZ97">
            <v>3708.54</v>
          </cell>
          <cell r="EA97">
            <v>3708.54</v>
          </cell>
          <cell r="EB97">
            <v>3708.54</v>
          </cell>
          <cell r="EC97">
            <v>3708.54</v>
          </cell>
          <cell r="ED97">
            <v>3708.54</v>
          </cell>
          <cell r="EE97">
            <v>3708.54</v>
          </cell>
          <cell r="EF97">
            <v>3708.54</v>
          </cell>
        </row>
        <row r="98">
          <cell r="A98" t="str">
            <v>соб</v>
          </cell>
          <cell r="DH98">
            <v>16857</v>
          </cell>
          <cell r="DI98">
            <v>16857</v>
          </cell>
          <cell r="DJ98">
            <v>16857</v>
          </cell>
          <cell r="DK98">
            <v>16857</v>
          </cell>
          <cell r="DL98">
            <v>16857</v>
          </cell>
          <cell r="DM98">
            <v>16857</v>
          </cell>
          <cell r="DN98">
            <v>16857</v>
          </cell>
          <cell r="DO98">
            <v>16857</v>
          </cell>
          <cell r="DP98">
            <v>16857</v>
          </cell>
          <cell r="DQ98">
            <v>16857</v>
          </cell>
          <cell r="DR98">
            <v>16857</v>
          </cell>
          <cell r="DS98">
            <v>16857</v>
          </cell>
          <cell r="DU98">
            <v>3708.54</v>
          </cell>
          <cell r="DV98">
            <v>3708.54</v>
          </cell>
          <cell r="DW98">
            <v>3708.54</v>
          </cell>
          <cell r="DX98">
            <v>3708.54</v>
          </cell>
          <cell r="DY98">
            <v>3708.54</v>
          </cell>
          <cell r="DZ98">
            <v>3708.54</v>
          </cell>
          <cell r="EA98">
            <v>3708.54</v>
          </cell>
          <cell r="EB98">
            <v>3708.54</v>
          </cell>
          <cell r="EC98">
            <v>3708.54</v>
          </cell>
          <cell r="ED98">
            <v>3708.54</v>
          </cell>
          <cell r="EE98">
            <v>3708.54</v>
          </cell>
          <cell r="EF98">
            <v>3708.54</v>
          </cell>
        </row>
        <row r="99">
          <cell r="A99" t="str">
            <v>соб</v>
          </cell>
          <cell r="DH99">
            <v>16857</v>
          </cell>
          <cell r="DI99">
            <v>16857</v>
          </cell>
          <cell r="DJ99">
            <v>16857</v>
          </cell>
          <cell r="DK99">
            <v>16857</v>
          </cell>
          <cell r="DL99">
            <v>16857</v>
          </cell>
          <cell r="DM99">
            <v>16857</v>
          </cell>
          <cell r="DN99">
            <v>16857</v>
          </cell>
          <cell r="DO99">
            <v>16857</v>
          </cell>
          <cell r="DP99">
            <v>16857</v>
          </cell>
          <cell r="DQ99">
            <v>16857</v>
          </cell>
          <cell r="DR99">
            <v>16857</v>
          </cell>
          <cell r="DS99">
            <v>16857</v>
          </cell>
          <cell r="DU99">
            <v>3708.54</v>
          </cell>
          <cell r="DV99">
            <v>3708.54</v>
          </cell>
          <cell r="DW99">
            <v>3708.54</v>
          </cell>
          <cell r="DX99">
            <v>3708.54</v>
          </cell>
          <cell r="DY99">
            <v>3708.54</v>
          </cell>
          <cell r="DZ99">
            <v>3708.54</v>
          </cell>
          <cell r="EA99">
            <v>3708.54</v>
          </cell>
          <cell r="EB99">
            <v>3708.54</v>
          </cell>
          <cell r="EC99">
            <v>3708.54</v>
          </cell>
          <cell r="ED99">
            <v>3708.54</v>
          </cell>
          <cell r="EE99">
            <v>3708.54</v>
          </cell>
          <cell r="EF99">
            <v>3708.54</v>
          </cell>
        </row>
        <row r="100">
          <cell r="A100" t="str">
            <v>соб</v>
          </cell>
          <cell r="DH100">
            <v>16857</v>
          </cell>
          <cell r="DI100">
            <v>16857</v>
          </cell>
          <cell r="DJ100">
            <v>16857</v>
          </cell>
          <cell r="DK100">
            <v>16857</v>
          </cell>
          <cell r="DL100">
            <v>16857</v>
          </cell>
          <cell r="DM100">
            <v>16857</v>
          </cell>
          <cell r="DN100">
            <v>16857</v>
          </cell>
          <cell r="DO100">
            <v>16857</v>
          </cell>
          <cell r="DP100">
            <v>16857</v>
          </cell>
          <cell r="DQ100">
            <v>16857</v>
          </cell>
          <cell r="DR100">
            <v>16857</v>
          </cell>
          <cell r="DS100">
            <v>16857</v>
          </cell>
          <cell r="DU100">
            <v>3708.54</v>
          </cell>
          <cell r="DV100">
            <v>3708.54</v>
          </cell>
          <cell r="DW100">
            <v>3708.54</v>
          </cell>
          <cell r="DX100">
            <v>3708.54</v>
          </cell>
          <cell r="DY100">
            <v>3708.54</v>
          </cell>
          <cell r="DZ100">
            <v>3708.54</v>
          </cell>
          <cell r="EA100">
            <v>3708.54</v>
          </cell>
          <cell r="EB100">
            <v>3708.54</v>
          </cell>
          <cell r="EC100">
            <v>3708.54</v>
          </cell>
          <cell r="ED100">
            <v>3708.54</v>
          </cell>
          <cell r="EE100">
            <v>3708.54</v>
          </cell>
          <cell r="EF100">
            <v>3708.54</v>
          </cell>
        </row>
        <row r="101">
          <cell r="A101" t="str">
            <v>соб</v>
          </cell>
          <cell r="DH101">
            <v>16857</v>
          </cell>
          <cell r="DI101">
            <v>16857</v>
          </cell>
          <cell r="DJ101">
            <v>16857</v>
          </cell>
          <cell r="DK101">
            <v>16857</v>
          </cell>
          <cell r="DL101">
            <v>16857</v>
          </cell>
          <cell r="DM101">
            <v>16857</v>
          </cell>
          <cell r="DN101">
            <v>16857</v>
          </cell>
          <cell r="DO101">
            <v>16857</v>
          </cell>
          <cell r="DP101">
            <v>16857</v>
          </cell>
          <cell r="DQ101">
            <v>16857</v>
          </cell>
          <cell r="DR101">
            <v>16857</v>
          </cell>
          <cell r="DS101">
            <v>16857</v>
          </cell>
          <cell r="DU101">
            <v>3708.54</v>
          </cell>
          <cell r="DV101">
            <v>3708.54</v>
          </cell>
          <cell r="DW101">
            <v>3708.54</v>
          </cell>
          <cell r="DX101">
            <v>3708.54</v>
          </cell>
          <cell r="DY101">
            <v>3708.54</v>
          </cell>
          <cell r="DZ101">
            <v>3708.54</v>
          </cell>
          <cell r="EA101">
            <v>3708.54</v>
          </cell>
          <cell r="EB101">
            <v>3708.54</v>
          </cell>
          <cell r="EC101">
            <v>3708.54</v>
          </cell>
          <cell r="ED101">
            <v>3708.54</v>
          </cell>
          <cell r="EE101">
            <v>3708.54</v>
          </cell>
          <cell r="EF101">
            <v>3708.54</v>
          </cell>
        </row>
        <row r="102">
          <cell r="A102" t="str">
            <v>соб</v>
          </cell>
          <cell r="DH102">
            <v>16857</v>
          </cell>
          <cell r="DI102">
            <v>16857</v>
          </cell>
          <cell r="DJ102">
            <v>16857</v>
          </cell>
          <cell r="DK102">
            <v>16857</v>
          </cell>
          <cell r="DL102">
            <v>16857</v>
          </cell>
          <cell r="DM102">
            <v>16857</v>
          </cell>
          <cell r="DN102">
            <v>16857</v>
          </cell>
          <cell r="DO102">
            <v>16857</v>
          </cell>
          <cell r="DP102">
            <v>16857</v>
          </cell>
          <cell r="DQ102">
            <v>16857</v>
          </cell>
          <cell r="DR102">
            <v>16857</v>
          </cell>
          <cell r="DS102">
            <v>16857</v>
          </cell>
          <cell r="DU102">
            <v>3708.54</v>
          </cell>
          <cell r="DV102">
            <v>3708.54</v>
          </cell>
          <cell r="DW102">
            <v>3708.54</v>
          </cell>
          <cell r="DX102">
            <v>3708.54</v>
          </cell>
          <cell r="DY102">
            <v>3708.54</v>
          </cell>
          <cell r="DZ102">
            <v>3708.54</v>
          </cell>
          <cell r="EA102">
            <v>3708.54</v>
          </cell>
          <cell r="EB102">
            <v>3708.54</v>
          </cell>
          <cell r="EC102">
            <v>3708.54</v>
          </cell>
          <cell r="ED102">
            <v>3708.54</v>
          </cell>
          <cell r="EE102">
            <v>3708.54</v>
          </cell>
          <cell r="EF102">
            <v>3708.54</v>
          </cell>
        </row>
        <row r="103">
          <cell r="A103" t="str">
            <v>соб</v>
          </cell>
          <cell r="DH103">
            <v>16857</v>
          </cell>
          <cell r="DI103">
            <v>16857</v>
          </cell>
          <cell r="DJ103">
            <v>16857</v>
          </cell>
          <cell r="DK103">
            <v>16857</v>
          </cell>
          <cell r="DL103">
            <v>16857</v>
          </cell>
          <cell r="DM103">
            <v>16857</v>
          </cell>
          <cell r="DN103">
            <v>16857</v>
          </cell>
          <cell r="DO103">
            <v>16857</v>
          </cell>
          <cell r="DP103">
            <v>16857</v>
          </cell>
          <cell r="DQ103">
            <v>16857</v>
          </cell>
          <cell r="DR103">
            <v>16857</v>
          </cell>
          <cell r="DS103">
            <v>16857</v>
          </cell>
          <cell r="DU103">
            <v>3708.54</v>
          </cell>
          <cell r="DV103">
            <v>3708.54</v>
          </cell>
          <cell r="DW103">
            <v>3708.54</v>
          </cell>
          <cell r="DX103">
            <v>3708.54</v>
          </cell>
          <cell r="DY103">
            <v>3708.54</v>
          </cell>
          <cell r="DZ103">
            <v>3708.54</v>
          </cell>
          <cell r="EA103">
            <v>3708.54</v>
          </cell>
          <cell r="EB103">
            <v>3708.54</v>
          </cell>
          <cell r="EC103">
            <v>3708.54</v>
          </cell>
          <cell r="ED103">
            <v>3708.54</v>
          </cell>
          <cell r="EE103">
            <v>3708.54</v>
          </cell>
          <cell r="EF103">
            <v>3708.54</v>
          </cell>
        </row>
        <row r="104">
          <cell r="A104" t="str">
            <v>соб</v>
          </cell>
          <cell r="DH104">
            <v>16857</v>
          </cell>
          <cell r="DI104">
            <v>16857</v>
          </cell>
          <cell r="DJ104">
            <v>16857</v>
          </cell>
          <cell r="DK104">
            <v>16857</v>
          </cell>
          <cell r="DL104">
            <v>16857</v>
          </cell>
          <cell r="DM104">
            <v>16857</v>
          </cell>
          <cell r="DN104">
            <v>16857</v>
          </cell>
          <cell r="DO104">
            <v>16857</v>
          </cell>
          <cell r="DP104">
            <v>16857</v>
          </cell>
          <cell r="DQ104">
            <v>16857</v>
          </cell>
          <cell r="DR104">
            <v>16857</v>
          </cell>
          <cell r="DS104">
            <v>16857</v>
          </cell>
          <cell r="DU104">
            <v>3708.54</v>
          </cell>
          <cell r="DV104">
            <v>3708.54</v>
          </cell>
          <cell r="DW104">
            <v>3708.54</v>
          </cell>
          <cell r="DX104">
            <v>3708.54</v>
          </cell>
          <cell r="DY104">
            <v>3708.54</v>
          </cell>
          <cell r="DZ104">
            <v>3708.54</v>
          </cell>
          <cell r="EA104">
            <v>3708.54</v>
          </cell>
          <cell r="EB104">
            <v>3708.54</v>
          </cell>
          <cell r="EC104">
            <v>3708.54</v>
          </cell>
          <cell r="ED104">
            <v>3708.54</v>
          </cell>
          <cell r="EE104">
            <v>3708.54</v>
          </cell>
          <cell r="EF104">
            <v>3708.54</v>
          </cell>
        </row>
        <row r="105">
          <cell r="A105" t="str">
            <v>соб</v>
          </cell>
          <cell r="DH105">
            <v>16857</v>
          </cell>
          <cell r="DI105">
            <v>16857</v>
          </cell>
          <cell r="DJ105">
            <v>16857</v>
          </cell>
          <cell r="DK105">
            <v>16857</v>
          </cell>
          <cell r="DL105">
            <v>16857</v>
          </cell>
          <cell r="DM105">
            <v>16857</v>
          </cell>
          <cell r="DN105">
            <v>16857</v>
          </cell>
          <cell r="DO105">
            <v>16857</v>
          </cell>
          <cell r="DP105">
            <v>16857</v>
          </cell>
          <cell r="DQ105">
            <v>16857</v>
          </cell>
          <cell r="DR105">
            <v>16857</v>
          </cell>
          <cell r="DS105">
            <v>16857</v>
          </cell>
          <cell r="DU105">
            <v>3708.54</v>
          </cell>
          <cell r="DV105">
            <v>3708.54</v>
          </cell>
          <cell r="DW105">
            <v>3708.54</v>
          </cell>
          <cell r="DX105">
            <v>3708.54</v>
          </cell>
          <cell r="DY105">
            <v>3708.54</v>
          </cell>
          <cell r="DZ105">
            <v>3708.54</v>
          </cell>
          <cell r="EA105">
            <v>3708.54</v>
          </cell>
          <cell r="EB105">
            <v>3708.54</v>
          </cell>
          <cell r="EC105">
            <v>3708.54</v>
          </cell>
          <cell r="ED105">
            <v>3708.54</v>
          </cell>
          <cell r="EE105">
            <v>3708.54</v>
          </cell>
          <cell r="EF105">
            <v>3708.54</v>
          </cell>
        </row>
        <row r="106">
          <cell r="A106" t="str">
            <v>соб</v>
          </cell>
          <cell r="DH106">
            <v>16857</v>
          </cell>
          <cell r="DI106">
            <v>16857</v>
          </cell>
          <cell r="DJ106">
            <v>16857</v>
          </cell>
          <cell r="DK106">
            <v>16857</v>
          </cell>
          <cell r="DL106">
            <v>16857</v>
          </cell>
          <cell r="DM106">
            <v>16857</v>
          </cell>
          <cell r="DN106">
            <v>16857</v>
          </cell>
          <cell r="DO106">
            <v>16857</v>
          </cell>
          <cell r="DP106">
            <v>16857</v>
          </cell>
          <cell r="DQ106">
            <v>16857</v>
          </cell>
          <cell r="DR106">
            <v>16857</v>
          </cell>
          <cell r="DS106">
            <v>16857</v>
          </cell>
          <cell r="DU106">
            <v>3708.54</v>
          </cell>
          <cell r="DV106">
            <v>3708.54</v>
          </cell>
          <cell r="DW106">
            <v>3708.54</v>
          </cell>
          <cell r="DX106">
            <v>3708.54</v>
          </cell>
          <cell r="DY106">
            <v>3708.54</v>
          </cell>
          <cell r="DZ106">
            <v>3708.54</v>
          </cell>
          <cell r="EA106">
            <v>3708.54</v>
          </cell>
          <cell r="EB106">
            <v>3708.54</v>
          </cell>
          <cell r="EC106">
            <v>3708.54</v>
          </cell>
          <cell r="ED106">
            <v>3708.54</v>
          </cell>
          <cell r="EE106">
            <v>3708.54</v>
          </cell>
          <cell r="EF106">
            <v>3708.54</v>
          </cell>
        </row>
        <row r="107">
          <cell r="A107" t="str">
            <v>соб</v>
          </cell>
          <cell r="DH107">
            <v>16857</v>
          </cell>
          <cell r="DI107">
            <v>16857</v>
          </cell>
          <cell r="DJ107">
            <v>16857</v>
          </cell>
          <cell r="DK107">
            <v>16857</v>
          </cell>
          <cell r="DL107">
            <v>16857</v>
          </cell>
          <cell r="DM107">
            <v>16857</v>
          </cell>
          <cell r="DN107">
            <v>16857</v>
          </cell>
          <cell r="DO107">
            <v>16857</v>
          </cell>
          <cell r="DP107">
            <v>16857</v>
          </cell>
          <cell r="DQ107">
            <v>16857</v>
          </cell>
          <cell r="DR107">
            <v>16857</v>
          </cell>
          <cell r="DS107">
            <v>16857</v>
          </cell>
          <cell r="DU107">
            <v>3708.54</v>
          </cell>
          <cell r="DV107">
            <v>3708.54</v>
          </cell>
          <cell r="DW107">
            <v>3708.54</v>
          </cell>
          <cell r="DX107">
            <v>3708.54</v>
          </cell>
          <cell r="DY107">
            <v>3708.54</v>
          </cell>
          <cell r="DZ107">
            <v>3708.54</v>
          </cell>
          <cell r="EA107">
            <v>3708.54</v>
          </cell>
          <cell r="EB107">
            <v>3708.54</v>
          </cell>
          <cell r="EC107">
            <v>3708.54</v>
          </cell>
          <cell r="ED107">
            <v>3708.54</v>
          </cell>
          <cell r="EE107">
            <v>3708.54</v>
          </cell>
          <cell r="EF107">
            <v>3708.54</v>
          </cell>
        </row>
        <row r="108">
          <cell r="A108" t="str">
            <v>соб</v>
          </cell>
          <cell r="DH108">
            <v>16857</v>
          </cell>
          <cell r="DI108">
            <v>16857</v>
          </cell>
          <cell r="DJ108">
            <v>16857</v>
          </cell>
          <cell r="DK108">
            <v>16857</v>
          </cell>
          <cell r="DL108">
            <v>16857</v>
          </cell>
          <cell r="DM108">
            <v>16857</v>
          </cell>
          <cell r="DN108">
            <v>16857</v>
          </cell>
          <cell r="DO108">
            <v>16857</v>
          </cell>
          <cell r="DP108">
            <v>16857</v>
          </cell>
          <cell r="DQ108">
            <v>16857</v>
          </cell>
          <cell r="DR108">
            <v>16857</v>
          </cell>
          <cell r="DS108">
            <v>16857</v>
          </cell>
          <cell r="DU108">
            <v>3708.54</v>
          </cell>
          <cell r="DV108">
            <v>3708.54</v>
          </cell>
          <cell r="DW108">
            <v>3708.54</v>
          </cell>
          <cell r="DX108">
            <v>3708.54</v>
          </cell>
          <cell r="DY108">
            <v>3708.54</v>
          </cell>
          <cell r="DZ108">
            <v>3708.54</v>
          </cell>
          <cell r="EA108">
            <v>3708.54</v>
          </cell>
          <cell r="EB108">
            <v>3708.54</v>
          </cell>
          <cell r="EC108">
            <v>3708.54</v>
          </cell>
          <cell r="ED108">
            <v>3708.54</v>
          </cell>
          <cell r="EE108">
            <v>3708.54</v>
          </cell>
          <cell r="EF108">
            <v>3708.54</v>
          </cell>
        </row>
        <row r="109">
          <cell r="A109" t="str">
            <v>соб</v>
          </cell>
          <cell r="DH109">
            <v>16857</v>
          </cell>
          <cell r="DI109">
            <v>16857</v>
          </cell>
          <cell r="DJ109">
            <v>16857</v>
          </cell>
          <cell r="DK109">
            <v>16857</v>
          </cell>
          <cell r="DL109">
            <v>16857</v>
          </cell>
          <cell r="DM109">
            <v>16857</v>
          </cell>
          <cell r="DN109">
            <v>16857</v>
          </cell>
          <cell r="DO109">
            <v>16857</v>
          </cell>
          <cell r="DP109">
            <v>16857</v>
          </cell>
          <cell r="DQ109">
            <v>16857</v>
          </cell>
          <cell r="DR109">
            <v>16857</v>
          </cell>
          <cell r="DS109">
            <v>16857</v>
          </cell>
          <cell r="DU109">
            <v>3708.54</v>
          </cell>
          <cell r="DV109">
            <v>3708.54</v>
          </cell>
          <cell r="DW109">
            <v>3708.54</v>
          </cell>
          <cell r="DX109">
            <v>3708.54</v>
          </cell>
          <cell r="DY109">
            <v>3708.54</v>
          </cell>
          <cell r="DZ109">
            <v>3708.54</v>
          </cell>
          <cell r="EA109">
            <v>3708.54</v>
          </cell>
          <cell r="EB109">
            <v>3708.54</v>
          </cell>
          <cell r="EC109">
            <v>3708.54</v>
          </cell>
          <cell r="ED109">
            <v>3708.54</v>
          </cell>
          <cell r="EE109">
            <v>3708.54</v>
          </cell>
          <cell r="EF109">
            <v>3708.54</v>
          </cell>
        </row>
        <row r="110">
          <cell r="A110" t="str">
            <v>соб</v>
          </cell>
          <cell r="DH110">
            <v>16857</v>
          </cell>
          <cell r="DI110">
            <v>16857</v>
          </cell>
          <cell r="DJ110">
            <v>16857</v>
          </cell>
          <cell r="DK110">
            <v>16857</v>
          </cell>
          <cell r="DL110">
            <v>16857</v>
          </cell>
          <cell r="DM110">
            <v>16857</v>
          </cell>
          <cell r="DN110">
            <v>16857</v>
          </cell>
          <cell r="DO110">
            <v>16857</v>
          </cell>
          <cell r="DP110">
            <v>16857</v>
          </cell>
          <cell r="DQ110">
            <v>16857</v>
          </cell>
          <cell r="DR110">
            <v>16857</v>
          </cell>
          <cell r="DS110">
            <v>16857</v>
          </cell>
          <cell r="DU110">
            <v>3708.54</v>
          </cell>
          <cell r="DV110">
            <v>3708.54</v>
          </cell>
          <cell r="DW110">
            <v>3708.54</v>
          </cell>
          <cell r="DX110">
            <v>3708.54</v>
          </cell>
          <cell r="DY110">
            <v>3708.54</v>
          </cell>
          <cell r="DZ110">
            <v>3708.54</v>
          </cell>
          <cell r="EA110">
            <v>3708.54</v>
          </cell>
          <cell r="EB110">
            <v>3708.54</v>
          </cell>
          <cell r="EC110">
            <v>3708.54</v>
          </cell>
          <cell r="ED110">
            <v>3708.54</v>
          </cell>
          <cell r="EE110">
            <v>3708.54</v>
          </cell>
          <cell r="EF110">
            <v>3708.54</v>
          </cell>
        </row>
        <row r="111">
          <cell r="A111" t="str">
            <v>соб</v>
          </cell>
          <cell r="DH111">
            <v>14776.5</v>
          </cell>
          <cell r="DI111">
            <v>14776.5</v>
          </cell>
          <cell r="DJ111">
            <v>14776.5</v>
          </cell>
          <cell r="DK111">
            <v>14776.5</v>
          </cell>
          <cell r="DL111">
            <v>14776.5</v>
          </cell>
          <cell r="DM111">
            <v>14776.5</v>
          </cell>
          <cell r="DN111">
            <v>14776.5</v>
          </cell>
          <cell r="DO111">
            <v>14776.5</v>
          </cell>
          <cell r="DP111">
            <v>14776.5</v>
          </cell>
          <cell r="DQ111">
            <v>14776.5</v>
          </cell>
          <cell r="DR111">
            <v>14776.5</v>
          </cell>
          <cell r="DS111">
            <v>14776.5</v>
          </cell>
          <cell r="DU111">
            <v>3250.83</v>
          </cell>
          <cell r="DV111">
            <v>3250.83</v>
          </cell>
          <cell r="DW111">
            <v>3250.83</v>
          </cell>
          <cell r="DX111">
            <v>3250.83</v>
          </cell>
          <cell r="DY111">
            <v>3250.83</v>
          </cell>
          <cell r="DZ111">
            <v>3250.83</v>
          </cell>
          <cell r="EA111">
            <v>3250.83</v>
          </cell>
          <cell r="EB111">
            <v>3250.83</v>
          </cell>
          <cell r="EC111">
            <v>3250.83</v>
          </cell>
          <cell r="ED111">
            <v>3250.83</v>
          </cell>
          <cell r="EE111">
            <v>3250.83</v>
          </cell>
          <cell r="EF111">
            <v>3250.83</v>
          </cell>
        </row>
        <row r="112">
          <cell r="A112" t="str">
            <v>соб</v>
          </cell>
          <cell r="DH112">
            <v>16857</v>
          </cell>
          <cell r="DI112">
            <v>16857</v>
          </cell>
          <cell r="DJ112">
            <v>16857</v>
          </cell>
          <cell r="DK112">
            <v>16857</v>
          </cell>
          <cell r="DL112">
            <v>16857</v>
          </cell>
          <cell r="DM112">
            <v>16857</v>
          </cell>
          <cell r="DN112">
            <v>16857</v>
          </cell>
          <cell r="DO112">
            <v>16857</v>
          </cell>
          <cell r="DP112">
            <v>16857</v>
          </cell>
          <cell r="DQ112">
            <v>16857</v>
          </cell>
          <cell r="DR112">
            <v>16857</v>
          </cell>
          <cell r="DS112">
            <v>16857</v>
          </cell>
          <cell r="DU112">
            <v>3708.54</v>
          </cell>
          <cell r="DV112">
            <v>3708.54</v>
          </cell>
          <cell r="DW112">
            <v>3708.54</v>
          </cell>
          <cell r="DX112">
            <v>3708.54</v>
          </cell>
          <cell r="DY112">
            <v>3708.54</v>
          </cell>
          <cell r="DZ112">
            <v>3708.54</v>
          </cell>
          <cell r="EA112">
            <v>3708.54</v>
          </cell>
          <cell r="EB112">
            <v>3708.54</v>
          </cell>
          <cell r="EC112">
            <v>3708.54</v>
          </cell>
          <cell r="ED112">
            <v>3708.54</v>
          </cell>
          <cell r="EE112">
            <v>3708.54</v>
          </cell>
          <cell r="EF112">
            <v>3708.54</v>
          </cell>
        </row>
        <row r="113">
          <cell r="A113" t="str">
            <v>соб</v>
          </cell>
          <cell r="DH113">
            <v>16857</v>
          </cell>
          <cell r="DI113">
            <v>16857</v>
          </cell>
          <cell r="DJ113">
            <v>16857</v>
          </cell>
          <cell r="DK113">
            <v>16857</v>
          </cell>
          <cell r="DL113">
            <v>16857</v>
          </cell>
          <cell r="DM113">
            <v>16857</v>
          </cell>
          <cell r="DN113">
            <v>16857</v>
          </cell>
          <cell r="DO113">
            <v>16857</v>
          </cell>
          <cell r="DP113">
            <v>16857</v>
          </cell>
          <cell r="DQ113">
            <v>16857</v>
          </cell>
          <cell r="DR113">
            <v>16857</v>
          </cell>
          <cell r="DS113">
            <v>16857</v>
          </cell>
          <cell r="DU113">
            <v>3708.54</v>
          </cell>
          <cell r="DV113">
            <v>3708.54</v>
          </cell>
          <cell r="DW113">
            <v>3708.54</v>
          </cell>
          <cell r="DX113">
            <v>3708.54</v>
          </cell>
          <cell r="DY113">
            <v>3708.54</v>
          </cell>
          <cell r="DZ113">
            <v>3708.54</v>
          </cell>
          <cell r="EA113">
            <v>3708.54</v>
          </cell>
          <cell r="EB113">
            <v>3708.54</v>
          </cell>
          <cell r="EC113">
            <v>3708.54</v>
          </cell>
          <cell r="ED113">
            <v>3708.54</v>
          </cell>
          <cell r="EE113">
            <v>3708.54</v>
          </cell>
          <cell r="EF113">
            <v>3708.54</v>
          </cell>
        </row>
        <row r="114">
          <cell r="A114" t="str">
            <v>соб</v>
          </cell>
          <cell r="DH114">
            <v>16857</v>
          </cell>
          <cell r="DI114">
            <v>16857</v>
          </cell>
          <cell r="DJ114">
            <v>16857</v>
          </cell>
          <cell r="DK114">
            <v>16857</v>
          </cell>
          <cell r="DL114">
            <v>16857</v>
          </cell>
          <cell r="DM114">
            <v>16857</v>
          </cell>
          <cell r="DN114">
            <v>16857</v>
          </cell>
          <cell r="DO114">
            <v>16857</v>
          </cell>
          <cell r="DP114">
            <v>16857</v>
          </cell>
          <cell r="DQ114">
            <v>16857</v>
          </cell>
          <cell r="DR114">
            <v>16857</v>
          </cell>
          <cell r="DS114">
            <v>16857</v>
          </cell>
          <cell r="DU114">
            <v>3708.54</v>
          </cell>
          <cell r="DV114">
            <v>3708.54</v>
          </cell>
          <cell r="DW114">
            <v>3708.54</v>
          </cell>
          <cell r="DX114">
            <v>3708.54</v>
          </cell>
          <cell r="DY114">
            <v>3708.54</v>
          </cell>
          <cell r="DZ114">
            <v>3708.54</v>
          </cell>
          <cell r="EA114">
            <v>3708.54</v>
          </cell>
          <cell r="EB114">
            <v>3708.54</v>
          </cell>
          <cell r="EC114">
            <v>3708.54</v>
          </cell>
          <cell r="ED114">
            <v>3708.54</v>
          </cell>
          <cell r="EE114">
            <v>3708.54</v>
          </cell>
          <cell r="EF114">
            <v>3708.54</v>
          </cell>
        </row>
        <row r="115">
          <cell r="A115" t="str">
            <v>соб</v>
          </cell>
          <cell r="DH115">
            <v>16857</v>
          </cell>
          <cell r="DI115">
            <v>16857</v>
          </cell>
          <cell r="DJ115">
            <v>16857</v>
          </cell>
          <cell r="DK115">
            <v>16857</v>
          </cell>
          <cell r="DL115">
            <v>16857</v>
          </cell>
          <cell r="DM115">
            <v>16857</v>
          </cell>
          <cell r="DN115">
            <v>16857</v>
          </cell>
          <cell r="DO115">
            <v>16857</v>
          </cell>
          <cell r="DP115">
            <v>16857</v>
          </cell>
          <cell r="DQ115">
            <v>16857</v>
          </cell>
          <cell r="DR115">
            <v>16857</v>
          </cell>
          <cell r="DS115">
            <v>16857</v>
          </cell>
          <cell r="DU115">
            <v>3708.54</v>
          </cell>
          <cell r="DV115">
            <v>3708.54</v>
          </cell>
          <cell r="DW115">
            <v>3708.54</v>
          </cell>
          <cell r="DX115">
            <v>3708.54</v>
          </cell>
          <cell r="DY115">
            <v>3708.54</v>
          </cell>
          <cell r="DZ115">
            <v>3708.54</v>
          </cell>
          <cell r="EA115">
            <v>3708.54</v>
          </cell>
          <cell r="EB115">
            <v>3708.54</v>
          </cell>
          <cell r="EC115">
            <v>3708.54</v>
          </cell>
          <cell r="ED115">
            <v>3708.54</v>
          </cell>
          <cell r="EE115">
            <v>3708.54</v>
          </cell>
          <cell r="EF115">
            <v>3708.54</v>
          </cell>
        </row>
        <row r="116">
          <cell r="A116" t="str">
            <v>соб</v>
          </cell>
          <cell r="DH116">
            <v>16857</v>
          </cell>
          <cell r="DI116">
            <v>16857</v>
          </cell>
          <cell r="DJ116">
            <v>16857</v>
          </cell>
          <cell r="DK116">
            <v>16857</v>
          </cell>
          <cell r="DL116">
            <v>16857</v>
          </cell>
          <cell r="DM116">
            <v>16857</v>
          </cell>
          <cell r="DN116">
            <v>16857</v>
          </cell>
          <cell r="DO116">
            <v>16857</v>
          </cell>
          <cell r="DP116">
            <v>16857</v>
          </cell>
          <cell r="DQ116">
            <v>16857</v>
          </cell>
          <cell r="DR116">
            <v>16857</v>
          </cell>
          <cell r="DS116">
            <v>16857</v>
          </cell>
          <cell r="DU116">
            <v>3708.54</v>
          </cell>
          <cell r="DV116">
            <v>3708.54</v>
          </cell>
          <cell r="DW116">
            <v>3708.54</v>
          </cell>
          <cell r="DX116">
            <v>3708.54</v>
          </cell>
          <cell r="DY116">
            <v>3708.54</v>
          </cell>
          <cell r="DZ116">
            <v>3708.54</v>
          </cell>
          <cell r="EA116">
            <v>3708.54</v>
          </cell>
          <cell r="EB116">
            <v>3708.54</v>
          </cell>
          <cell r="EC116">
            <v>3708.54</v>
          </cell>
          <cell r="ED116">
            <v>3708.54</v>
          </cell>
          <cell r="EE116">
            <v>3708.54</v>
          </cell>
          <cell r="EF116">
            <v>3708.54</v>
          </cell>
        </row>
        <row r="117">
          <cell r="A117" t="str">
            <v>соб</v>
          </cell>
          <cell r="DH117">
            <v>16857</v>
          </cell>
          <cell r="DI117">
            <v>16857</v>
          </cell>
          <cell r="DJ117">
            <v>16857</v>
          </cell>
          <cell r="DK117">
            <v>16857</v>
          </cell>
          <cell r="DL117">
            <v>16857</v>
          </cell>
          <cell r="DM117">
            <v>16857</v>
          </cell>
          <cell r="DN117">
            <v>16857</v>
          </cell>
          <cell r="DO117">
            <v>16857</v>
          </cell>
          <cell r="DP117">
            <v>16857</v>
          </cell>
          <cell r="DQ117">
            <v>16857</v>
          </cell>
          <cell r="DR117">
            <v>16857</v>
          </cell>
          <cell r="DS117">
            <v>16857</v>
          </cell>
          <cell r="DU117">
            <v>3708.54</v>
          </cell>
          <cell r="DV117">
            <v>3708.54</v>
          </cell>
          <cell r="DW117">
            <v>3708.54</v>
          </cell>
          <cell r="DX117">
            <v>3708.54</v>
          </cell>
          <cell r="DY117">
            <v>3708.54</v>
          </cell>
          <cell r="DZ117">
            <v>3708.54</v>
          </cell>
          <cell r="EA117">
            <v>3708.54</v>
          </cell>
          <cell r="EB117">
            <v>3708.54</v>
          </cell>
          <cell r="EC117">
            <v>3708.54</v>
          </cell>
          <cell r="ED117">
            <v>3708.54</v>
          </cell>
          <cell r="EE117">
            <v>3708.54</v>
          </cell>
          <cell r="EF117">
            <v>3708.54</v>
          </cell>
        </row>
        <row r="118">
          <cell r="A118" t="str">
            <v>соб</v>
          </cell>
          <cell r="DH118">
            <v>16857</v>
          </cell>
          <cell r="DI118">
            <v>16857</v>
          </cell>
          <cell r="DJ118">
            <v>16857</v>
          </cell>
          <cell r="DK118">
            <v>16857</v>
          </cell>
          <cell r="DL118">
            <v>16857</v>
          </cell>
          <cell r="DM118">
            <v>16857</v>
          </cell>
          <cell r="DN118">
            <v>16857</v>
          </cell>
          <cell r="DO118">
            <v>16857</v>
          </cell>
          <cell r="DP118">
            <v>16857</v>
          </cell>
          <cell r="DQ118">
            <v>16857</v>
          </cell>
          <cell r="DR118">
            <v>16857</v>
          </cell>
          <cell r="DS118">
            <v>16857</v>
          </cell>
          <cell r="DU118">
            <v>3708.54</v>
          </cell>
          <cell r="DV118">
            <v>3708.54</v>
          </cell>
          <cell r="DW118">
            <v>3708.54</v>
          </cell>
          <cell r="DX118">
            <v>3708.54</v>
          </cell>
          <cell r="DY118">
            <v>3708.54</v>
          </cell>
          <cell r="DZ118">
            <v>3708.54</v>
          </cell>
          <cell r="EA118">
            <v>3708.54</v>
          </cell>
          <cell r="EB118">
            <v>3708.54</v>
          </cell>
          <cell r="EC118">
            <v>3708.54</v>
          </cell>
          <cell r="ED118">
            <v>3708.54</v>
          </cell>
          <cell r="EE118">
            <v>3708.54</v>
          </cell>
          <cell r="EF118">
            <v>3708.54</v>
          </cell>
        </row>
        <row r="119">
          <cell r="A119" t="str">
            <v>соб</v>
          </cell>
          <cell r="DH119">
            <v>16857</v>
          </cell>
          <cell r="DI119">
            <v>16857</v>
          </cell>
          <cell r="DJ119">
            <v>16857</v>
          </cell>
          <cell r="DK119">
            <v>16857</v>
          </cell>
          <cell r="DL119">
            <v>16857</v>
          </cell>
          <cell r="DM119">
            <v>16857</v>
          </cell>
          <cell r="DN119">
            <v>16857</v>
          </cell>
          <cell r="DO119">
            <v>16857</v>
          </cell>
          <cell r="DP119">
            <v>16857</v>
          </cell>
          <cell r="DQ119">
            <v>16857</v>
          </cell>
          <cell r="DR119">
            <v>16857</v>
          </cell>
          <cell r="DS119">
            <v>16857</v>
          </cell>
          <cell r="DU119">
            <v>3708.54</v>
          </cell>
          <cell r="DV119">
            <v>3708.54</v>
          </cell>
          <cell r="DW119">
            <v>3708.54</v>
          </cell>
          <cell r="DX119">
            <v>3708.54</v>
          </cell>
          <cell r="DY119">
            <v>3708.54</v>
          </cell>
          <cell r="DZ119">
            <v>3708.54</v>
          </cell>
          <cell r="EA119">
            <v>3708.54</v>
          </cell>
          <cell r="EB119">
            <v>3708.54</v>
          </cell>
          <cell r="EC119">
            <v>3708.54</v>
          </cell>
          <cell r="ED119">
            <v>3708.54</v>
          </cell>
          <cell r="EE119">
            <v>3708.54</v>
          </cell>
          <cell r="EF119">
            <v>3708.54</v>
          </cell>
        </row>
        <row r="120">
          <cell r="A120" t="str">
            <v>соб</v>
          </cell>
          <cell r="DH120">
            <v>16857</v>
          </cell>
          <cell r="DI120">
            <v>16857</v>
          </cell>
          <cell r="DJ120">
            <v>16857</v>
          </cell>
          <cell r="DK120">
            <v>16857</v>
          </cell>
          <cell r="DL120">
            <v>16857</v>
          </cell>
          <cell r="DM120">
            <v>16857</v>
          </cell>
          <cell r="DN120">
            <v>16857</v>
          </cell>
          <cell r="DO120">
            <v>16857</v>
          </cell>
          <cell r="DP120">
            <v>16857</v>
          </cell>
          <cell r="DQ120">
            <v>16857</v>
          </cell>
          <cell r="DR120">
            <v>16857</v>
          </cell>
          <cell r="DS120">
            <v>16857</v>
          </cell>
          <cell r="DU120">
            <v>3708.54</v>
          </cell>
          <cell r="DV120">
            <v>3708.54</v>
          </cell>
          <cell r="DW120">
            <v>3708.54</v>
          </cell>
          <cell r="DX120">
            <v>3708.54</v>
          </cell>
          <cell r="DY120">
            <v>3708.54</v>
          </cell>
          <cell r="DZ120">
            <v>3708.54</v>
          </cell>
          <cell r="EA120">
            <v>3708.54</v>
          </cell>
          <cell r="EB120">
            <v>3708.54</v>
          </cell>
          <cell r="EC120">
            <v>3708.54</v>
          </cell>
          <cell r="ED120">
            <v>3708.54</v>
          </cell>
          <cell r="EE120">
            <v>3708.54</v>
          </cell>
          <cell r="EF120">
            <v>3708.54</v>
          </cell>
        </row>
        <row r="121">
          <cell r="A121" t="str">
            <v>соб</v>
          </cell>
          <cell r="DH121">
            <v>16857</v>
          </cell>
          <cell r="DI121">
            <v>16857</v>
          </cell>
          <cell r="DJ121">
            <v>16857</v>
          </cell>
          <cell r="DK121">
            <v>16857</v>
          </cell>
          <cell r="DL121">
            <v>16857</v>
          </cell>
          <cell r="DM121">
            <v>16857</v>
          </cell>
          <cell r="DN121">
            <v>16857</v>
          </cell>
          <cell r="DO121">
            <v>16857</v>
          </cell>
          <cell r="DP121">
            <v>16857</v>
          </cell>
          <cell r="DQ121">
            <v>16857</v>
          </cell>
          <cell r="DR121">
            <v>16857</v>
          </cell>
          <cell r="DS121">
            <v>16857</v>
          </cell>
          <cell r="DU121">
            <v>3708.54</v>
          </cell>
          <cell r="DV121">
            <v>3708.54</v>
          </cell>
          <cell r="DW121">
            <v>3708.54</v>
          </cell>
          <cell r="DX121">
            <v>3708.54</v>
          </cell>
          <cell r="DY121">
            <v>3708.54</v>
          </cell>
          <cell r="DZ121">
            <v>3708.54</v>
          </cell>
          <cell r="EA121">
            <v>3708.54</v>
          </cell>
          <cell r="EB121">
            <v>3708.54</v>
          </cell>
          <cell r="EC121">
            <v>3708.54</v>
          </cell>
          <cell r="ED121">
            <v>3708.54</v>
          </cell>
          <cell r="EE121">
            <v>3708.54</v>
          </cell>
          <cell r="EF121">
            <v>3708.54</v>
          </cell>
        </row>
        <row r="122">
          <cell r="A122" t="str">
            <v>соб</v>
          </cell>
          <cell r="DH122">
            <v>16857</v>
          </cell>
          <cell r="DI122">
            <v>16857</v>
          </cell>
          <cell r="DJ122">
            <v>16857</v>
          </cell>
          <cell r="DK122">
            <v>16857</v>
          </cell>
          <cell r="DL122">
            <v>16857</v>
          </cell>
          <cell r="DM122">
            <v>16857</v>
          </cell>
          <cell r="DN122">
            <v>16857</v>
          </cell>
          <cell r="DO122">
            <v>16857</v>
          </cell>
          <cell r="DP122">
            <v>16857</v>
          </cell>
          <cell r="DQ122">
            <v>16857</v>
          </cell>
          <cell r="DR122">
            <v>16857</v>
          </cell>
          <cell r="DS122">
            <v>16857</v>
          </cell>
          <cell r="DU122">
            <v>3708.54</v>
          </cell>
          <cell r="DV122">
            <v>3708.54</v>
          </cell>
          <cell r="DW122">
            <v>3708.54</v>
          </cell>
          <cell r="DX122">
            <v>3708.54</v>
          </cell>
          <cell r="DY122">
            <v>3708.54</v>
          </cell>
          <cell r="DZ122">
            <v>3708.54</v>
          </cell>
          <cell r="EA122">
            <v>3708.54</v>
          </cell>
          <cell r="EB122">
            <v>3708.54</v>
          </cell>
          <cell r="EC122">
            <v>3708.54</v>
          </cell>
          <cell r="ED122">
            <v>3708.54</v>
          </cell>
          <cell r="EE122">
            <v>3708.54</v>
          </cell>
          <cell r="EF122">
            <v>3708.54</v>
          </cell>
        </row>
        <row r="123">
          <cell r="A123" t="str">
            <v>соб</v>
          </cell>
          <cell r="DH123">
            <v>16857</v>
          </cell>
          <cell r="DI123">
            <v>16857</v>
          </cell>
          <cell r="DJ123">
            <v>16857</v>
          </cell>
          <cell r="DK123">
            <v>16857</v>
          </cell>
          <cell r="DL123">
            <v>16857</v>
          </cell>
          <cell r="DM123">
            <v>16857</v>
          </cell>
          <cell r="DN123">
            <v>16857</v>
          </cell>
          <cell r="DO123">
            <v>16857</v>
          </cell>
          <cell r="DP123">
            <v>16857</v>
          </cell>
          <cell r="DQ123">
            <v>16857</v>
          </cell>
          <cell r="DR123">
            <v>16857</v>
          </cell>
          <cell r="DS123">
            <v>16857</v>
          </cell>
          <cell r="DU123">
            <v>3708.54</v>
          </cell>
          <cell r="DV123">
            <v>3708.54</v>
          </cell>
          <cell r="DW123">
            <v>3708.54</v>
          </cell>
          <cell r="DX123">
            <v>3708.54</v>
          </cell>
          <cell r="DY123">
            <v>3708.54</v>
          </cell>
          <cell r="DZ123">
            <v>3708.54</v>
          </cell>
          <cell r="EA123">
            <v>3708.54</v>
          </cell>
          <cell r="EB123">
            <v>3708.54</v>
          </cell>
          <cell r="EC123">
            <v>3708.54</v>
          </cell>
          <cell r="ED123">
            <v>3708.54</v>
          </cell>
          <cell r="EE123">
            <v>3708.54</v>
          </cell>
          <cell r="EF123">
            <v>3708.54</v>
          </cell>
        </row>
        <row r="124">
          <cell r="A124" t="str">
            <v>соб</v>
          </cell>
          <cell r="DH124">
            <v>16857</v>
          </cell>
          <cell r="DI124">
            <v>16857</v>
          </cell>
          <cell r="DJ124">
            <v>16857</v>
          </cell>
          <cell r="DK124">
            <v>16857</v>
          </cell>
          <cell r="DL124">
            <v>16857</v>
          </cell>
          <cell r="DM124">
            <v>16857</v>
          </cell>
          <cell r="DN124">
            <v>16857</v>
          </cell>
          <cell r="DO124">
            <v>16857</v>
          </cell>
          <cell r="DP124">
            <v>16857</v>
          </cell>
          <cell r="DQ124">
            <v>16857</v>
          </cell>
          <cell r="DR124">
            <v>16857</v>
          </cell>
          <cell r="DS124">
            <v>16857</v>
          </cell>
          <cell r="DU124">
            <v>3708.54</v>
          </cell>
          <cell r="DV124">
            <v>3708.54</v>
          </cell>
          <cell r="DW124">
            <v>3708.54</v>
          </cell>
          <cell r="DX124">
            <v>3708.54</v>
          </cell>
          <cell r="DY124">
            <v>3708.54</v>
          </cell>
          <cell r="DZ124">
            <v>3708.54</v>
          </cell>
          <cell r="EA124">
            <v>3708.54</v>
          </cell>
          <cell r="EB124">
            <v>3708.54</v>
          </cell>
          <cell r="EC124">
            <v>3708.54</v>
          </cell>
          <cell r="ED124">
            <v>3708.54</v>
          </cell>
          <cell r="EE124">
            <v>3708.54</v>
          </cell>
          <cell r="EF124">
            <v>3708.54</v>
          </cell>
        </row>
        <row r="125">
          <cell r="A125" t="str">
            <v>соб</v>
          </cell>
          <cell r="DH125">
            <v>16857</v>
          </cell>
          <cell r="DI125">
            <v>16857</v>
          </cell>
          <cell r="DJ125">
            <v>16857</v>
          </cell>
          <cell r="DK125">
            <v>16857</v>
          </cell>
          <cell r="DL125">
            <v>16857</v>
          </cell>
          <cell r="DM125">
            <v>16857</v>
          </cell>
          <cell r="DN125">
            <v>16857</v>
          </cell>
          <cell r="DO125">
            <v>16857</v>
          </cell>
          <cell r="DP125">
            <v>16857</v>
          </cell>
          <cell r="DQ125">
            <v>16857</v>
          </cell>
          <cell r="DR125">
            <v>16857</v>
          </cell>
          <cell r="DS125">
            <v>16857</v>
          </cell>
          <cell r="DU125">
            <v>3708.54</v>
          </cell>
          <cell r="DV125">
            <v>3708.54</v>
          </cell>
          <cell r="DW125">
            <v>3708.54</v>
          </cell>
          <cell r="DX125">
            <v>3708.54</v>
          </cell>
          <cell r="DY125">
            <v>3708.54</v>
          </cell>
          <cell r="DZ125">
            <v>3708.54</v>
          </cell>
          <cell r="EA125">
            <v>3708.54</v>
          </cell>
          <cell r="EB125">
            <v>3708.54</v>
          </cell>
          <cell r="EC125">
            <v>3708.54</v>
          </cell>
          <cell r="ED125">
            <v>3708.54</v>
          </cell>
          <cell r="EE125">
            <v>3708.54</v>
          </cell>
          <cell r="EF125">
            <v>3708.54</v>
          </cell>
        </row>
        <row r="126">
          <cell r="A126" t="str">
            <v>соб</v>
          </cell>
          <cell r="DH126">
            <v>16857</v>
          </cell>
          <cell r="DI126">
            <v>16857</v>
          </cell>
          <cell r="DJ126">
            <v>16857</v>
          </cell>
          <cell r="DK126">
            <v>16857</v>
          </cell>
          <cell r="DL126">
            <v>16857</v>
          </cell>
          <cell r="DM126">
            <v>16857</v>
          </cell>
          <cell r="DN126">
            <v>16857</v>
          </cell>
          <cell r="DO126">
            <v>16857</v>
          </cell>
          <cell r="DP126">
            <v>16857</v>
          </cell>
          <cell r="DQ126">
            <v>16857</v>
          </cell>
          <cell r="DR126">
            <v>16857</v>
          </cell>
          <cell r="DS126">
            <v>16857</v>
          </cell>
          <cell r="DU126">
            <v>3708.54</v>
          </cell>
          <cell r="DV126">
            <v>3708.54</v>
          </cell>
          <cell r="DW126">
            <v>3708.54</v>
          </cell>
          <cell r="DX126">
            <v>3708.54</v>
          </cell>
          <cell r="DY126">
            <v>3708.54</v>
          </cell>
          <cell r="DZ126">
            <v>3708.54</v>
          </cell>
          <cell r="EA126">
            <v>3708.54</v>
          </cell>
          <cell r="EB126">
            <v>3708.54</v>
          </cell>
          <cell r="EC126">
            <v>3708.54</v>
          </cell>
          <cell r="ED126">
            <v>3708.54</v>
          </cell>
          <cell r="EE126">
            <v>3708.54</v>
          </cell>
          <cell r="EF126">
            <v>3708.54</v>
          </cell>
        </row>
        <row r="127">
          <cell r="A127" t="str">
            <v>соб</v>
          </cell>
          <cell r="DH127">
            <v>16857</v>
          </cell>
          <cell r="DI127">
            <v>16857</v>
          </cell>
          <cell r="DJ127">
            <v>16857</v>
          </cell>
          <cell r="DK127">
            <v>16857</v>
          </cell>
          <cell r="DL127">
            <v>16857</v>
          </cell>
          <cell r="DM127">
            <v>16857</v>
          </cell>
          <cell r="DN127">
            <v>16857</v>
          </cell>
          <cell r="DO127">
            <v>16857</v>
          </cell>
          <cell r="DP127">
            <v>16857</v>
          </cell>
          <cell r="DQ127">
            <v>16857</v>
          </cell>
          <cell r="DR127">
            <v>16857</v>
          </cell>
          <cell r="DS127">
            <v>16857</v>
          </cell>
          <cell r="DU127">
            <v>3708.54</v>
          </cell>
          <cell r="DV127">
            <v>3708.54</v>
          </cell>
          <cell r="DW127">
            <v>3708.54</v>
          </cell>
          <cell r="DX127">
            <v>3708.54</v>
          </cell>
          <cell r="DY127">
            <v>3708.54</v>
          </cell>
          <cell r="DZ127">
            <v>3708.54</v>
          </cell>
          <cell r="EA127">
            <v>3708.54</v>
          </cell>
          <cell r="EB127">
            <v>3708.54</v>
          </cell>
          <cell r="EC127">
            <v>3708.54</v>
          </cell>
          <cell r="ED127">
            <v>3708.54</v>
          </cell>
          <cell r="EE127">
            <v>3708.54</v>
          </cell>
          <cell r="EF127">
            <v>3708.54</v>
          </cell>
        </row>
        <row r="128"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</row>
        <row r="129"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</row>
        <row r="130"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</row>
        <row r="131"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</row>
        <row r="132"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</row>
        <row r="133"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</row>
        <row r="134"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</row>
        <row r="135"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</row>
        <row r="138"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</row>
        <row r="139"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</row>
        <row r="168"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</row>
        <row r="170"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</row>
        <row r="173"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</row>
        <row r="174"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</row>
        <row r="175"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</row>
        <row r="178"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</row>
        <row r="179"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</row>
        <row r="180"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</row>
        <row r="181"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</row>
        <row r="182"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</row>
        <row r="183"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</row>
        <row r="184"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</row>
        <row r="185"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</row>
        <row r="186"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</row>
        <row r="187"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</row>
        <row r="188"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</row>
        <row r="189"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</row>
        <row r="190"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</row>
        <row r="191"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</row>
        <row r="192"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</row>
        <row r="193"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</row>
        <row r="194"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</row>
        <row r="195"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</row>
        <row r="196"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</row>
        <row r="197"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</row>
        <row r="198"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</row>
        <row r="199"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</row>
        <row r="200"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</row>
        <row r="201"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</row>
        <row r="202"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</row>
        <row r="203"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</row>
        <row r="204"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</row>
        <row r="205"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</row>
        <row r="206"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</row>
        <row r="207"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</row>
        <row r="208"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</row>
        <row r="209"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</row>
        <row r="210"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</row>
        <row r="211"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</row>
        <row r="212"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</row>
        <row r="213"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</row>
        <row r="214"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</row>
        <row r="215"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</row>
        <row r="216"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</row>
        <row r="217"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</row>
        <row r="218"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</row>
        <row r="219"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</row>
        <row r="220"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</row>
        <row r="221"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</row>
        <row r="222"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</row>
        <row r="223"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</row>
        <row r="224"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</row>
        <row r="225"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</row>
        <row r="226"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</row>
        <row r="227"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</row>
        <row r="228"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</row>
        <row r="229"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</row>
        <row r="230"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</row>
        <row r="231"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</row>
        <row r="232"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</row>
        <row r="233"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</row>
        <row r="234"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</row>
        <row r="235"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</row>
        <row r="236"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</row>
        <row r="237"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</row>
        <row r="238"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</row>
        <row r="239"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</row>
        <row r="240"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</row>
        <row r="241"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</row>
        <row r="242"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</row>
        <row r="243"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</row>
        <row r="244"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</row>
        <row r="245"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</row>
        <row r="246"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</row>
        <row r="247"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</row>
        <row r="248"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</row>
        <row r="249"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</row>
        <row r="250"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</row>
        <row r="251"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</row>
        <row r="252"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</row>
        <row r="253"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</row>
        <row r="254"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</row>
        <row r="255"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</row>
        <row r="256"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</row>
        <row r="257"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</row>
        <row r="258"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</row>
        <row r="259"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</row>
        <row r="260"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</row>
        <row r="261"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</row>
        <row r="262"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</row>
        <row r="263"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</row>
        <row r="264"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</row>
        <row r="265"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</row>
        <row r="266"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</row>
        <row r="267"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</row>
        <row r="268"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</row>
        <row r="269"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</row>
        <row r="270"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</row>
        <row r="271"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</row>
        <row r="272"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</row>
        <row r="273"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</row>
        <row r="274"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</row>
        <row r="275"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</row>
        <row r="276"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</row>
        <row r="277"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</row>
        <row r="278"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</row>
        <row r="279"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</row>
        <row r="280"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</row>
        <row r="281"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</row>
        <row r="282"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</row>
        <row r="283"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</row>
        <row r="284"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</row>
        <row r="285"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</row>
        <row r="286"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</row>
        <row r="287"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</row>
        <row r="288"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</row>
        <row r="289"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</row>
        <row r="290"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</row>
        <row r="291"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</row>
        <row r="292"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</row>
        <row r="293"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</row>
        <row r="294"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</row>
        <row r="295"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</row>
        <row r="296"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</row>
        <row r="297"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</row>
        <row r="298"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</row>
        <row r="299"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</row>
        <row r="300"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</row>
        <row r="301"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</row>
        <row r="302"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</row>
        <row r="303"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</row>
        <row r="304"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</row>
        <row r="305"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</row>
        <row r="306"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</row>
        <row r="307"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</row>
        <row r="308"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</row>
        <row r="309"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</row>
        <row r="310"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</row>
        <row r="311"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</row>
        <row r="312"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</row>
        <row r="313"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</row>
        <row r="314"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</row>
        <row r="315"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</row>
        <row r="316"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</row>
        <row r="317"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</row>
        <row r="318"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</row>
        <row r="319"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</row>
        <row r="320"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</row>
        <row r="321"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</row>
        <row r="322"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</row>
        <row r="323"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</row>
        <row r="324"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</row>
        <row r="325"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</row>
        <row r="326"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</row>
        <row r="327"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</row>
        <row r="328"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</row>
        <row r="329"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</row>
        <row r="330"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</row>
        <row r="331"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</row>
        <row r="332"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</row>
        <row r="333"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</row>
        <row r="334"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</row>
        <row r="335"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</row>
        <row r="336"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</row>
        <row r="337"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</row>
        <row r="338"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</row>
        <row r="339"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</row>
        <row r="340"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</row>
        <row r="341"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</row>
        <row r="342"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</row>
        <row r="343"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</row>
        <row r="344"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</row>
        <row r="345"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</row>
        <row r="346"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</row>
        <row r="347"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</row>
        <row r="348"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</row>
        <row r="349"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</row>
        <row r="350"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</row>
        <row r="351"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</row>
        <row r="352"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</row>
        <row r="353"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</row>
        <row r="354"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</row>
        <row r="355"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</row>
        <row r="356"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</row>
        <row r="357"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</row>
        <row r="358"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</row>
        <row r="359"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</row>
        <row r="360"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</row>
        <row r="361"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</row>
        <row r="362"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</row>
        <row r="363"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</row>
        <row r="364"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</row>
        <row r="365"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</row>
        <row r="366"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</row>
        <row r="367"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</row>
        <row r="368"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</row>
        <row r="369"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</row>
        <row r="370"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</row>
        <row r="371"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</row>
        <row r="372"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</row>
        <row r="373"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</row>
        <row r="374"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</row>
        <row r="375"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</row>
        <row r="376"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</row>
        <row r="377"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</row>
        <row r="378"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</row>
        <row r="379"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</row>
        <row r="380"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</row>
        <row r="381"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</row>
        <row r="382"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</row>
        <row r="383"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</row>
        <row r="384"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</row>
        <row r="385"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</row>
        <row r="386"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</row>
        <row r="387"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</row>
        <row r="388"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</row>
        <row r="389"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</row>
        <row r="390"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</row>
        <row r="391"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</row>
        <row r="392"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</row>
        <row r="393"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</row>
        <row r="394"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</row>
        <row r="395"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</row>
        <row r="396"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</row>
        <row r="397"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</row>
        <row r="398"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</row>
        <row r="399"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</row>
        <row r="400"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</row>
        <row r="401"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</row>
        <row r="402"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</row>
        <row r="403"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</row>
        <row r="404"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</row>
        <row r="405"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</row>
        <row r="406"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</row>
        <row r="407"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</row>
        <row r="408"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</row>
        <row r="409"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</row>
        <row r="410"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</row>
        <row r="411"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</row>
        <row r="412"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</row>
        <row r="413"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</row>
        <row r="414"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</row>
        <row r="415"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</row>
        <row r="416"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</row>
        <row r="417"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</row>
        <row r="418"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</row>
        <row r="419"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</row>
        <row r="420"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</row>
        <row r="421"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</row>
        <row r="422"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</row>
        <row r="423"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</row>
        <row r="424"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</row>
        <row r="425"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</row>
        <row r="426"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</row>
        <row r="427"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</row>
        <row r="428"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</row>
        <row r="429"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</row>
        <row r="430"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</row>
        <row r="431"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</row>
        <row r="432"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</row>
        <row r="433"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</row>
        <row r="434"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</row>
        <row r="435"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</row>
        <row r="436"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</row>
        <row r="437"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</row>
        <row r="438"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</row>
        <row r="439"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</row>
        <row r="440"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</row>
        <row r="441"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</row>
        <row r="442"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</row>
        <row r="443"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</row>
        <row r="444"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</row>
        <row r="445"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</row>
        <row r="446"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</row>
        <row r="447"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</row>
        <row r="448"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</row>
        <row r="449"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</row>
        <row r="450"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</row>
        <row r="451"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</row>
        <row r="452"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</row>
        <row r="453"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</row>
        <row r="454"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</row>
        <row r="455"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</row>
        <row r="456"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</row>
        <row r="457"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</row>
        <row r="458"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</row>
        <row r="459"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</row>
        <row r="460"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</row>
        <row r="461"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</row>
        <row r="462"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</row>
        <row r="463"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</row>
        <row r="464"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</row>
        <row r="465"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</row>
        <row r="466"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</row>
        <row r="467"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</row>
        <row r="468"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</row>
        <row r="469"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</row>
        <row r="470"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</row>
        <row r="471"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</row>
        <row r="472"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</row>
        <row r="473"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</row>
        <row r="474"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</row>
        <row r="475"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</row>
        <row r="476"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</row>
        <row r="477"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</row>
        <row r="478"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</row>
        <row r="479"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</row>
        <row r="480"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</row>
        <row r="481"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</row>
        <row r="482"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</row>
        <row r="483"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</row>
        <row r="484"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</row>
        <row r="485"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</row>
        <row r="486"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</row>
        <row r="487"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</row>
        <row r="488"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</row>
        <row r="489"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</row>
        <row r="490"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</row>
        <row r="491"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</row>
        <row r="492"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</row>
        <row r="493"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</row>
        <row r="494"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</row>
        <row r="495"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</row>
        <row r="496"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</row>
        <row r="497"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</row>
        <row r="498"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</row>
        <row r="499"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</row>
        <row r="500"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</row>
        <row r="501"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</row>
        <row r="502"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</row>
        <row r="503"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</row>
        <row r="504"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</row>
        <row r="505"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</row>
        <row r="506"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</row>
        <row r="507"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</row>
        <row r="508"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</row>
        <row r="509"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</row>
        <row r="510"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</row>
        <row r="511"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</row>
        <row r="512"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</row>
        <row r="513"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</row>
        <row r="514"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</row>
        <row r="515"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</row>
        <row r="516"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</row>
        <row r="517"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</row>
        <row r="518"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</row>
        <row r="519"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</row>
        <row r="520"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</row>
        <row r="521"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</row>
        <row r="522"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</row>
        <row r="523"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</row>
        <row r="524"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</row>
        <row r="525"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</row>
        <row r="526"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</row>
        <row r="527"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</row>
        <row r="528"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</row>
        <row r="529"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</row>
        <row r="530"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</row>
        <row r="531"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</row>
        <row r="532"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</row>
        <row r="533"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</row>
        <row r="534"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</row>
        <row r="535"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</row>
        <row r="536"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</row>
        <row r="537"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</row>
        <row r="538"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</row>
        <row r="539"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</row>
        <row r="540"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</row>
        <row r="541"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</row>
        <row r="542"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</row>
        <row r="543"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</row>
        <row r="544"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</row>
        <row r="545"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</row>
        <row r="546"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</row>
        <row r="547"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</row>
        <row r="548"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</row>
        <row r="549"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</row>
        <row r="550"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</row>
        <row r="551"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</row>
        <row r="552"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</row>
        <row r="553"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</row>
        <row r="554"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</row>
        <row r="555"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</row>
        <row r="556"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</row>
        <row r="557"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</row>
        <row r="558"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</row>
        <row r="559"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</row>
        <row r="560"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</row>
        <row r="561"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</row>
        <row r="562"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</row>
        <row r="563"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</row>
        <row r="564"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</row>
        <row r="565"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</row>
        <row r="566"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</row>
        <row r="567"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</row>
        <row r="568"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</row>
        <row r="569"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</row>
        <row r="570"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</row>
        <row r="571"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</row>
        <row r="572"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</row>
        <row r="573"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</row>
        <row r="574"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</row>
        <row r="575"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</row>
        <row r="576"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</row>
        <row r="577"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</row>
        <row r="578"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</row>
        <row r="579"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</row>
        <row r="580"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</row>
        <row r="581"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</row>
        <row r="582"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</row>
        <row r="583"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</row>
        <row r="584"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</row>
        <row r="585"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</row>
        <row r="586"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</row>
        <row r="587"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</row>
        <row r="588"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</row>
        <row r="589"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</row>
        <row r="590"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</row>
        <row r="591"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</row>
        <row r="592"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</row>
        <row r="593"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</row>
        <row r="594"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</row>
        <row r="595"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</row>
        <row r="596"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</row>
        <row r="597"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</row>
        <row r="598"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</row>
        <row r="599"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</row>
        <row r="600"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  <cell r="EF600">
            <v>0</v>
          </cell>
        </row>
        <row r="601"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E601">
            <v>0</v>
          </cell>
          <cell r="EF601">
            <v>0</v>
          </cell>
        </row>
        <row r="602"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</row>
        <row r="603"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</row>
        <row r="604"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</row>
        <row r="605"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</row>
        <row r="606"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</row>
        <row r="607"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</row>
        <row r="608"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</row>
        <row r="609"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</row>
        <row r="610"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</row>
        <row r="611"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</row>
        <row r="612"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  <cell r="EF612">
            <v>0</v>
          </cell>
        </row>
        <row r="613"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</row>
        <row r="614"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</row>
        <row r="615"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  <cell r="EF615">
            <v>0</v>
          </cell>
        </row>
        <row r="616"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</row>
        <row r="617"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</row>
        <row r="618"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</row>
        <row r="619"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</row>
        <row r="620"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</row>
        <row r="621"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</row>
        <row r="622"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</row>
        <row r="623"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</row>
        <row r="624"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</row>
        <row r="625"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</row>
        <row r="626"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</row>
        <row r="627"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  <cell r="EF627">
            <v>0</v>
          </cell>
        </row>
        <row r="628"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</row>
        <row r="629"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  <cell r="EF629">
            <v>0</v>
          </cell>
        </row>
        <row r="630"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</row>
        <row r="631"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</row>
        <row r="632"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</row>
        <row r="633"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</row>
        <row r="634"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E634">
            <v>0</v>
          </cell>
          <cell r="EF634">
            <v>0</v>
          </cell>
        </row>
        <row r="635"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</row>
        <row r="636"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</row>
        <row r="637"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</row>
        <row r="638"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</row>
        <row r="639"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</row>
        <row r="640"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</row>
        <row r="641"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</row>
        <row r="642"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</row>
        <row r="643"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</row>
        <row r="644"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</row>
        <row r="645"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  <cell r="EF645">
            <v>0</v>
          </cell>
        </row>
        <row r="646"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</row>
        <row r="647"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  <cell r="EF647">
            <v>0</v>
          </cell>
        </row>
        <row r="648"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</row>
        <row r="649"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</row>
        <row r="650"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  <cell r="EF650">
            <v>0</v>
          </cell>
        </row>
        <row r="651"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</row>
        <row r="652"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  <cell r="EF652">
            <v>0</v>
          </cell>
        </row>
        <row r="653"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E653">
            <v>0</v>
          </cell>
          <cell r="EF653">
            <v>0</v>
          </cell>
        </row>
        <row r="654"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</row>
        <row r="655"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E655">
            <v>0</v>
          </cell>
          <cell r="EF655">
            <v>0</v>
          </cell>
        </row>
        <row r="656"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E656">
            <v>0</v>
          </cell>
          <cell r="EF656">
            <v>0</v>
          </cell>
        </row>
        <row r="657"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E657">
            <v>0</v>
          </cell>
          <cell r="EF657">
            <v>0</v>
          </cell>
        </row>
        <row r="658"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E658">
            <v>0</v>
          </cell>
          <cell r="EF658">
            <v>0</v>
          </cell>
        </row>
        <row r="659"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  <cell r="EE659">
            <v>0</v>
          </cell>
          <cell r="EF659">
            <v>0</v>
          </cell>
        </row>
        <row r="660"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E660">
            <v>0</v>
          </cell>
          <cell r="EF660">
            <v>0</v>
          </cell>
        </row>
        <row r="661"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E661">
            <v>0</v>
          </cell>
          <cell r="EF661">
            <v>0</v>
          </cell>
        </row>
        <row r="662"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  <cell r="EE662">
            <v>0</v>
          </cell>
          <cell r="EF662">
            <v>0</v>
          </cell>
        </row>
        <row r="663"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</row>
        <row r="664"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E664">
            <v>0</v>
          </cell>
          <cell r="EF664">
            <v>0</v>
          </cell>
        </row>
        <row r="665"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E665">
            <v>0</v>
          </cell>
          <cell r="EF665">
            <v>0</v>
          </cell>
        </row>
        <row r="666"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E666">
            <v>0</v>
          </cell>
          <cell r="EF666">
            <v>0</v>
          </cell>
        </row>
        <row r="667"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  <cell r="EF667">
            <v>0</v>
          </cell>
        </row>
        <row r="668"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E668">
            <v>0</v>
          </cell>
          <cell r="EF668">
            <v>0</v>
          </cell>
        </row>
        <row r="669"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E669">
            <v>0</v>
          </cell>
          <cell r="EF669">
            <v>0</v>
          </cell>
        </row>
        <row r="670"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  <cell r="EE670">
            <v>0</v>
          </cell>
          <cell r="EF670">
            <v>0</v>
          </cell>
        </row>
        <row r="671"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  <cell r="EF671">
            <v>0</v>
          </cell>
        </row>
        <row r="672"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E672">
            <v>0</v>
          </cell>
          <cell r="EF672">
            <v>0</v>
          </cell>
        </row>
        <row r="673"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</row>
        <row r="674"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</row>
        <row r="675"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  <cell r="EE675">
            <v>0</v>
          </cell>
          <cell r="EF675">
            <v>0</v>
          </cell>
        </row>
        <row r="676"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</row>
        <row r="677"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0</v>
          </cell>
          <cell r="EF677">
            <v>0</v>
          </cell>
        </row>
        <row r="678"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  <cell r="EF678">
            <v>0</v>
          </cell>
        </row>
        <row r="679"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  <cell r="EF679">
            <v>0</v>
          </cell>
        </row>
        <row r="680"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  <cell r="EF680">
            <v>0</v>
          </cell>
        </row>
        <row r="681"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  <cell r="EF681">
            <v>0</v>
          </cell>
        </row>
        <row r="682"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  <cell r="EF682">
            <v>0</v>
          </cell>
        </row>
        <row r="683"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  <cell r="EF683">
            <v>0</v>
          </cell>
        </row>
        <row r="684"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  <cell r="EF684">
            <v>0</v>
          </cell>
        </row>
        <row r="685"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  <cell r="EF685">
            <v>0</v>
          </cell>
        </row>
        <row r="686"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</row>
        <row r="687"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E687">
            <v>0</v>
          </cell>
          <cell r="EF687">
            <v>0</v>
          </cell>
        </row>
        <row r="688"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E688">
            <v>0</v>
          </cell>
          <cell r="EF688">
            <v>0</v>
          </cell>
        </row>
        <row r="689"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E689">
            <v>0</v>
          </cell>
          <cell r="EF689">
            <v>0</v>
          </cell>
        </row>
        <row r="690"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  <cell r="EF690">
            <v>0</v>
          </cell>
        </row>
        <row r="691"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  <cell r="EF691">
            <v>0</v>
          </cell>
        </row>
        <row r="692"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  <cell r="EF692">
            <v>0</v>
          </cell>
        </row>
        <row r="693"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  <cell r="EF693">
            <v>0</v>
          </cell>
        </row>
        <row r="694"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  <cell r="EF694">
            <v>0</v>
          </cell>
        </row>
        <row r="695"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  <cell r="EF695">
            <v>0</v>
          </cell>
        </row>
        <row r="696"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  <cell r="EF696">
            <v>0</v>
          </cell>
        </row>
        <row r="697"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  <cell r="EF697">
            <v>0</v>
          </cell>
        </row>
        <row r="698"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  <cell r="EF698">
            <v>0</v>
          </cell>
        </row>
        <row r="699"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  <cell r="EF699">
            <v>0</v>
          </cell>
        </row>
        <row r="700"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  <cell r="EF700">
            <v>0</v>
          </cell>
        </row>
        <row r="701"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E701">
            <v>0</v>
          </cell>
          <cell r="EF701">
            <v>0</v>
          </cell>
        </row>
        <row r="702"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E702">
            <v>0</v>
          </cell>
          <cell r="EF702">
            <v>0</v>
          </cell>
        </row>
        <row r="703"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E703">
            <v>0</v>
          </cell>
          <cell r="EF703">
            <v>0</v>
          </cell>
        </row>
        <row r="704"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</row>
        <row r="705"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  <cell r="EF705">
            <v>0</v>
          </cell>
        </row>
        <row r="706"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  <cell r="EF706">
            <v>0</v>
          </cell>
        </row>
        <row r="707"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  <cell r="EF707">
            <v>0</v>
          </cell>
        </row>
        <row r="708"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  <cell r="EF708">
            <v>0</v>
          </cell>
        </row>
        <row r="709"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  <cell r="EF709">
            <v>0</v>
          </cell>
        </row>
        <row r="710"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  <cell r="EF710">
            <v>0</v>
          </cell>
        </row>
        <row r="711"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  <cell r="EF711">
            <v>0</v>
          </cell>
        </row>
        <row r="712"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  <cell r="EF712">
            <v>0</v>
          </cell>
        </row>
        <row r="713"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E713">
            <v>0</v>
          </cell>
          <cell r="EF713">
            <v>0</v>
          </cell>
        </row>
        <row r="714"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</row>
        <row r="715"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E715">
            <v>0</v>
          </cell>
          <cell r="EF715">
            <v>0</v>
          </cell>
        </row>
        <row r="716"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E716">
            <v>0</v>
          </cell>
          <cell r="EF716">
            <v>0</v>
          </cell>
        </row>
        <row r="717"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E717">
            <v>0</v>
          </cell>
          <cell r="EF717">
            <v>0</v>
          </cell>
        </row>
        <row r="718"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  <cell r="EF718">
            <v>0</v>
          </cell>
        </row>
        <row r="719"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  <cell r="EF719">
            <v>0</v>
          </cell>
        </row>
        <row r="720"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</row>
        <row r="721"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</row>
        <row r="722"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  <cell r="EF722">
            <v>0</v>
          </cell>
        </row>
        <row r="723"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  <cell r="EF723">
            <v>0</v>
          </cell>
        </row>
        <row r="724"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  <cell r="EF724">
            <v>0</v>
          </cell>
        </row>
        <row r="725"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  <cell r="EF725">
            <v>0</v>
          </cell>
        </row>
        <row r="726"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  <cell r="EF726">
            <v>0</v>
          </cell>
        </row>
        <row r="727"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  <cell r="EF727">
            <v>0</v>
          </cell>
        </row>
        <row r="728"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  <cell r="EF728">
            <v>0</v>
          </cell>
        </row>
        <row r="729"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E729">
            <v>0</v>
          </cell>
          <cell r="EF729">
            <v>0</v>
          </cell>
        </row>
        <row r="730"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E730">
            <v>0</v>
          </cell>
          <cell r="EF730">
            <v>0</v>
          </cell>
        </row>
        <row r="731"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E731">
            <v>0</v>
          </cell>
          <cell r="EF731">
            <v>0</v>
          </cell>
        </row>
        <row r="732"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E732">
            <v>0</v>
          </cell>
          <cell r="EF732">
            <v>0</v>
          </cell>
        </row>
        <row r="733"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  <cell r="EF733">
            <v>0</v>
          </cell>
        </row>
        <row r="734"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  <cell r="EF734">
            <v>0</v>
          </cell>
        </row>
        <row r="735"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  <cell r="EF735">
            <v>0</v>
          </cell>
        </row>
        <row r="736"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  <cell r="EF736">
            <v>0</v>
          </cell>
        </row>
        <row r="737"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  <cell r="EF737">
            <v>0</v>
          </cell>
        </row>
        <row r="738"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E738">
            <v>0</v>
          </cell>
          <cell r="EF738">
            <v>0</v>
          </cell>
        </row>
        <row r="739"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</row>
        <row r="740"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  <cell r="EF740">
            <v>0</v>
          </cell>
        </row>
        <row r="741"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</row>
        <row r="742"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</row>
        <row r="743"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</row>
        <row r="744"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</row>
        <row r="745"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</row>
        <row r="746"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</row>
        <row r="747"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</row>
        <row r="748"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</row>
        <row r="749"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</row>
        <row r="750"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</row>
        <row r="751"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</row>
        <row r="752"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</row>
        <row r="753"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</row>
        <row r="754"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</row>
        <row r="755"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</row>
        <row r="756"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</row>
        <row r="757"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</row>
        <row r="758"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</row>
        <row r="759"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</row>
        <row r="760"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</row>
        <row r="761"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</row>
        <row r="762"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</row>
        <row r="763"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</row>
        <row r="764"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</row>
        <row r="765"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</row>
        <row r="766"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</row>
        <row r="767"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</row>
        <row r="768"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</row>
        <row r="769"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</row>
        <row r="770"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</row>
        <row r="771"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</row>
        <row r="772"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</row>
        <row r="773"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</row>
        <row r="774"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</row>
        <row r="775"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</row>
        <row r="776"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</row>
        <row r="777"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</row>
        <row r="778"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</row>
        <row r="779"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</row>
        <row r="780"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</row>
        <row r="781"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</row>
        <row r="782"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</row>
        <row r="783"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</row>
        <row r="784"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</row>
        <row r="785"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</row>
        <row r="786"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</row>
        <row r="787"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</row>
        <row r="788"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</row>
        <row r="789"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</row>
        <row r="790"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</row>
        <row r="791"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</row>
        <row r="792"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</row>
        <row r="793"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</row>
        <row r="794"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</row>
        <row r="795"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</row>
        <row r="796"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</row>
        <row r="797"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</row>
        <row r="798"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</row>
        <row r="799"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</row>
        <row r="800"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</row>
        <row r="801"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</row>
        <row r="802"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</row>
        <row r="803"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</row>
        <row r="804"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</row>
        <row r="805"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</row>
        <row r="806"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</row>
        <row r="807"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</row>
        <row r="808"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</row>
        <row r="809"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  <cell r="EE809">
            <v>0</v>
          </cell>
          <cell r="EF809">
            <v>0</v>
          </cell>
        </row>
        <row r="810"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  <cell r="EE810">
            <v>0</v>
          </cell>
          <cell r="EF810">
            <v>0</v>
          </cell>
        </row>
        <row r="811"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E811">
            <v>0</v>
          </cell>
          <cell r="EF811">
            <v>0</v>
          </cell>
        </row>
        <row r="812"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  <cell r="EE812">
            <v>0</v>
          </cell>
          <cell r="EF812">
            <v>0</v>
          </cell>
        </row>
        <row r="813"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  <cell r="EE813">
            <v>0</v>
          </cell>
          <cell r="EF813">
            <v>0</v>
          </cell>
        </row>
        <row r="814"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</row>
        <row r="815"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  <cell r="EE815">
            <v>0</v>
          </cell>
          <cell r="EF815">
            <v>0</v>
          </cell>
        </row>
        <row r="816"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  <cell r="EF816">
            <v>0</v>
          </cell>
        </row>
        <row r="817"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  <cell r="EF817">
            <v>0</v>
          </cell>
        </row>
        <row r="818"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  <cell r="EF818">
            <v>0</v>
          </cell>
        </row>
        <row r="819"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  <cell r="EF819">
            <v>0</v>
          </cell>
        </row>
        <row r="820"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  <cell r="EF820">
            <v>0</v>
          </cell>
        </row>
        <row r="821"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</row>
        <row r="822"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  <cell r="EF822">
            <v>0</v>
          </cell>
        </row>
        <row r="823"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  <cell r="EF823">
            <v>0</v>
          </cell>
        </row>
        <row r="824"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  <cell r="EE824">
            <v>0</v>
          </cell>
          <cell r="EF824">
            <v>0</v>
          </cell>
        </row>
        <row r="825"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  <cell r="EF825">
            <v>0</v>
          </cell>
        </row>
        <row r="826"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  <cell r="EE826">
            <v>0</v>
          </cell>
          <cell r="EF826">
            <v>0</v>
          </cell>
        </row>
        <row r="827"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  <cell r="EF827">
            <v>0</v>
          </cell>
        </row>
        <row r="828"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  <cell r="EF828">
            <v>0</v>
          </cell>
        </row>
        <row r="829"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  <cell r="EF829">
            <v>0</v>
          </cell>
        </row>
        <row r="830"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  <cell r="EF830">
            <v>0</v>
          </cell>
        </row>
        <row r="831"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  <cell r="EF831">
            <v>0</v>
          </cell>
        </row>
        <row r="832"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  <cell r="EF832">
            <v>0</v>
          </cell>
        </row>
        <row r="833"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  <cell r="EF833">
            <v>0</v>
          </cell>
        </row>
        <row r="834"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  <cell r="EF834">
            <v>0</v>
          </cell>
        </row>
        <row r="835"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  <cell r="EF835">
            <v>0</v>
          </cell>
        </row>
        <row r="836"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E836">
            <v>0</v>
          </cell>
          <cell r="EF836">
            <v>0</v>
          </cell>
        </row>
        <row r="837"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</row>
        <row r="838"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</row>
        <row r="839"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  <cell r="EF839">
            <v>0</v>
          </cell>
        </row>
        <row r="840"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  <cell r="EF840">
            <v>0</v>
          </cell>
        </row>
        <row r="841"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  <cell r="EF841">
            <v>0</v>
          </cell>
        </row>
        <row r="842"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  <cell r="EF842">
            <v>0</v>
          </cell>
        </row>
        <row r="843"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  <cell r="EF843">
            <v>0</v>
          </cell>
        </row>
        <row r="844"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  <cell r="EF844">
            <v>0</v>
          </cell>
        </row>
        <row r="845"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  <cell r="EF845">
            <v>0</v>
          </cell>
        </row>
        <row r="846"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  <cell r="EF846">
            <v>0</v>
          </cell>
        </row>
        <row r="847"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E847">
            <v>0</v>
          </cell>
          <cell r="EF847">
            <v>0</v>
          </cell>
        </row>
        <row r="848"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E848">
            <v>0</v>
          </cell>
          <cell r="EF848">
            <v>0</v>
          </cell>
        </row>
        <row r="849"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E849">
            <v>0</v>
          </cell>
          <cell r="EF849">
            <v>0</v>
          </cell>
        </row>
        <row r="850"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E850">
            <v>0</v>
          </cell>
          <cell r="EF850">
            <v>0</v>
          </cell>
        </row>
        <row r="851"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  <cell r="EE851">
            <v>0</v>
          </cell>
          <cell r="EF851">
            <v>0</v>
          </cell>
        </row>
        <row r="852"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E852">
            <v>0</v>
          </cell>
          <cell r="EF852">
            <v>0</v>
          </cell>
        </row>
        <row r="853"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E853">
            <v>0</v>
          </cell>
          <cell r="EF853">
            <v>0</v>
          </cell>
        </row>
        <row r="854"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E854">
            <v>0</v>
          </cell>
          <cell r="EF854">
            <v>0</v>
          </cell>
        </row>
        <row r="855"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</row>
        <row r="856"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  <cell r="EF856">
            <v>0</v>
          </cell>
        </row>
        <row r="857"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  <cell r="EE857">
            <v>0</v>
          </cell>
          <cell r="EF857">
            <v>0</v>
          </cell>
        </row>
        <row r="858"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E858">
            <v>0</v>
          </cell>
          <cell r="EF858">
            <v>0</v>
          </cell>
        </row>
        <row r="859"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</row>
        <row r="860"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  <cell r="EE860">
            <v>0</v>
          </cell>
          <cell r="EF860">
            <v>0</v>
          </cell>
        </row>
        <row r="861"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</row>
        <row r="862"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E862">
            <v>0</v>
          </cell>
          <cell r="EF862">
            <v>0</v>
          </cell>
        </row>
        <row r="863"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  <cell r="EE863">
            <v>0</v>
          </cell>
          <cell r="EF863">
            <v>0</v>
          </cell>
        </row>
        <row r="864"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E864">
            <v>0</v>
          </cell>
          <cell r="EF864">
            <v>0</v>
          </cell>
        </row>
        <row r="865"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  <cell r="EE865">
            <v>0</v>
          </cell>
          <cell r="EF865">
            <v>0</v>
          </cell>
        </row>
        <row r="866"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  <cell r="EE866">
            <v>0</v>
          </cell>
          <cell r="EF866">
            <v>0</v>
          </cell>
        </row>
        <row r="867"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E867">
            <v>0</v>
          </cell>
          <cell r="EF867">
            <v>0</v>
          </cell>
        </row>
        <row r="868"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E868">
            <v>0</v>
          </cell>
          <cell r="EF868">
            <v>0</v>
          </cell>
        </row>
        <row r="869"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  <cell r="EE869">
            <v>0</v>
          </cell>
          <cell r="EF869">
            <v>0</v>
          </cell>
        </row>
        <row r="870"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  <cell r="EE870">
            <v>0</v>
          </cell>
          <cell r="EF870">
            <v>0</v>
          </cell>
        </row>
        <row r="871"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  <cell r="EE871">
            <v>0</v>
          </cell>
          <cell r="EF871">
            <v>0</v>
          </cell>
        </row>
        <row r="872"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E872">
            <v>0</v>
          </cell>
          <cell r="EF872">
            <v>0</v>
          </cell>
        </row>
        <row r="873"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E873">
            <v>0</v>
          </cell>
          <cell r="EF873">
            <v>0</v>
          </cell>
        </row>
        <row r="874"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E874">
            <v>0</v>
          </cell>
          <cell r="EF874">
            <v>0</v>
          </cell>
        </row>
        <row r="875"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</row>
        <row r="876"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E876">
            <v>0</v>
          </cell>
          <cell r="EF876">
            <v>0</v>
          </cell>
        </row>
        <row r="877"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E877">
            <v>0</v>
          </cell>
          <cell r="EF877">
            <v>0</v>
          </cell>
        </row>
        <row r="878"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E878">
            <v>0</v>
          </cell>
          <cell r="EF878">
            <v>0</v>
          </cell>
        </row>
        <row r="879"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  <cell r="EE879">
            <v>0</v>
          </cell>
          <cell r="EF879">
            <v>0</v>
          </cell>
        </row>
        <row r="880"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  <cell r="EE880">
            <v>0</v>
          </cell>
          <cell r="EF880">
            <v>0</v>
          </cell>
        </row>
        <row r="881"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  <cell r="EE881">
            <v>0</v>
          </cell>
          <cell r="EF881">
            <v>0</v>
          </cell>
        </row>
        <row r="882"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E882">
            <v>0</v>
          </cell>
          <cell r="EF882">
            <v>0</v>
          </cell>
        </row>
        <row r="883"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E883">
            <v>0</v>
          </cell>
          <cell r="EF883">
            <v>0</v>
          </cell>
        </row>
        <row r="884"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E884">
            <v>0</v>
          </cell>
          <cell r="EF884">
            <v>0</v>
          </cell>
        </row>
        <row r="885"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E885">
            <v>0</v>
          </cell>
          <cell r="EF885">
            <v>0</v>
          </cell>
        </row>
        <row r="886"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E886">
            <v>0</v>
          </cell>
          <cell r="EF886">
            <v>0</v>
          </cell>
        </row>
        <row r="887"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  <cell r="EE887">
            <v>0</v>
          </cell>
          <cell r="EF887">
            <v>0</v>
          </cell>
        </row>
        <row r="888"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</row>
        <row r="889"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  <cell r="EE889">
            <v>0</v>
          </cell>
          <cell r="EF889">
            <v>0</v>
          </cell>
        </row>
        <row r="890"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E890">
            <v>0</v>
          </cell>
          <cell r="EF890">
            <v>0</v>
          </cell>
        </row>
        <row r="891"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  <cell r="EE891">
            <v>0</v>
          </cell>
          <cell r="EF891">
            <v>0</v>
          </cell>
        </row>
        <row r="892"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E892">
            <v>0</v>
          </cell>
          <cell r="EF892">
            <v>0</v>
          </cell>
        </row>
        <row r="893"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E893">
            <v>0</v>
          </cell>
          <cell r="EF893">
            <v>0</v>
          </cell>
        </row>
        <row r="894"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  <cell r="EE894">
            <v>0</v>
          </cell>
          <cell r="EF894">
            <v>0</v>
          </cell>
        </row>
        <row r="895"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E895">
            <v>0</v>
          </cell>
          <cell r="EF895">
            <v>0</v>
          </cell>
        </row>
        <row r="896"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E896">
            <v>0</v>
          </cell>
          <cell r="EF896">
            <v>0</v>
          </cell>
        </row>
        <row r="897"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E897">
            <v>0</v>
          </cell>
          <cell r="EF897">
            <v>0</v>
          </cell>
        </row>
        <row r="898"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E898">
            <v>0</v>
          </cell>
          <cell r="EF898">
            <v>0</v>
          </cell>
        </row>
        <row r="899"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  <cell r="EE899">
            <v>0</v>
          </cell>
          <cell r="EF899">
            <v>0</v>
          </cell>
        </row>
        <row r="900"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  <cell r="EE900">
            <v>0</v>
          </cell>
          <cell r="EF900">
            <v>0</v>
          </cell>
        </row>
        <row r="901"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  <cell r="EE901">
            <v>0</v>
          </cell>
          <cell r="EF901">
            <v>0</v>
          </cell>
        </row>
        <row r="902"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  <cell r="EE902">
            <v>0</v>
          </cell>
          <cell r="EF902">
            <v>0</v>
          </cell>
        </row>
        <row r="903"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</row>
        <row r="904"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  <cell r="EE904">
            <v>0</v>
          </cell>
          <cell r="EF904">
            <v>0</v>
          </cell>
        </row>
        <row r="905"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</row>
        <row r="906"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  <cell r="EE906">
            <v>0</v>
          </cell>
          <cell r="EF906">
            <v>0</v>
          </cell>
        </row>
        <row r="907"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  <cell r="EE907">
            <v>0</v>
          </cell>
          <cell r="EF907">
            <v>0</v>
          </cell>
        </row>
        <row r="908"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E908">
            <v>0</v>
          </cell>
          <cell r="EF908">
            <v>0</v>
          </cell>
        </row>
        <row r="909"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  <cell r="EE909">
            <v>0</v>
          </cell>
          <cell r="EF909">
            <v>0</v>
          </cell>
        </row>
        <row r="910"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  <cell r="EE910">
            <v>0</v>
          </cell>
          <cell r="EF910">
            <v>0</v>
          </cell>
        </row>
        <row r="911"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  <cell r="EE911">
            <v>0</v>
          </cell>
          <cell r="EF911">
            <v>0</v>
          </cell>
        </row>
        <row r="912"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  <cell r="EE912">
            <v>0</v>
          </cell>
          <cell r="EF912">
            <v>0</v>
          </cell>
        </row>
        <row r="913"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  <cell r="EE913">
            <v>0</v>
          </cell>
          <cell r="EF913">
            <v>0</v>
          </cell>
        </row>
        <row r="914"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  <cell r="EE914">
            <v>0</v>
          </cell>
          <cell r="EF914">
            <v>0</v>
          </cell>
        </row>
        <row r="915"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  <cell r="EE915">
            <v>0</v>
          </cell>
          <cell r="EF915">
            <v>0</v>
          </cell>
        </row>
        <row r="916"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  <cell r="EE916">
            <v>0</v>
          </cell>
          <cell r="EF916">
            <v>0</v>
          </cell>
        </row>
        <row r="917"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  <cell r="EE917">
            <v>0</v>
          </cell>
          <cell r="EF917">
            <v>0</v>
          </cell>
        </row>
        <row r="918"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  <cell r="EE918">
            <v>0</v>
          </cell>
          <cell r="EF918">
            <v>0</v>
          </cell>
        </row>
        <row r="919"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E919">
            <v>0</v>
          </cell>
          <cell r="EF919">
            <v>0</v>
          </cell>
        </row>
        <row r="920"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E920">
            <v>0</v>
          </cell>
          <cell r="EF920">
            <v>0</v>
          </cell>
        </row>
        <row r="921"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  <cell r="EE921">
            <v>0</v>
          </cell>
          <cell r="EF921">
            <v>0</v>
          </cell>
        </row>
        <row r="922"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</row>
        <row r="923"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  <cell r="EE923">
            <v>0</v>
          </cell>
          <cell r="EF923">
            <v>0</v>
          </cell>
        </row>
        <row r="924"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  <cell r="EE924">
            <v>0</v>
          </cell>
          <cell r="EF924">
            <v>0</v>
          </cell>
        </row>
        <row r="925"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  <cell r="EE925">
            <v>0</v>
          </cell>
          <cell r="EF925">
            <v>0</v>
          </cell>
        </row>
        <row r="926"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E926">
            <v>0</v>
          </cell>
          <cell r="EF926">
            <v>0</v>
          </cell>
        </row>
        <row r="927"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  <cell r="EE927">
            <v>0</v>
          </cell>
          <cell r="EF927">
            <v>0</v>
          </cell>
        </row>
        <row r="928"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</row>
        <row r="929"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  <cell r="EE929">
            <v>0</v>
          </cell>
          <cell r="EF929">
            <v>0</v>
          </cell>
        </row>
        <row r="930"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E930">
            <v>0</v>
          </cell>
          <cell r="EF930">
            <v>0</v>
          </cell>
        </row>
        <row r="931"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E931">
            <v>0</v>
          </cell>
          <cell r="EF931">
            <v>0</v>
          </cell>
        </row>
        <row r="932"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  <cell r="EE932">
            <v>0</v>
          </cell>
          <cell r="EF932">
            <v>0</v>
          </cell>
        </row>
        <row r="933"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  <cell r="EE933">
            <v>0</v>
          </cell>
          <cell r="EF933">
            <v>0</v>
          </cell>
        </row>
        <row r="934"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  <cell r="EE934">
            <v>0</v>
          </cell>
          <cell r="EF934">
            <v>0</v>
          </cell>
        </row>
        <row r="935"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  <cell r="EE935">
            <v>0</v>
          </cell>
          <cell r="EF935">
            <v>0</v>
          </cell>
        </row>
        <row r="936"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  <cell r="EE936">
            <v>0</v>
          </cell>
          <cell r="EF936">
            <v>0</v>
          </cell>
        </row>
        <row r="937"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</row>
        <row r="938"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E938">
            <v>0</v>
          </cell>
          <cell r="EF938">
            <v>0</v>
          </cell>
        </row>
        <row r="939"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  <cell r="EE939">
            <v>0</v>
          </cell>
          <cell r="EF939">
            <v>0</v>
          </cell>
        </row>
        <row r="940"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E940">
            <v>0</v>
          </cell>
          <cell r="EF940">
            <v>0</v>
          </cell>
        </row>
        <row r="941"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E941">
            <v>0</v>
          </cell>
          <cell r="EF941">
            <v>0</v>
          </cell>
        </row>
        <row r="942"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</row>
        <row r="943"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</row>
        <row r="944"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E944">
            <v>0</v>
          </cell>
          <cell r="EF944">
            <v>0</v>
          </cell>
        </row>
        <row r="945"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E945">
            <v>0</v>
          </cell>
          <cell r="EF945">
            <v>0</v>
          </cell>
        </row>
        <row r="946"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  <cell r="EE946">
            <v>0</v>
          </cell>
          <cell r="EF946">
            <v>0</v>
          </cell>
        </row>
        <row r="947"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  <cell r="EE947">
            <v>0</v>
          </cell>
          <cell r="EF947">
            <v>0</v>
          </cell>
        </row>
        <row r="948"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0</v>
          </cell>
          <cell r="EF948">
            <v>0</v>
          </cell>
        </row>
        <row r="949"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  <cell r="EE949">
            <v>0</v>
          </cell>
          <cell r="EF949">
            <v>0</v>
          </cell>
        </row>
        <row r="950"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  <cell r="EE950">
            <v>0</v>
          </cell>
          <cell r="EF950">
            <v>0</v>
          </cell>
        </row>
        <row r="951"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  <cell r="EE951">
            <v>0</v>
          </cell>
          <cell r="EF951">
            <v>0</v>
          </cell>
        </row>
        <row r="952"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  <cell r="EE952">
            <v>0</v>
          </cell>
          <cell r="EF952">
            <v>0</v>
          </cell>
        </row>
        <row r="953"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  <cell r="EE953">
            <v>0</v>
          </cell>
          <cell r="EF953">
            <v>0</v>
          </cell>
        </row>
        <row r="954"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  <cell r="EE954">
            <v>0</v>
          </cell>
          <cell r="EF954">
            <v>0</v>
          </cell>
        </row>
        <row r="955"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</row>
        <row r="956"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E956">
            <v>0</v>
          </cell>
          <cell r="EF956">
            <v>0</v>
          </cell>
        </row>
        <row r="957"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  <cell r="EE957">
            <v>0</v>
          </cell>
          <cell r="EF957">
            <v>0</v>
          </cell>
        </row>
        <row r="958"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  <cell r="EE958">
            <v>0</v>
          </cell>
          <cell r="EF958">
            <v>0</v>
          </cell>
        </row>
        <row r="959"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  <cell r="EE959">
            <v>0</v>
          </cell>
          <cell r="EF959">
            <v>0</v>
          </cell>
        </row>
        <row r="960"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</row>
        <row r="961"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  <cell r="EE961">
            <v>0</v>
          </cell>
          <cell r="EF961">
            <v>0</v>
          </cell>
        </row>
        <row r="962"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  <cell r="EE962">
            <v>0</v>
          </cell>
          <cell r="EF962">
            <v>0</v>
          </cell>
        </row>
        <row r="963"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</row>
        <row r="964"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  <cell r="EE964">
            <v>0</v>
          </cell>
          <cell r="EF964">
            <v>0</v>
          </cell>
        </row>
        <row r="965"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E965">
            <v>0</v>
          </cell>
          <cell r="EF965">
            <v>0</v>
          </cell>
        </row>
        <row r="966"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E966">
            <v>0</v>
          </cell>
          <cell r="EF966">
            <v>0</v>
          </cell>
        </row>
        <row r="967"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  <cell r="EE967">
            <v>0</v>
          </cell>
          <cell r="EF967">
            <v>0</v>
          </cell>
        </row>
        <row r="968"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  <cell r="EE968">
            <v>0</v>
          </cell>
          <cell r="EF968">
            <v>0</v>
          </cell>
        </row>
        <row r="969"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  <cell r="EE969">
            <v>0</v>
          </cell>
          <cell r="EF969">
            <v>0</v>
          </cell>
        </row>
        <row r="970"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  <cell r="EE970">
            <v>0</v>
          </cell>
          <cell r="EF970">
            <v>0</v>
          </cell>
        </row>
        <row r="971"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  <cell r="EE971">
            <v>0</v>
          </cell>
          <cell r="EF971">
            <v>0</v>
          </cell>
        </row>
        <row r="972"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</row>
        <row r="973"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E973">
            <v>0</v>
          </cell>
          <cell r="EF973">
            <v>0</v>
          </cell>
        </row>
        <row r="974"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  <cell r="EE974">
            <v>0</v>
          </cell>
          <cell r="EF974">
            <v>0</v>
          </cell>
        </row>
        <row r="975"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  <cell r="EE975">
            <v>0</v>
          </cell>
          <cell r="EF975">
            <v>0</v>
          </cell>
        </row>
        <row r="976"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</row>
        <row r="977"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  <cell r="EE977">
            <v>0</v>
          </cell>
          <cell r="EF977">
            <v>0</v>
          </cell>
        </row>
        <row r="978"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  <cell r="EE978">
            <v>0</v>
          </cell>
          <cell r="EF978">
            <v>0</v>
          </cell>
        </row>
        <row r="979"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  <cell r="EE979">
            <v>0</v>
          </cell>
          <cell r="EF979">
            <v>0</v>
          </cell>
        </row>
        <row r="980"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E980">
            <v>0</v>
          </cell>
          <cell r="EF980">
            <v>0</v>
          </cell>
        </row>
        <row r="981"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  <cell r="EE981">
            <v>0</v>
          </cell>
          <cell r="EF981">
            <v>0</v>
          </cell>
        </row>
        <row r="982"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</row>
        <row r="983"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  <cell r="EE983">
            <v>0</v>
          </cell>
          <cell r="EF983">
            <v>0</v>
          </cell>
        </row>
        <row r="984"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  <cell r="EE984">
            <v>0</v>
          </cell>
          <cell r="EF984">
            <v>0</v>
          </cell>
        </row>
        <row r="985"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  <cell r="EE985">
            <v>0</v>
          </cell>
          <cell r="EF985">
            <v>0</v>
          </cell>
        </row>
        <row r="986"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  <cell r="EE986">
            <v>0</v>
          </cell>
          <cell r="EF986">
            <v>0</v>
          </cell>
        </row>
        <row r="987"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  <cell r="EE987">
            <v>0</v>
          </cell>
          <cell r="EF987">
            <v>0</v>
          </cell>
        </row>
        <row r="988"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  <cell r="EE988">
            <v>0</v>
          </cell>
          <cell r="EF988">
            <v>0</v>
          </cell>
        </row>
        <row r="989"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</row>
        <row r="990"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  <cell r="EE990">
            <v>0</v>
          </cell>
          <cell r="EF990">
            <v>0</v>
          </cell>
        </row>
        <row r="991"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E991">
            <v>0</v>
          </cell>
          <cell r="EF991">
            <v>0</v>
          </cell>
        </row>
        <row r="992"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  <cell r="EE992">
            <v>0</v>
          </cell>
          <cell r="EF992">
            <v>0</v>
          </cell>
        </row>
        <row r="993"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  <cell r="EE993">
            <v>0</v>
          </cell>
          <cell r="EF993">
            <v>0</v>
          </cell>
        </row>
        <row r="994"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  <cell r="EE994">
            <v>0</v>
          </cell>
          <cell r="EF994">
            <v>0</v>
          </cell>
        </row>
        <row r="995"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  <cell r="EE995">
            <v>0</v>
          </cell>
          <cell r="EF995">
            <v>0</v>
          </cell>
        </row>
        <row r="996"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  <cell r="EE996">
            <v>0</v>
          </cell>
          <cell r="EF996">
            <v>0</v>
          </cell>
        </row>
        <row r="997"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  <cell r="EE997">
            <v>0</v>
          </cell>
          <cell r="EF997">
            <v>0</v>
          </cell>
        </row>
        <row r="998">
          <cell r="DH998">
            <v>0</v>
          </cell>
          <cell r="DI998">
            <v>0</v>
          </cell>
          <cell r="DJ998">
            <v>0</v>
          </cell>
          <cell r="DK998">
            <v>0</v>
          </cell>
          <cell r="DL998">
            <v>0</v>
          </cell>
          <cell r="DM998">
            <v>0</v>
          </cell>
          <cell r="DN998">
            <v>0</v>
          </cell>
          <cell r="DO998">
            <v>0</v>
          </cell>
          <cell r="DP998">
            <v>0</v>
          </cell>
          <cell r="DQ998">
            <v>0</v>
          </cell>
          <cell r="DR998">
            <v>0</v>
          </cell>
          <cell r="DS998">
            <v>0</v>
          </cell>
          <cell r="DU998">
            <v>0</v>
          </cell>
          <cell r="DV998">
            <v>0</v>
          </cell>
          <cell r="DW998">
            <v>0</v>
          </cell>
          <cell r="DX998">
            <v>0</v>
          </cell>
          <cell r="DY998">
            <v>0</v>
          </cell>
          <cell r="DZ998">
            <v>0</v>
          </cell>
          <cell r="EA998">
            <v>0</v>
          </cell>
          <cell r="EB998">
            <v>0</v>
          </cell>
          <cell r="EC998">
            <v>0</v>
          </cell>
          <cell r="ED998">
            <v>0</v>
          </cell>
          <cell r="EE998">
            <v>0</v>
          </cell>
          <cell r="EF998">
            <v>0</v>
          </cell>
        </row>
        <row r="999">
          <cell r="DH999">
            <v>0</v>
          </cell>
          <cell r="DI999">
            <v>0</v>
          </cell>
          <cell r="DJ999">
            <v>0</v>
          </cell>
          <cell r="DK999">
            <v>0</v>
          </cell>
          <cell r="DL999">
            <v>0</v>
          </cell>
          <cell r="DM999">
            <v>0</v>
          </cell>
          <cell r="DN999">
            <v>0</v>
          </cell>
          <cell r="DO999">
            <v>0</v>
          </cell>
          <cell r="DP999">
            <v>0</v>
          </cell>
          <cell r="DQ999">
            <v>0</v>
          </cell>
          <cell r="DR999">
            <v>0</v>
          </cell>
          <cell r="DS999">
            <v>0</v>
          </cell>
          <cell r="DU999">
            <v>0</v>
          </cell>
          <cell r="DV999">
            <v>0</v>
          </cell>
          <cell r="DW999">
            <v>0</v>
          </cell>
          <cell r="DX999">
            <v>0</v>
          </cell>
          <cell r="DY999">
            <v>0</v>
          </cell>
          <cell r="DZ999">
            <v>0</v>
          </cell>
          <cell r="EA999">
            <v>0</v>
          </cell>
          <cell r="EB999">
            <v>0</v>
          </cell>
          <cell r="EC999">
            <v>0</v>
          </cell>
          <cell r="ED999">
            <v>0</v>
          </cell>
          <cell r="EE999">
            <v>0</v>
          </cell>
          <cell r="EF999">
            <v>0</v>
          </cell>
        </row>
        <row r="1000">
          <cell r="DH1000">
            <v>0</v>
          </cell>
          <cell r="DI1000">
            <v>0</v>
          </cell>
          <cell r="DJ1000">
            <v>0</v>
          </cell>
          <cell r="DK1000">
            <v>0</v>
          </cell>
          <cell r="DL1000">
            <v>0</v>
          </cell>
          <cell r="DM1000">
            <v>0</v>
          </cell>
          <cell r="DN1000">
            <v>0</v>
          </cell>
          <cell r="DO1000">
            <v>0</v>
          </cell>
          <cell r="DP1000">
            <v>0</v>
          </cell>
          <cell r="DQ1000">
            <v>0</v>
          </cell>
          <cell r="DR1000">
            <v>0</v>
          </cell>
          <cell r="DS1000">
            <v>0</v>
          </cell>
          <cell r="DU1000">
            <v>0</v>
          </cell>
          <cell r="DV1000">
            <v>0</v>
          </cell>
          <cell r="DW1000">
            <v>0</v>
          </cell>
          <cell r="DX1000">
            <v>0</v>
          </cell>
          <cell r="DY1000">
            <v>0</v>
          </cell>
          <cell r="DZ1000">
            <v>0</v>
          </cell>
          <cell r="EA1000">
            <v>0</v>
          </cell>
          <cell r="EB1000">
            <v>0</v>
          </cell>
          <cell r="EC1000">
            <v>0</v>
          </cell>
          <cell r="ED1000">
            <v>0</v>
          </cell>
          <cell r="EE1000">
            <v>0</v>
          </cell>
          <cell r="EF1000">
            <v>0</v>
          </cell>
        </row>
        <row r="1001">
          <cell r="DH1001">
            <v>0</v>
          </cell>
          <cell r="DI1001">
            <v>0</v>
          </cell>
          <cell r="DJ1001">
            <v>0</v>
          </cell>
          <cell r="DK1001">
            <v>0</v>
          </cell>
          <cell r="DL1001">
            <v>0</v>
          </cell>
          <cell r="DM1001">
            <v>0</v>
          </cell>
          <cell r="DN1001">
            <v>0</v>
          </cell>
          <cell r="DO1001">
            <v>0</v>
          </cell>
          <cell r="DP1001">
            <v>0</v>
          </cell>
          <cell r="DQ1001">
            <v>0</v>
          </cell>
          <cell r="DR1001">
            <v>0</v>
          </cell>
          <cell r="DS1001">
            <v>0</v>
          </cell>
          <cell r="DU1001">
            <v>0</v>
          </cell>
          <cell r="DV1001">
            <v>0</v>
          </cell>
          <cell r="DW1001">
            <v>0</v>
          </cell>
          <cell r="DX1001">
            <v>0</v>
          </cell>
          <cell r="DY1001">
            <v>0</v>
          </cell>
          <cell r="DZ1001">
            <v>0</v>
          </cell>
          <cell r="EA1001">
            <v>0</v>
          </cell>
          <cell r="EB1001">
            <v>0</v>
          </cell>
          <cell r="EC1001">
            <v>0</v>
          </cell>
          <cell r="ED1001">
            <v>0</v>
          </cell>
          <cell r="EE1001">
            <v>0</v>
          </cell>
          <cell r="EF1001">
            <v>0</v>
          </cell>
        </row>
        <row r="1002">
          <cell r="DH1002">
            <v>0</v>
          </cell>
          <cell r="DI1002">
            <v>0</v>
          </cell>
          <cell r="DJ1002">
            <v>0</v>
          </cell>
          <cell r="DK1002">
            <v>0</v>
          </cell>
          <cell r="DL1002">
            <v>0</v>
          </cell>
          <cell r="DM1002">
            <v>0</v>
          </cell>
          <cell r="DN1002">
            <v>0</v>
          </cell>
          <cell r="DO1002">
            <v>0</v>
          </cell>
          <cell r="DP1002">
            <v>0</v>
          </cell>
          <cell r="DQ1002">
            <v>0</v>
          </cell>
          <cell r="DR1002">
            <v>0</v>
          </cell>
          <cell r="DS1002">
            <v>0</v>
          </cell>
          <cell r="DU1002">
            <v>0</v>
          </cell>
          <cell r="DV1002">
            <v>0</v>
          </cell>
          <cell r="DW1002">
            <v>0</v>
          </cell>
          <cell r="DX1002">
            <v>0</v>
          </cell>
          <cell r="DY1002">
            <v>0</v>
          </cell>
          <cell r="DZ1002">
            <v>0</v>
          </cell>
          <cell r="EA1002">
            <v>0</v>
          </cell>
          <cell r="EB1002">
            <v>0</v>
          </cell>
          <cell r="EC1002">
            <v>0</v>
          </cell>
          <cell r="ED1002">
            <v>0</v>
          </cell>
          <cell r="EE1002">
            <v>0</v>
          </cell>
          <cell r="EF1002">
            <v>0</v>
          </cell>
        </row>
        <row r="1003">
          <cell r="DH1003">
            <v>0</v>
          </cell>
          <cell r="DI1003">
            <v>0</v>
          </cell>
          <cell r="DJ1003">
            <v>0</v>
          </cell>
          <cell r="DK1003">
            <v>0</v>
          </cell>
          <cell r="DL1003">
            <v>0</v>
          </cell>
          <cell r="DM1003">
            <v>0</v>
          </cell>
          <cell r="DN1003">
            <v>0</v>
          </cell>
          <cell r="DO1003">
            <v>0</v>
          </cell>
          <cell r="DP1003">
            <v>0</v>
          </cell>
          <cell r="DQ1003">
            <v>0</v>
          </cell>
          <cell r="DR1003">
            <v>0</v>
          </cell>
          <cell r="DS1003">
            <v>0</v>
          </cell>
          <cell r="DU1003">
            <v>0</v>
          </cell>
          <cell r="DV1003">
            <v>0</v>
          </cell>
          <cell r="DW1003">
            <v>0</v>
          </cell>
          <cell r="DX1003">
            <v>0</v>
          </cell>
          <cell r="DY1003">
            <v>0</v>
          </cell>
          <cell r="DZ1003">
            <v>0</v>
          </cell>
          <cell r="EA1003">
            <v>0</v>
          </cell>
          <cell r="EB1003">
            <v>0</v>
          </cell>
          <cell r="EC1003">
            <v>0</v>
          </cell>
          <cell r="ED1003">
            <v>0</v>
          </cell>
          <cell r="EE1003">
            <v>0</v>
          </cell>
          <cell r="EF1003">
            <v>0</v>
          </cell>
        </row>
        <row r="1004">
          <cell r="DH1004">
            <v>0</v>
          </cell>
          <cell r="DI1004">
            <v>0</v>
          </cell>
          <cell r="DJ1004">
            <v>0</v>
          </cell>
          <cell r="DK1004">
            <v>0</v>
          </cell>
          <cell r="DL1004">
            <v>0</v>
          </cell>
          <cell r="DM1004">
            <v>0</v>
          </cell>
          <cell r="DN1004">
            <v>0</v>
          </cell>
          <cell r="DO1004">
            <v>0</v>
          </cell>
          <cell r="DP1004">
            <v>0</v>
          </cell>
          <cell r="DQ1004">
            <v>0</v>
          </cell>
          <cell r="DR1004">
            <v>0</v>
          </cell>
          <cell r="DS1004">
            <v>0</v>
          </cell>
          <cell r="DU1004">
            <v>0</v>
          </cell>
          <cell r="DV1004">
            <v>0</v>
          </cell>
          <cell r="DW1004">
            <v>0</v>
          </cell>
          <cell r="DX1004">
            <v>0</v>
          </cell>
          <cell r="DY1004">
            <v>0</v>
          </cell>
          <cell r="DZ1004">
            <v>0</v>
          </cell>
          <cell r="EA1004">
            <v>0</v>
          </cell>
          <cell r="EB1004">
            <v>0</v>
          </cell>
          <cell r="EC1004">
            <v>0</v>
          </cell>
          <cell r="ED1004">
            <v>0</v>
          </cell>
          <cell r="EE1004">
            <v>0</v>
          </cell>
          <cell r="EF1004">
            <v>0</v>
          </cell>
        </row>
        <row r="1005">
          <cell r="DH1005">
            <v>0</v>
          </cell>
          <cell r="DI1005">
            <v>0</v>
          </cell>
          <cell r="DJ1005">
            <v>0</v>
          </cell>
          <cell r="DK1005">
            <v>0</v>
          </cell>
          <cell r="DL1005">
            <v>0</v>
          </cell>
          <cell r="DM1005">
            <v>0</v>
          </cell>
          <cell r="DN1005">
            <v>0</v>
          </cell>
          <cell r="DO1005">
            <v>0</v>
          </cell>
          <cell r="DP1005">
            <v>0</v>
          </cell>
          <cell r="DQ1005">
            <v>0</v>
          </cell>
          <cell r="DR1005">
            <v>0</v>
          </cell>
          <cell r="DS1005">
            <v>0</v>
          </cell>
          <cell r="DU1005">
            <v>0</v>
          </cell>
          <cell r="DV1005">
            <v>0</v>
          </cell>
          <cell r="DW1005">
            <v>0</v>
          </cell>
          <cell r="DX1005">
            <v>0</v>
          </cell>
          <cell r="DY1005">
            <v>0</v>
          </cell>
          <cell r="DZ1005">
            <v>0</v>
          </cell>
          <cell r="EA1005">
            <v>0</v>
          </cell>
          <cell r="EB1005">
            <v>0</v>
          </cell>
          <cell r="EC1005">
            <v>0</v>
          </cell>
          <cell r="ED1005">
            <v>0</v>
          </cell>
          <cell r="EE1005">
            <v>0</v>
          </cell>
          <cell r="EF1005">
            <v>0</v>
          </cell>
        </row>
        <row r="1006">
          <cell r="DH1006">
            <v>0</v>
          </cell>
          <cell r="DI1006">
            <v>0</v>
          </cell>
          <cell r="DJ1006">
            <v>0</v>
          </cell>
          <cell r="DK1006">
            <v>0</v>
          </cell>
          <cell r="DL1006">
            <v>0</v>
          </cell>
          <cell r="DM1006">
            <v>0</v>
          </cell>
          <cell r="DN1006">
            <v>0</v>
          </cell>
          <cell r="DO1006">
            <v>0</v>
          </cell>
          <cell r="DP1006">
            <v>0</v>
          </cell>
          <cell r="DQ1006">
            <v>0</v>
          </cell>
          <cell r="DR1006">
            <v>0</v>
          </cell>
          <cell r="DS1006">
            <v>0</v>
          </cell>
          <cell r="DU1006">
            <v>0</v>
          </cell>
          <cell r="DV1006">
            <v>0</v>
          </cell>
          <cell r="DW1006">
            <v>0</v>
          </cell>
          <cell r="DX1006">
            <v>0</v>
          </cell>
          <cell r="DY1006">
            <v>0</v>
          </cell>
          <cell r="DZ1006">
            <v>0</v>
          </cell>
          <cell r="EA1006">
            <v>0</v>
          </cell>
          <cell r="EB1006">
            <v>0</v>
          </cell>
          <cell r="EC1006">
            <v>0</v>
          </cell>
          <cell r="ED1006">
            <v>0</v>
          </cell>
          <cell r="EE1006">
            <v>0</v>
          </cell>
          <cell r="EF1006">
            <v>0</v>
          </cell>
        </row>
        <row r="1007">
          <cell r="DH1007">
            <v>0</v>
          </cell>
          <cell r="DI1007">
            <v>0</v>
          </cell>
          <cell r="DJ1007">
            <v>0</v>
          </cell>
          <cell r="DK1007">
            <v>0</v>
          </cell>
          <cell r="DL1007">
            <v>0</v>
          </cell>
          <cell r="DM1007">
            <v>0</v>
          </cell>
          <cell r="DN1007">
            <v>0</v>
          </cell>
          <cell r="DO1007">
            <v>0</v>
          </cell>
          <cell r="DP1007">
            <v>0</v>
          </cell>
          <cell r="DQ1007">
            <v>0</v>
          </cell>
          <cell r="DR1007">
            <v>0</v>
          </cell>
          <cell r="DS1007">
            <v>0</v>
          </cell>
          <cell r="DU1007">
            <v>0</v>
          </cell>
          <cell r="DV1007">
            <v>0</v>
          </cell>
          <cell r="DW1007">
            <v>0</v>
          </cell>
          <cell r="DX1007">
            <v>0</v>
          </cell>
          <cell r="DY1007">
            <v>0</v>
          </cell>
          <cell r="DZ1007">
            <v>0</v>
          </cell>
          <cell r="EA1007">
            <v>0</v>
          </cell>
          <cell r="EB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</row>
        <row r="1008">
          <cell r="DH1008">
            <v>0</v>
          </cell>
          <cell r="DI1008">
            <v>0</v>
          </cell>
          <cell r="DJ1008">
            <v>0</v>
          </cell>
          <cell r="DK1008">
            <v>0</v>
          </cell>
          <cell r="DL1008">
            <v>0</v>
          </cell>
          <cell r="DM1008">
            <v>0</v>
          </cell>
          <cell r="DN1008">
            <v>0</v>
          </cell>
          <cell r="DO1008">
            <v>0</v>
          </cell>
          <cell r="DP1008">
            <v>0</v>
          </cell>
          <cell r="DQ1008">
            <v>0</v>
          </cell>
          <cell r="DR1008">
            <v>0</v>
          </cell>
          <cell r="DS1008">
            <v>0</v>
          </cell>
          <cell r="DU1008">
            <v>0</v>
          </cell>
          <cell r="DV1008">
            <v>0</v>
          </cell>
          <cell r="DW1008">
            <v>0</v>
          </cell>
          <cell r="DX1008">
            <v>0</v>
          </cell>
          <cell r="DY1008">
            <v>0</v>
          </cell>
          <cell r="DZ1008">
            <v>0</v>
          </cell>
          <cell r="EA1008">
            <v>0</v>
          </cell>
          <cell r="EB1008">
            <v>0</v>
          </cell>
          <cell r="EC1008">
            <v>0</v>
          </cell>
          <cell r="ED1008">
            <v>0</v>
          </cell>
          <cell r="EE1008">
            <v>0</v>
          </cell>
          <cell r="EF1008">
            <v>0</v>
          </cell>
        </row>
        <row r="1009"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</row>
        <row r="1010">
          <cell r="DH1010">
            <v>0</v>
          </cell>
          <cell r="DI1010">
            <v>0</v>
          </cell>
          <cell r="DJ1010">
            <v>0</v>
          </cell>
          <cell r="DK1010">
            <v>0</v>
          </cell>
          <cell r="DL1010">
            <v>0</v>
          </cell>
          <cell r="DM1010">
            <v>0</v>
          </cell>
          <cell r="DN1010">
            <v>0</v>
          </cell>
          <cell r="DO1010">
            <v>0</v>
          </cell>
          <cell r="DP1010">
            <v>0</v>
          </cell>
          <cell r="DQ1010">
            <v>0</v>
          </cell>
          <cell r="DR1010">
            <v>0</v>
          </cell>
          <cell r="DS1010">
            <v>0</v>
          </cell>
          <cell r="DU1010">
            <v>0</v>
          </cell>
          <cell r="DV1010">
            <v>0</v>
          </cell>
          <cell r="DW1010">
            <v>0</v>
          </cell>
          <cell r="DX1010">
            <v>0</v>
          </cell>
          <cell r="DY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E1010">
            <v>0</v>
          </cell>
          <cell r="EF1010">
            <v>0</v>
          </cell>
        </row>
        <row r="1011">
          <cell r="DH1011">
            <v>0</v>
          </cell>
          <cell r="DI1011">
            <v>0</v>
          </cell>
          <cell r="DJ1011">
            <v>0</v>
          </cell>
          <cell r="DK1011">
            <v>0</v>
          </cell>
          <cell r="DL1011">
            <v>0</v>
          </cell>
          <cell r="DM1011">
            <v>0</v>
          </cell>
          <cell r="DN1011">
            <v>0</v>
          </cell>
          <cell r="DO1011">
            <v>0</v>
          </cell>
          <cell r="DP1011">
            <v>0</v>
          </cell>
          <cell r="DQ1011">
            <v>0</v>
          </cell>
          <cell r="DR1011">
            <v>0</v>
          </cell>
          <cell r="DS1011">
            <v>0</v>
          </cell>
          <cell r="DU1011">
            <v>0</v>
          </cell>
          <cell r="DV1011">
            <v>0</v>
          </cell>
          <cell r="DW1011">
            <v>0</v>
          </cell>
          <cell r="DX1011">
            <v>0</v>
          </cell>
          <cell r="DY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E1011">
            <v>0</v>
          </cell>
          <cell r="EF1011">
            <v>0</v>
          </cell>
        </row>
        <row r="1012">
          <cell r="DH1012">
            <v>0</v>
          </cell>
          <cell r="DI1012">
            <v>0</v>
          </cell>
          <cell r="DJ1012">
            <v>0</v>
          </cell>
          <cell r="DK1012">
            <v>0</v>
          </cell>
          <cell r="DL1012">
            <v>0</v>
          </cell>
          <cell r="DM1012">
            <v>0</v>
          </cell>
          <cell r="DN1012">
            <v>0</v>
          </cell>
          <cell r="DO1012">
            <v>0</v>
          </cell>
          <cell r="DP1012">
            <v>0</v>
          </cell>
          <cell r="DQ1012">
            <v>0</v>
          </cell>
          <cell r="DR1012">
            <v>0</v>
          </cell>
          <cell r="DS1012">
            <v>0</v>
          </cell>
          <cell r="DU1012">
            <v>0</v>
          </cell>
          <cell r="DV1012">
            <v>0</v>
          </cell>
          <cell r="DW1012">
            <v>0</v>
          </cell>
          <cell r="DX1012">
            <v>0</v>
          </cell>
          <cell r="DY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E1012">
            <v>0</v>
          </cell>
          <cell r="EF1012">
            <v>0</v>
          </cell>
        </row>
        <row r="1013">
          <cell r="DH1013">
            <v>0</v>
          </cell>
          <cell r="DI1013">
            <v>0</v>
          </cell>
          <cell r="DJ1013">
            <v>0</v>
          </cell>
          <cell r="DK1013">
            <v>0</v>
          </cell>
          <cell r="DL1013">
            <v>0</v>
          </cell>
          <cell r="DM1013">
            <v>0</v>
          </cell>
          <cell r="DN1013">
            <v>0</v>
          </cell>
          <cell r="DO1013">
            <v>0</v>
          </cell>
          <cell r="DP1013">
            <v>0</v>
          </cell>
          <cell r="DQ1013">
            <v>0</v>
          </cell>
          <cell r="DR1013">
            <v>0</v>
          </cell>
          <cell r="DS1013">
            <v>0</v>
          </cell>
          <cell r="DU1013">
            <v>0</v>
          </cell>
          <cell r="DV1013">
            <v>0</v>
          </cell>
          <cell r="DW1013">
            <v>0</v>
          </cell>
          <cell r="DX1013">
            <v>0</v>
          </cell>
          <cell r="DY1013">
            <v>0</v>
          </cell>
          <cell r="DZ1013">
            <v>0</v>
          </cell>
          <cell r="EA1013">
            <v>0</v>
          </cell>
          <cell r="EB1013">
            <v>0</v>
          </cell>
          <cell r="EC1013">
            <v>0</v>
          </cell>
          <cell r="ED1013">
            <v>0</v>
          </cell>
          <cell r="EE1013">
            <v>0</v>
          </cell>
          <cell r="EF1013">
            <v>0</v>
          </cell>
        </row>
        <row r="1014">
          <cell r="DH1014">
            <v>0</v>
          </cell>
          <cell r="DI1014">
            <v>0</v>
          </cell>
          <cell r="DJ1014">
            <v>0</v>
          </cell>
          <cell r="DK1014">
            <v>0</v>
          </cell>
          <cell r="DL1014">
            <v>0</v>
          </cell>
          <cell r="DM1014">
            <v>0</v>
          </cell>
          <cell r="DN1014">
            <v>0</v>
          </cell>
          <cell r="DO1014">
            <v>0</v>
          </cell>
          <cell r="DP1014">
            <v>0</v>
          </cell>
          <cell r="DQ1014">
            <v>0</v>
          </cell>
          <cell r="DR1014">
            <v>0</v>
          </cell>
          <cell r="DS1014">
            <v>0</v>
          </cell>
          <cell r="DU1014">
            <v>0</v>
          </cell>
          <cell r="DV1014">
            <v>0</v>
          </cell>
          <cell r="DW1014">
            <v>0</v>
          </cell>
          <cell r="DX1014">
            <v>0</v>
          </cell>
          <cell r="DY1014">
            <v>0</v>
          </cell>
          <cell r="DZ1014">
            <v>0</v>
          </cell>
          <cell r="EA1014">
            <v>0</v>
          </cell>
          <cell r="EB1014">
            <v>0</v>
          </cell>
          <cell r="EC1014">
            <v>0</v>
          </cell>
          <cell r="ED1014">
            <v>0</v>
          </cell>
          <cell r="EE1014">
            <v>0</v>
          </cell>
          <cell r="EF1014">
            <v>0</v>
          </cell>
        </row>
        <row r="1015">
          <cell r="DH1015">
            <v>0</v>
          </cell>
          <cell r="DI1015">
            <v>0</v>
          </cell>
          <cell r="DJ1015">
            <v>0</v>
          </cell>
          <cell r="DK1015">
            <v>0</v>
          </cell>
          <cell r="DL1015">
            <v>0</v>
          </cell>
          <cell r="DM1015">
            <v>0</v>
          </cell>
          <cell r="DN1015">
            <v>0</v>
          </cell>
          <cell r="DO1015">
            <v>0</v>
          </cell>
          <cell r="DP1015">
            <v>0</v>
          </cell>
          <cell r="DQ1015">
            <v>0</v>
          </cell>
          <cell r="DR1015">
            <v>0</v>
          </cell>
          <cell r="DS1015">
            <v>0</v>
          </cell>
          <cell r="DU1015">
            <v>0</v>
          </cell>
          <cell r="DV1015">
            <v>0</v>
          </cell>
          <cell r="DW1015">
            <v>0</v>
          </cell>
          <cell r="DX1015">
            <v>0</v>
          </cell>
          <cell r="DY1015">
            <v>0</v>
          </cell>
          <cell r="DZ1015">
            <v>0</v>
          </cell>
          <cell r="EA1015">
            <v>0</v>
          </cell>
          <cell r="EB1015">
            <v>0</v>
          </cell>
          <cell r="EC1015">
            <v>0</v>
          </cell>
          <cell r="ED1015">
            <v>0</v>
          </cell>
          <cell r="EE1015">
            <v>0</v>
          </cell>
          <cell r="EF1015">
            <v>0</v>
          </cell>
        </row>
        <row r="1016">
          <cell r="DH1016">
            <v>0</v>
          </cell>
          <cell r="DI1016">
            <v>0</v>
          </cell>
          <cell r="DJ1016">
            <v>0</v>
          </cell>
          <cell r="DK1016">
            <v>0</v>
          </cell>
          <cell r="DL1016">
            <v>0</v>
          </cell>
          <cell r="DM1016">
            <v>0</v>
          </cell>
          <cell r="DN1016">
            <v>0</v>
          </cell>
          <cell r="DO1016">
            <v>0</v>
          </cell>
          <cell r="DP1016">
            <v>0</v>
          </cell>
          <cell r="DQ1016">
            <v>0</v>
          </cell>
          <cell r="DR1016">
            <v>0</v>
          </cell>
          <cell r="DS1016">
            <v>0</v>
          </cell>
          <cell r="DU1016">
            <v>0</v>
          </cell>
          <cell r="DV1016">
            <v>0</v>
          </cell>
          <cell r="DW1016">
            <v>0</v>
          </cell>
          <cell r="DX1016">
            <v>0</v>
          </cell>
          <cell r="DY1016">
            <v>0</v>
          </cell>
          <cell r="DZ1016">
            <v>0</v>
          </cell>
          <cell r="EA1016">
            <v>0</v>
          </cell>
          <cell r="EB1016">
            <v>0</v>
          </cell>
          <cell r="EC1016">
            <v>0</v>
          </cell>
          <cell r="ED1016">
            <v>0</v>
          </cell>
          <cell r="EE1016">
            <v>0</v>
          </cell>
          <cell r="EF1016">
            <v>0</v>
          </cell>
        </row>
        <row r="1017">
          <cell r="DH1017">
            <v>0</v>
          </cell>
          <cell r="DI1017">
            <v>0</v>
          </cell>
          <cell r="DJ1017">
            <v>0</v>
          </cell>
          <cell r="DK1017">
            <v>0</v>
          </cell>
          <cell r="DL1017">
            <v>0</v>
          </cell>
          <cell r="DM1017">
            <v>0</v>
          </cell>
          <cell r="DN1017">
            <v>0</v>
          </cell>
          <cell r="DO1017">
            <v>0</v>
          </cell>
          <cell r="DP1017">
            <v>0</v>
          </cell>
          <cell r="DQ1017">
            <v>0</v>
          </cell>
          <cell r="DR1017">
            <v>0</v>
          </cell>
          <cell r="DS1017">
            <v>0</v>
          </cell>
          <cell r="DU1017">
            <v>0</v>
          </cell>
          <cell r="DV1017">
            <v>0</v>
          </cell>
          <cell r="DW1017">
            <v>0</v>
          </cell>
          <cell r="DX1017">
            <v>0</v>
          </cell>
          <cell r="DY1017">
            <v>0</v>
          </cell>
          <cell r="DZ1017">
            <v>0</v>
          </cell>
          <cell r="EA1017">
            <v>0</v>
          </cell>
          <cell r="EB1017">
            <v>0</v>
          </cell>
          <cell r="EC1017">
            <v>0</v>
          </cell>
          <cell r="ED1017">
            <v>0</v>
          </cell>
          <cell r="EE1017">
            <v>0</v>
          </cell>
          <cell r="EF1017">
            <v>0</v>
          </cell>
        </row>
        <row r="1018">
          <cell r="DH1018">
            <v>0</v>
          </cell>
          <cell r="DI1018">
            <v>0</v>
          </cell>
          <cell r="DJ1018">
            <v>0</v>
          </cell>
          <cell r="DK1018">
            <v>0</v>
          </cell>
          <cell r="DL1018">
            <v>0</v>
          </cell>
          <cell r="DM1018">
            <v>0</v>
          </cell>
          <cell r="DN1018">
            <v>0</v>
          </cell>
          <cell r="DO1018">
            <v>0</v>
          </cell>
          <cell r="DP1018">
            <v>0</v>
          </cell>
          <cell r="DQ1018">
            <v>0</v>
          </cell>
          <cell r="DR1018">
            <v>0</v>
          </cell>
          <cell r="DS1018">
            <v>0</v>
          </cell>
          <cell r="DU1018">
            <v>0</v>
          </cell>
          <cell r="DV1018">
            <v>0</v>
          </cell>
          <cell r="DW1018">
            <v>0</v>
          </cell>
          <cell r="DX1018">
            <v>0</v>
          </cell>
          <cell r="DY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</row>
        <row r="1019">
          <cell r="DH1019">
            <v>0</v>
          </cell>
          <cell r="DI1019">
            <v>0</v>
          </cell>
          <cell r="DJ1019">
            <v>0</v>
          </cell>
          <cell r="DK1019">
            <v>0</v>
          </cell>
          <cell r="DL1019">
            <v>0</v>
          </cell>
          <cell r="DM1019">
            <v>0</v>
          </cell>
          <cell r="DN1019">
            <v>0</v>
          </cell>
          <cell r="DO1019">
            <v>0</v>
          </cell>
          <cell r="DP1019">
            <v>0</v>
          </cell>
          <cell r="DQ1019">
            <v>0</v>
          </cell>
          <cell r="DR1019">
            <v>0</v>
          </cell>
          <cell r="DS1019">
            <v>0</v>
          </cell>
          <cell r="DU1019">
            <v>0</v>
          </cell>
          <cell r="DV1019">
            <v>0</v>
          </cell>
          <cell r="DW1019">
            <v>0</v>
          </cell>
          <cell r="DX1019">
            <v>0</v>
          </cell>
          <cell r="DY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E1019">
            <v>0</v>
          </cell>
          <cell r="EF1019">
            <v>0</v>
          </cell>
        </row>
        <row r="1020">
          <cell r="DH1020">
            <v>0</v>
          </cell>
          <cell r="DI1020">
            <v>0</v>
          </cell>
          <cell r="DJ1020">
            <v>0</v>
          </cell>
          <cell r="DK1020">
            <v>0</v>
          </cell>
          <cell r="DL1020">
            <v>0</v>
          </cell>
          <cell r="DM1020">
            <v>0</v>
          </cell>
          <cell r="DN1020">
            <v>0</v>
          </cell>
          <cell r="DO1020">
            <v>0</v>
          </cell>
          <cell r="DP1020">
            <v>0</v>
          </cell>
          <cell r="DQ1020">
            <v>0</v>
          </cell>
          <cell r="DR1020">
            <v>0</v>
          </cell>
          <cell r="DS1020">
            <v>0</v>
          </cell>
          <cell r="DU1020">
            <v>0</v>
          </cell>
          <cell r="DV1020">
            <v>0</v>
          </cell>
          <cell r="DW1020">
            <v>0</v>
          </cell>
          <cell r="DX1020">
            <v>0</v>
          </cell>
          <cell r="DY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E1020">
            <v>0</v>
          </cell>
          <cell r="EF1020">
            <v>0</v>
          </cell>
        </row>
        <row r="1021">
          <cell r="DH1021">
            <v>0</v>
          </cell>
          <cell r="DI1021">
            <v>0</v>
          </cell>
          <cell r="DJ1021">
            <v>0</v>
          </cell>
          <cell r="DK1021">
            <v>0</v>
          </cell>
          <cell r="DL1021">
            <v>0</v>
          </cell>
          <cell r="DM1021">
            <v>0</v>
          </cell>
          <cell r="DN1021">
            <v>0</v>
          </cell>
          <cell r="DO1021">
            <v>0</v>
          </cell>
          <cell r="DP1021">
            <v>0</v>
          </cell>
          <cell r="DQ1021">
            <v>0</v>
          </cell>
          <cell r="DR1021">
            <v>0</v>
          </cell>
          <cell r="DS1021">
            <v>0</v>
          </cell>
          <cell r="DU1021">
            <v>0</v>
          </cell>
          <cell r="DV1021">
            <v>0</v>
          </cell>
          <cell r="DW1021">
            <v>0</v>
          </cell>
          <cell r="DX1021">
            <v>0</v>
          </cell>
          <cell r="DY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E1021">
            <v>0</v>
          </cell>
          <cell r="EF1021">
            <v>0</v>
          </cell>
        </row>
        <row r="1022">
          <cell r="DH1022">
            <v>0</v>
          </cell>
          <cell r="DI1022">
            <v>0</v>
          </cell>
          <cell r="DJ1022">
            <v>0</v>
          </cell>
          <cell r="DK1022">
            <v>0</v>
          </cell>
          <cell r="DL1022">
            <v>0</v>
          </cell>
          <cell r="DM1022">
            <v>0</v>
          </cell>
          <cell r="DN1022">
            <v>0</v>
          </cell>
          <cell r="DO1022">
            <v>0</v>
          </cell>
          <cell r="DP1022">
            <v>0</v>
          </cell>
          <cell r="DQ1022">
            <v>0</v>
          </cell>
          <cell r="DR1022">
            <v>0</v>
          </cell>
          <cell r="DS1022">
            <v>0</v>
          </cell>
          <cell r="DU1022">
            <v>0</v>
          </cell>
          <cell r="DV1022">
            <v>0</v>
          </cell>
          <cell r="DW1022">
            <v>0</v>
          </cell>
          <cell r="DX1022">
            <v>0</v>
          </cell>
          <cell r="DY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E1022">
            <v>0</v>
          </cell>
          <cell r="EF1022">
            <v>0</v>
          </cell>
        </row>
        <row r="1023">
          <cell r="DH1023">
            <v>0</v>
          </cell>
          <cell r="DI1023">
            <v>0</v>
          </cell>
          <cell r="DJ1023">
            <v>0</v>
          </cell>
          <cell r="DK1023">
            <v>0</v>
          </cell>
          <cell r="DL1023">
            <v>0</v>
          </cell>
          <cell r="DM1023">
            <v>0</v>
          </cell>
          <cell r="DN1023">
            <v>0</v>
          </cell>
          <cell r="DO1023">
            <v>0</v>
          </cell>
          <cell r="DP1023">
            <v>0</v>
          </cell>
          <cell r="DQ1023">
            <v>0</v>
          </cell>
          <cell r="DR1023">
            <v>0</v>
          </cell>
          <cell r="DS1023">
            <v>0</v>
          </cell>
          <cell r="DU1023">
            <v>0</v>
          </cell>
          <cell r="DV1023">
            <v>0</v>
          </cell>
          <cell r="DW1023">
            <v>0</v>
          </cell>
          <cell r="DX1023">
            <v>0</v>
          </cell>
          <cell r="DY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E1023">
            <v>0</v>
          </cell>
          <cell r="EF1023">
            <v>0</v>
          </cell>
        </row>
        <row r="1024">
          <cell r="DH1024">
            <v>0</v>
          </cell>
          <cell r="DI1024">
            <v>0</v>
          </cell>
          <cell r="DJ1024">
            <v>0</v>
          </cell>
          <cell r="DK1024">
            <v>0</v>
          </cell>
          <cell r="DL1024">
            <v>0</v>
          </cell>
          <cell r="DM1024">
            <v>0</v>
          </cell>
          <cell r="DN1024">
            <v>0</v>
          </cell>
          <cell r="DO1024">
            <v>0</v>
          </cell>
          <cell r="DP1024">
            <v>0</v>
          </cell>
          <cell r="DQ1024">
            <v>0</v>
          </cell>
          <cell r="DR1024">
            <v>0</v>
          </cell>
          <cell r="DS1024">
            <v>0</v>
          </cell>
          <cell r="DU1024">
            <v>0</v>
          </cell>
          <cell r="DV1024">
            <v>0</v>
          </cell>
          <cell r="DW1024">
            <v>0</v>
          </cell>
          <cell r="DX1024">
            <v>0</v>
          </cell>
          <cell r="DY1024">
            <v>0</v>
          </cell>
          <cell r="DZ1024">
            <v>0</v>
          </cell>
          <cell r="EA1024">
            <v>0</v>
          </cell>
          <cell r="EB1024">
            <v>0</v>
          </cell>
          <cell r="EC1024">
            <v>0</v>
          </cell>
          <cell r="ED1024">
            <v>0</v>
          </cell>
          <cell r="EE1024">
            <v>0</v>
          </cell>
          <cell r="EF1024">
            <v>0</v>
          </cell>
        </row>
        <row r="1025">
          <cell r="DH1025">
            <v>0</v>
          </cell>
          <cell r="DI1025">
            <v>0</v>
          </cell>
          <cell r="DJ1025">
            <v>0</v>
          </cell>
          <cell r="DK1025">
            <v>0</v>
          </cell>
          <cell r="DL1025">
            <v>0</v>
          </cell>
          <cell r="DM1025">
            <v>0</v>
          </cell>
          <cell r="DN1025">
            <v>0</v>
          </cell>
          <cell r="DO1025">
            <v>0</v>
          </cell>
          <cell r="DP1025">
            <v>0</v>
          </cell>
          <cell r="DQ1025">
            <v>0</v>
          </cell>
          <cell r="DR1025">
            <v>0</v>
          </cell>
          <cell r="DS1025">
            <v>0</v>
          </cell>
          <cell r="DU1025">
            <v>0</v>
          </cell>
          <cell r="DV1025">
            <v>0</v>
          </cell>
          <cell r="DW1025">
            <v>0</v>
          </cell>
          <cell r="DX1025">
            <v>0</v>
          </cell>
          <cell r="DY1025">
            <v>0</v>
          </cell>
          <cell r="DZ1025">
            <v>0</v>
          </cell>
          <cell r="EA1025">
            <v>0</v>
          </cell>
          <cell r="EB1025">
            <v>0</v>
          </cell>
          <cell r="EC1025">
            <v>0</v>
          </cell>
          <cell r="ED1025">
            <v>0</v>
          </cell>
          <cell r="EE1025">
            <v>0</v>
          </cell>
          <cell r="EF1025">
            <v>0</v>
          </cell>
        </row>
        <row r="1026">
          <cell r="DH1026">
            <v>0</v>
          </cell>
          <cell r="DI1026">
            <v>0</v>
          </cell>
          <cell r="DJ1026">
            <v>0</v>
          </cell>
          <cell r="DK1026">
            <v>0</v>
          </cell>
          <cell r="DL1026">
            <v>0</v>
          </cell>
          <cell r="DM1026">
            <v>0</v>
          </cell>
          <cell r="DN1026">
            <v>0</v>
          </cell>
          <cell r="DO1026">
            <v>0</v>
          </cell>
          <cell r="DP1026">
            <v>0</v>
          </cell>
          <cell r="DQ1026">
            <v>0</v>
          </cell>
          <cell r="DR1026">
            <v>0</v>
          </cell>
          <cell r="DS1026">
            <v>0</v>
          </cell>
          <cell r="DU1026">
            <v>0</v>
          </cell>
          <cell r="DV1026">
            <v>0</v>
          </cell>
          <cell r="DW1026">
            <v>0</v>
          </cell>
          <cell r="DX1026">
            <v>0</v>
          </cell>
          <cell r="DY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E1026">
            <v>0</v>
          </cell>
          <cell r="EF1026">
            <v>0</v>
          </cell>
        </row>
        <row r="1027">
          <cell r="DH1027">
            <v>0</v>
          </cell>
          <cell r="DI1027">
            <v>0</v>
          </cell>
          <cell r="DJ1027">
            <v>0</v>
          </cell>
          <cell r="DK1027">
            <v>0</v>
          </cell>
          <cell r="DL1027">
            <v>0</v>
          </cell>
          <cell r="DM1027">
            <v>0</v>
          </cell>
          <cell r="DN1027">
            <v>0</v>
          </cell>
          <cell r="DO1027">
            <v>0</v>
          </cell>
          <cell r="DP1027">
            <v>0</v>
          </cell>
          <cell r="DQ1027">
            <v>0</v>
          </cell>
          <cell r="DR1027">
            <v>0</v>
          </cell>
          <cell r="DS1027">
            <v>0</v>
          </cell>
          <cell r="DU1027">
            <v>0</v>
          </cell>
          <cell r="DV1027">
            <v>0</v>
          </cell>
          <cell r="DW1027">
            <v>0</v>
          </cell>
          <cell r="DX1027">
            <v>0</v>
          </cell>
          <cell r="DY1027">
            <v>0</v>
          </cell>
          <cell r="DZ1027">
            <v>0</v>
          </cell>
          <cell r="EA1027">
            <v>0</v>
          </cell>
          <cell r="EB1027">
            <v>0</v>
          </cell>
          <cell r="EC1027">
            <v>0</v>
          </cell>
          <cell r="ED1027">
            <v>0</v>
          </cell>
          <cell r="EE1027">
            <v>0</v>
          </cell>
          <cell r="EF1027">
            <v>0</v>
          </cell>
        </row>
        <row r="1028">
          <cell r="DH1028">
            <v>0</v>
          </cell>
          <cell r="DI1028">
            <v>0</v>
          </cell>
          <cell r="DJ1028">
            <v>0</v>
          </cell>
          <cell r="DK1028">
            <v>0</v>
          </cell>
          <cell r="DL1028">
            <v>0</v>
          </cell>
          <cell r="DM1028">
            <v>0</v>
          </cell>
          <cell r="DN1028">
            <v>0</v>
          </cell>
          <cell r="DO1028">
            <v>0</v>
          </cell>
          <cell r="DP1028">
            <v>0</v>
          </cell>
          <cell r="DQ1028">
            <v>0</v>
          </cell>
          <cell r="DR1028">
            <v>0</v>
          </cell>
          <cell r="DS1028">
            <v>0</v>
          </cell>
          <cell r="DU1028">
            <v>0</v>
          </cell>
          <cell r="DV1028">
            <v>0</v>
          </cell>
          <cell r="DW1028">
            <v>0</v>
          </cell>
          <cell r="DX1028">
            <v>0</v>
          </cell>
          <cell r="DY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E1028">
            <v>0</v>
          </cell>
          <cell r="EF1028">
            <v>0</v>
          </cell>
        </row>
        <row r="1029">
          <cell r="DH1029">
            <v>0</v>
          </cell>
          <cell r="DI1029">
            <v>0</v>
          </cell>
          <cell r="DJ1029">
            <v>0</v>
          </cell>
          <cell r="DK1029">
            <v>0</v>
          </cell>
          <cell r="DL1029">
            <v>0</v>
          </cell>
          <cell r="DM1029">
            <v>0</v>
          </cell>
          <cell r="DN1029">
            <v>0</v>
          </cell>
          <cell r="DO1029">
            <v>0</v>
          </cell>
          <cell r="DP1029">
            <v>0</v>
          </cell>
          <cell r="DQ1029">
            <v>0</v>
          </cell>
          <cell r="DR1029">
            <v>0</v>
          </cell>
          <cell r="DS1029">
            <v>0</v>
          </cell>
          <cell r="DU1029">
            <v>0</v>
          </cell>
          <cell r="DV1029">
            <v>0</v>
          </cell>
          <cell r="DW1029">
            <v>0</v>
          </cell>
          <cell r="DX1029">
            <v>0</v>
          </cell>
          <cell r="DY1029">
            <v>0</v>
          </cell>
          <cell r="DZ1029">
            <v>0</v>
          </cell>
          <cell r="EA1029">
            <v>0</v>
          </cell>
          <cell r="EB1029">
            <v>0</v>
          </cell>
          <cell r="EC1029">
            <v>0</v>
          </cell>
          <cell r="ED1029">
            <v>0</v>
          </cell>
          <cell r="EE1029">
            <v>0</v>
          </cell>
          <cell r="EF1029">
            <v>0</v>
          </cell>
        </row>
        <row r="1030">
          <cell r="DH1030">
            <v>0</v>
          </cell>
          <cell r="DI1030">
            <v>0</v>
          </cell>
          <cell r="DJ1030">
            <v>0</v>
          </cell>
          <cell r="DK1030">
            <v>0</v>
          </cell>
          <cell r="DL1030">
            <v>0</v>
          </cell>
          <cell r="DM1030">
            <v>0</v>
          </cell>
          <cell r="DN1030">
            <v>0</v>
          </cell>
          <cell r="DO1030">
            <v>0</v>
          </cell>
          <cell r="DP1030">
            <v>0</v>
          </cell>
          <cell r="DQ1030">
            <v>0</v>
          </cell>
          <cell r="DR1030">
            <v>0</v>
          </cell>
          <cell r="DS1030">
            <v>0</v>
          </cell>
          <cell r="DU1030">
            <v>0</v>
          </cell>
          <cell r="DV1030">
            <v>0</v>
          </cell>
          <cell r="DW1030">
            <v>0</v>
          </cell>
          <cell r="DX1030">
            <v>0</v>
          </cell>
          <cell r="DY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E1030">
            <v>0</v>
          </cell>
          <cell r="EF1030">
            <v>0</v>
          </cell>
        </row>
        <row r="1031">
          <cell r="DH1031">
            <v>0</v>
          </cell>
          <cell r="DI1031">
            <v>0</v>
          </cell>
          <cell r="DJ1031">
            <v>0</v>
          </cell>
          <cell r="DK1031">
            <v>0</v>
          </cell>
          <cell r="DL1031">
            <v>0</v>
          </cell>
          <cell r="DM1031">
            <v>0</v>
          </cell>
          <cell r="DN1031">
            <v>0</v>
          </cell>
          <cell r="DO1031">
            <v>0</v>
          </cell>
          <cell r="DP1031">
            <v>0</v>
          </cell>
          <cell r="DQ1031">
            <v>0</v>
          </cell>
          <cell r="DR1031">
            <v>0</v>
          </cell>
          <cell r="DS1031">
            <v>0</v>
          </cell>
          <cell r="DU1031">
            <v>0</v>
          </cell>
          <cell r="DV1031">
            <v>0</v>
          </cell>
          <cell r="DW1031">
            <v>0</v>
          </cell>
          <cell r="DX1031">
            <v>0</v>
          </cell>
          <cell r="DY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E1031">
            <v>0</v>
          </cell>
          <cell r="EF1031">
            <v>0</v>
          </cell>
        </row>
        <row r="1032">
          <cell r="DH1032">
            <v>0</v>
          </cell>
          <cell r="DI1032">
            <v>0</v>
          </cell>
          <cell r="DJ1032">
            <v>0</v>
          </cell>
          <cell r="DK1032">
            <v>0</v>
          </cell>
          <cell r="DL1032">
            <v>0</v>
          </cell>
          <cell r="DM1032">
            <v>0</v>
          </cell>
          <cell r="DN1032">
            <v>0</v>
          </cell>
          <cell r="DO1032">
            <v>0</v>
          </cell>
          <cell r="DP1032">
            <v>0</v>
          </cell>
          <cell r="DQ1032">
            <v>0</v>
          </cell>
          <cell r="DR1032">
            <v>0</v>
          </cell>
          <cell r="DS1032">
            <v>0</v>
          </cell>
          <cell r="DU1032">
            <v>0</v>
          </cell>
          <cell r="DV1032">
            <v>0</v>
          </cell>
          <cell r="DW1032">
            <v>0</v>
          </cell>
          <cell r="DX1032">
            <v>0</v>
          </cell>
          <cell r="DY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E1032">
            <v>0</v>
          </cell>
          <cell r="EF1032">
            <v>0</v>
          </cell>
        </row>
        <row r="1033">
          <cell r="DH1033">
            <v>0</v>
          </cell>
          <cell r="DI1033">
            <v>0</v>
          </cell>
          <cell r="DJ1033">
            <v>0</v>
          </cell>
          <cell r="DK1033">
            <v>0</v>
          </cell>
          <cell r="DL1033">
            <v>0</v>
          </cell>
          <cell r="DM1033">
            <v>0</v>
          </cell>
          <cell r="DN1033">
            <v>0</v>
          </cell>
          <cell r="DO1033">
            <v>0</v>
          </cell>
          <cell r="DP1033">
            <v>0</v>
          </cell>
          <cell r="DQ1033">
            <v>0</v>
          </cell>
          <cell r="DR1033">
            <v>0</v>
          </cell>
          <cell r="DS1033">
            <v>0</v>
          </cell>
          <cell r="DU1033">
            <v>0</v>
          </cell>
          <cell r="DV1033">
            <v>0</v>
          </cell>
          <cell r="DW1033">
            <v>0</v>
          </cell>
          <cell r="DX1033">
            <v>0</v>
          </cell>
          <cell r="DY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E1033">
            <v>0</v>
          </cell>
          <cell r="EF1033">
            <v>0</v>
          </cell>
        </row>
        <row r="1034">
          <cell r="DH1034">
            <v>0</v>
          </cell>
          <cell r="DI1034">
            <v>0</v>
          </cell>
          <cell r="DJ1034">
            <v>0</v>
          </cell>
          <cell r="DK1034">
            <v>0</v>
          </cell>
          <cell r="DL1034">
            <v>0</v>
          </cell>
          <cell r="DM1034">
            <v>0</v>
          </cell>
          <cell r="DN1034">
            <v>0</v>
          </cell>
          <cell r="DO1034">
            <v>0</v>
          </cell>
          <cell r="DP1034">
            <v>0</v>
          </cell>
          <cell r="DQ1034">
            <v>0</v>
          </cell>
          <cell r="DR1034">
            <v>0</v>
          </cell>
          <cell r="DS1034">
            <v>0</v>
          </cell>
          <cell r="DU1034">
            <v>0</v>
          </cell>
          <cell r="DV1034">
            <v>0</v>
          </cell>
          <cell r="DW1034">
            <v>0</v>
          </cell>
          <cell r="DX1034">
            <v>0</v>
          </cell>
          <cell r="DY1034">
            <v>0</v>
          </cell>
          <cell r="DZ1034">
            <v>0</v>
          </cell>
          <cell r="EA1034">
            <v>0</v>
          </cell>
          <cell r="EB1034">
            <v>0</v>
          </cell>
          <cell r="EC1034">
            <v>0</v>
          </cell>
          <cell r="ED1034">
            <v>0</v>
          </cell>
          <cell r="EE1034">
            <v>0</v>
          </cell>
          <cell r="EF1034">
            <v>0</v>
          </cell>
        </row>
        <row r="1035">
          <cell r="DH1035">
            <v>0</v>
          </cell>
          <cell r="DI1035">
            <v>0</v>
          </cell>
          <cell r="DJ1035">
            <v>0</v>
          </cell>
          <cell r="DK1035">
            <v>0</v>
          </cell>
          <cell r="DL1035">
            <v>0</v>
          </cell>
          <cell r="DM1035">
            <v>0</v>
          </cell>
          <cell r="DN1035">
            <v>0</v>
          </cell>
          <cell r="DO1035">
            <v>0</v>
          </cell>
          <cell r="DP1035">
            <v>0</v>
          </cell>
          <cell r="DQ1035">
            <v>0</v>
          </cell>
          <cell r="DR1035">
            <v>0</v>
          </cell>
          <cell r="DS1035">
            <v>0</v>
          </cell>
          <cell r="DU1035">
            <v>0</v>
          </cell>
          <cell r="DV1035">
            <v>0</v>
          </cell>
          <cell r="DW1035">
            <v>0</v>
          </cell>
          <cell r="DX1035">
            <v>0</v>
          </cell>
          <cell r="DY1035">
            <v>0</v>
          </cell>
          <cell r="DZ1035">
            <v>0</v>
          </cell>
          <cell r="EA1035">
            <v>0</v>
          </cell>
          <cell r="EB1035">
            <v>0</v>
          </cell>
          <cell r="EC1035">
            <v>0</v>
          </cell>
          <cell r="ED1035">
            <v>0</v>
          </cell>
          <cell r="EE1035">
            <v>0</v>
          </cell>
          <cell r="EF1035">
            <v>0</v>
          </cell>
        </row>
        <row r="1036">
          <cell r="DH1036">
            <v>0</v>
          </cell>
          <cell r="DI1036">
            <v>0</v>
          </cell>
          <cell r="DJ1036">
            <v>0</v>
          </cell>
          <cell r="DK1036">
            <v>0</v>
          </cell>
          <cell r="DL1036">
            <v>0</v>
          </cell>
          <cell r="DM1036">
            <v>0</v>
          </cell>
          <cell r="DN1036">
            <v>0</v>
          </cell>
          <cell r="DO1036">
            <v>0</v>
          </cell>
          <cell r="DP1036">
            <v>0</v>
          </cell>
          <cell r="DQ1036">
            <v>0</v>
          </cell>
          <cell r="DR1036">
            <v>0</v>
          </cell>
          <cell r="DS1036">
            <v>0</v>
          </cell>
          <cell r="DU1036">
            <v>0</v>
          </cell>
          <cell r="DV1036">
            <v>0</v>
          </cell>
          <cell r="DW1036">
            <v>0</v>
          </cell>
          <cell r="DX1036">
            <v>0</v>
          </cell>
          <cell r="DY1036">
            <v>0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E1036">
            <v>0</v>
          </cell>
          <cell r="EF1036">
            <v>0</v>
          </cell>
        </row>
        <row r="1037">
          <cell r="DH1037">
            <v>0</v>
          </cell>
          <cell r="DI1037">
            <v>0</v>
          </cell>
          <cell r="DJ1037">
            <v>0</v>
          </cell>
          <cell r="DK1037">
            <v>0</v>
          </cell>
          <cell r="DL1037">
            <v>0</v>
          </cell>
          <cell r="DM1037">
            <v>0</v>
          </cell>
          <cell r="DN1037">
            <v>0</v>
          </cell>
          <cell r="DO1037">
            <v>0</v>
          </cell>
          <cell r="DP1037">
            <v>0</v>
          </cell>
          <cell r="DQ1037">
            <v>0</v>
          </cell>
          <cell r="DR1037">
            <v>0</v>
          </cell>
          <cell r="DS1037">
            <v>0</v>
          </cell>
          <cell r="DU1037">
            <v>0</v>
          </cell>
          <cell r="DV1037">
            <v>0</v>
          </cell>
          <cell r="DW1037">
            <v>0</v>
          </cell>
          <cell r="DX1037">
            <v>0</v>
          </cell>
          <cell r="DY1037">
            <v>0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E1037">
            <v>0</v>
          </cell>
          <cell r="EF1037">
            <v>0</v>
          </cell>
        </row>
        <row r="1038">
          <cell r="DH1038">
            <v>0</v>
          </cell>
          <cell r="DI1038">
            <v>0</v>
          </cell>
          <cell r="DJ1038">
            <v>0</v>
          </cell>
          <cell r="DK1038">
            <v>0</v>
          </cell>
          <cell r="DL1038">
            <v>0</v>
          </cell>
          <cell r="DM1038">
            <v>0</v>
          </cell>
          <cell r="DN1038">
            <v>0</v>
          </cell>
          <cell r="DO1038">
            <v>0</v>
          </cell>
          <cell r="DP1038">
            <v>0</v>
          </cell>
          <cell r="DQ1038">
            <v>0</v>
          </cell>
          <cell r="DR1038">
            <v>0</v>
          </cell>
          <cell r="DS1038">
            <v>0</v>
          </cell>
          <cell r="DU1038">
            <v>0</v>
          </cell>
          <cell r="DV1038">
            <v>0</v>
          </cell>
          <cell r="DW1038">
            <v>0</v>
          </cell>
          <cell r="DX1038">
            <v>0</v>
          </cell>
          <cell r="DY1038">
            <v>0</v>
          </cell>
          <cell r="DZ1038">
            <v>0</v>
          </cell>
          <cell r="EA1038">
            <v>0</v>
          </cell>
          <cell r="EB1038">
            <v>0</v>
          </cell>
          <cell r="EC1038">
            <v>0</v>
          </cell>
          <cell r="ED1038">
            <v>0</v>
          </cell>
          <cell r="EE1038">
            <v>0</v>
          </cell>
          <cell r="EF1038">
            <v>0</v>
          </cell>
        </row>
        <row r="1039">
          <cell r="DH1039">
            <v>0</v>
          </cell>
          <cell r="DI1039">
            <v>0</v>
          </cell>
          <cell r="DJ1039">
            <v>0</v>
          </cell>
          <cell r="DK1039">
            <v>0</v>
          </cell>
          <cell r="DL1039">
            <v>0</v>
          </cell>
          <cell r="DM1039">
            <v>0</v>
          </cell>
          <cell r="DN1039">
            <v>0</v>
          </cell>
          <cell r="DO1039">
            <v>0</v>
          </cell>
          <cell r="DP1039">
            <v>0</v>
          </cell>
          <cell r="DQ1039">
            <v>0</v>
          </cell>
          <cell r="DR1039">
            <v>0</v>
          </cell>
          <cell r="DS1039">
            <v>0</v>
          </cell>
          <cell r="DU1039">
            <v>0</v>
          </cell>
          <cell r="DV1039">
            <v>0</v>
          </cell>
          <cell r="DW1039">
            <v>0</v>
          </cell>
          <cell r="DX1039">
            <v>0</v>
          </cell>
          <cell r="DY1039">
            <v>0</v>
          </cell>
          <cell r="DZ1039">
            <v>0</v>
          </cell>
          <cell r="EA1039">
            <v>0</v>
          </cell>
          <cell r="EB1039">
            <v>0</v>
          </cell>
          <cell r="EC1039">
            <v>0</v>
          </cell>
          <cell r="ED1039">
            <v>0</v>
          </cell>
          <cell r="EE1039">
            <v>0</v>
          </cell>
          <cell r="EF1039">
            <v>0</v>
          </cell>
        </row>
        <row r="1040">
          <cell r="DH1040">
            <v>0</v>
          </cell>
          <cell r="DI1040">
            <v>0</v>
          </cell>
          <cell r="DJ1040">
            <v>0</v>
          </cell>
          <cell r="DK1040">
            <v>0</v>
          </cell>
          <cell r="DL1040">
            <v>0</v>
          </cell>
          <cell r="DM1040">
            <v>0</v>
          </cell>
          <cell r="DN1040">
            <v>0</v>
          </cell>
          <cell r="DO1040">
            <v>0</v>
          </cell>
          <cell r="DP1040">
            <v>0</v>
          </cell>
          <cell r="DQ1040">
            <v>0</v>
          </cell>
          <cell r="DR1040">
            <v>0</v>
          </cell>
          <cell r="DS1040">
            <v>0</v>
          </cell>
          <cell r="DU1040">
            <v>0</v>
          </cell>
          <cell r="DV1040">
            <v>0</v>
          </cell>
          <cell r="DW1040">
            <v>0</v>
          </cell>
          <cell r="DX1040">
            <v>0</v>
          </cell>
          <cell r="DY1040">
            <v>0</v>
          </cell>
          <cell r="DZ1040">
            <v>0</v>
          </cell>
          <cell r="EA1040">
            <v>0</v>
          </cell>
          <cell r="EB1040">
            <v>0</v>
          </cell>
          <cell r="EC1040">
            <v>0</v>
          </cell>
          <cell r="ED1040">
            <v>0</v>
          </cell>
          <cell r="EE1040">
            <v>0</v>
          </cell>
          <cell r="EF1040">
            <v>0</v>
          </cell>
        </row>
        <row r="1041">
          <cell r="DH1041">
            <v>0</v>
          </cell>
          <cell r="DI1041">
            <v>0</v>
          </cell>
          <cell r="DJ1041">
            <v>0</v>
          </cell>
          <cell r="DK1041">
            <v>0</v>
          </cell>
          <cell r="DL1041">
            <v>0</v>
          </cell>
          <cell r="DM1041">
            <v>0</v>
          </cell>
          <cell r="DN1041">
            <v>0</v>
          </cell>
          <cell r="DO1041">
            <v>0</v>
          </cell>
          <cell r="DP1041">
            <v>0</v>
          </cell>
          <cell r="DQ1041">
            <v>0</v>
          </cell>
          <cell r="DR1041">
            <v>0</v>
          </cell>
          <cell r="DS1041">
            <v>0</v>
          </cell>
          <cell r="DU1041">
            <v>0</v>
          </cell>
          <cell r="DV1041">
            <v>0</v>
          </cell>
          <cell r="DW1041">
            <v>0</v>
          </cell>
          <cell r="DX1041">
            <v>0</v>
          </cell>
          <cell r="DY1041">
            <v>0</v>
          </cell>
          <cell r="DZ1041">
            <v>0</v>
          </cell>
          <cell r="EA1041">
            <v>0</v>
          </cell>
          <cell r="EB1041">
            <v>0</v>
          </cell>
          <cell r="EC1041">
            <v>0</v>
          </cell>
          <cell r="ED1041">
            <v>0</v>
          </cell>
          <cell r="EE1041">
            <v>0</v>
          </cell>
          <cell r="EF1041">
            <v>0</v>
          </cell>
        </row>
        <row r="1042">
          <cell r="DH1042">
            <v>0</v>
          </cell>
          <cell r="DI1042">
            <v>0</v>
          </cell>
          <cell r="DJ1042">
            <v>0</v>
          </cell>
          <cell r="DK1042">
            <v>0</v>
          </cell>
          <cell r="DL1042">
            <v>0</v>
          </cell>
          <cell r="DM1042">
            <v>0</v>
          </cell>
          <cell r="DN1042">
            <v>0</v>
          </cell>
          <cell r="DO1042">
            <v>0</v>
          </cell>
          <cell r="DP1042">
            <v>0</v>
          </cell>
          <cell r="DQ1042">
            <v>0</v>
          </cell>
          <cell r="DR1042">
            <v>0</v>
          </cell>
          <cell r="DS1042">
            <v>0</v>
          </cell>
          <cell r="DU1042">
            <v>0</v>
          </cell>
          <cell r="DV1042">
            <v>0</v>
          </cell>
          <cell r="DW1042">
            <v>0</v>
          </cell>
          <cell r="DX1042">
            <v>0</v>
          </cell>
          <cell r="DY1042">
            <v>0</v>
          </cell>
          <cell r="DZ1042">
            <v>0</v>
          </cell>
          <cell r="EA1042">
            <v>0</v>
          </cell>
          <cell r="EB1042">
            <v>0</v>
          </cell>
          <cell r="EC1042">
            <v>0</v>
          </cell>
          <cell r="ED1042">
            <v>0</v>
          </cell>
          <cell r="EE1042">
            <v>0</v>
          </cell>
          <cell r="EF1042">
            <v>0</v>
          </cell>
        </row>
        <row r="1043">
          <cell r="DH1043">
            <v>0</v>
          </cell>
          <cell r="DI1043">
            <v>0</v>
          </cell>
          <cell r="DJ1043">
            <v>0</v>
          </cell>
          <cell r="DK1043">
            <v>0</v>
          </cell>
          <cell r="DL1043">
            <v>0</v>
          </cell>
          <cell r="DM1043">
            <v>0</v>
          </cell>
          <cell r="DN1043">
            <v>0</v>
          </cell>
          <cell r="DO1043">
            <v>0</v>
          </cell>
          <cell r="DP1043">
            <v>0</v>
          </cell>
          <cell r="DQ1043">
            <v>0</v>
          </cell>
          <cell r="DR1043">
            <v>0</v>
          </cell>
          <cell r="DS1043">
            <v>0</v>
          </cell>
          <cell r="DU1043">
            <v>0</v>
          </cell>
          <cell r="DV1043">
            <v>0</v>
          </cell>
          <cell r="DW1043">
            <v>0</v>
          </cell>
          <cell r="DX1043">
            <v>0</v>
          </cell>
          <cell r="DY1043">
            <v>0</v>
          </cell>
          <cell r="DZ1043">
            <v>0</v>
          </cell>
          <cell r="EA1043">
            <v>0</v>
          </cell>
          <cell r="EB1043">
            <v>0</v>
          </cell>
          <cell r="EC1043">
            <v>0</v>
          </cell>
          <cell r="ED1043">
            <v>0</v>
          </cell>
          <cell r="EE1043">
            <v>0</v>
          </cell>
          <cell r="EF1043">
            <v>0</v>
          </cell>
        </row>
        <row r="1044">
          <cell r="DH1044">
            <v>0</v>
          </cell>
          <cell r="DI1044">
            <v>0</v>
          </cell>
          <cell r="DJ1044">
            <v>0</v>
          </cell>
          <cell r="DK1044">
            <v>0</v>
          </cell>
          <cell r="DL1044">
            <v>0</v>
          </cell>
          <cell r="DM1044">
            <v>0</v>
          </cell>
          <cell r="DN1044">
            <v>0</v>
          </cell>
          <cell r="DO1044">
            <v>0</v>
          </cell>
          <cell r="DP1044">
            <v>0</v>
          </cell>
          <cell r="DQ1044">
            <v>0</v>
          </cell>
          <cell r="DR1044">
            <v>0</v>
          </cell>
          <cell r="DS1044">
            <v>0</v>
          </cell>
          <cell r="DU1044">
            <v>0</v>
          </cell>
          <cell r="DV1044">
            <v>0</v>
          </cell>
          <cell r="DW1044">
            <v>0</v>
          </cell>
          <cell r="DX1044">
            <v>0</v>
          </cell>
          <cell r="DY1044">
            <v>0</v>
          </cell>
          <cell r="DZ1044">
            <v>0</v>
          </cell>
          <cell r="EA1044">
            <v>0</v>
          </cell>
          <cell r="EB1044">
            <v>0</v>
          </cell>
          <cell r="EC1044">
            <v>0</v>
          </cell>
          <cell r="ED1044">
            <v>0</v>
          </cell>
          <cell r="EE1044">
            <v>0</v>
          </cell>
          <cell r="EF1044">
            <v>0</v>
          </cell>
        </row>
        <row r="1045">
          <cell r="DH1045">
            <v>0</v>
          </cell>
          <cell r="DI1045">
            <v>0</v>
          </cell>
          <cell r="DJ1045">
            <v>0</v>
          </cell>
          <cell r="DK1045">
            <v>0</v>
          </cell>
          <cell r="DL1045">
            <v>0</v>
          </cell>
          <cell r="DM1045">
            <v>0</v>
          </cell>
          <cell r="DN1045">
            <v>0</v>
          </cell>
          <cell r="DO1045">
            <v>0</v>
          </cell>
          <cell r="DP1045">
            <v>0</v>
          </cell>
          <cell r="DQ1045">
            <v>0</v>
          </cell>
          <cell r="DR1045">
            <v>0</v>
          </cell>
          <cell r="DS1045">
            <v>0</v>
          </cell>
          <cell r="DU1045">
            <v>0</v>
          </cell>
          <cell r="DV1045">
            <v>0</v>
          </cell>
          <cell r="DW1045">
            <v>0</v>
          </cell>
          <cell r="DX1045">
            <v>0</v>
          </cell>
          <cell r="DY1045">
            <v>0</v>
          </cell>
          <cell r="DZ1045">
            <v>0</v>
          </cell>
          <cell r="EA1045">
            <v>0</v>
          </cell>
          <cell r="EB1045">
            <v>0</v>
          </cell>
          <cell r="EC1045">
            <v>0</v>
          </cell>
          <cell r="ED1045">
            <v>0</v>
          </cell>
          <cell r="EE1045">
            <v>0</v>
          </cell>
          <cell r="EF1045">
            <v>0</v>
          </cell>
        </row>
        <row r="1046">
          <cell r="DH1046">
            <v>0</v>
          </cell>
          <cell r="DI1046">
            <v>0</v>
          </cell>
          <cell r="DJ1046">
            <v>0</v>
          </cell>
          <cell r="DK1046">
            <v>0</v>
          </cell>
          <cell r="DL1046">
            <v>0</v>
          </cell>
          <cell r="DM1046">
            <v>0</v>
          </cell>
          <cell r="DN1046">
            <v>0</v>
          </cell>
          <cell r="DO1046">
            <v>0</v>
          </cell>
          <cell r="DP1046">
            <v>0</v>
          </cell>
          <cell r="DQ1046">
            <v>0</v>
          </cell>
          <cell r="DR1046">
            <v>0</v>
          </cell>
          <cell r="DS1046">
            <v>0</v>
          </cell>
          <cell r="DU1046">
            <v>0</v>
          </cell>
          <cell r="DV1046">
            <v>0</v>
          </cell>
          <cell r="DW1046">
            <v>0</v>
          </cell>
          <cell r="DX1046">
            <v>0</v>
          </cell>
          <cell r="DY1046">
            <v>0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E1046">
            <v>0</v>
          </cell>
          <cell r="EF1046">
            <v>0</v>
          </cell>
        </row>
        <row r="1047">
          <cell r="DH1047">
            <v>0</v>
          </cell>
          <cell r="DI1047">
            <v>0</v>
          </cell>
          <cell r="DJ1047">
            <v>0</v>
          </cell>
          <cell r="DK1047">
            <v>0</v>
          </cell>
          <cell r="DL1047">
            <v>0</v>
          </cell>
          <cell r="DM1047">
            <v>0</v>
          </cell>
          <cell r="DN1047">
            <v>0</v>
          </cell>
          <cell r="DO1047">
            <v>0</v>
          </cell>
          <cell r="DP1047">
            <v>0</v>
          </cell>
          <cell r="DQ1047">
            <v>0</v>
          </cell>
          <cell r="DR1047">
            <v>0</v>
          </cell>
          <cell r="DS1047">
            <v>0</v>
          </cell>
          <cell r="DU1047">
            <v>0</v>
          </cell>
          <cell r="DV1047">
            <v>0</v>
          </cell>
          <cell r="DW1047">
            <v>0</v>
          </cell>
          <cell r="DX1047">
            <v>0</v>
          </cell>
          <cell r="DY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E1047">
            <v>0</v>
          </cell>
          <cell r="EF1047">
            <v>0</v>
          </cell>
        </row>
        <row r="1048">
          <cell r="DH1048">
            <v>0</v>
          </cell>
          <cell r="DI1048">
            <v>0</v>
          </cell>
          <cell r="DJ1048">
            <v>0</v>
          </cell>
          <cell r="DK1048">
            <v>0</v>
          </cell>
          <cell r="DL1048">
            <v>0</v>
          </cell>
          <cell r="DM1048">
            <v>0</v>
          </cell>
          <cell r="DN1048">
            <v>0</v>
          </cell>
          <cell r="DO1048">
            <v>0</v>
          </cell>
          <cell r="DP1048">
            <v>0</v>
          </cell>
          <cell r="DQ1048">
            <v>0</v>
          </cell>
          <cell r="DR1048">
            <v>0</v>
          </cell>
          <cell r="DS1048">
            <v>0</v>
          </cell>
          <cell r="DU1048">
            <v>0</v>
          </cell>
          <cell r="DV1048">
            <v>0</v>
          </cell>
          <cell r="DW1048">
            <v>0</v>
          </cell>
          <cell r="DX1048">
            <v>0</v>
          </cell>
          <cell r="DY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E1048">
            <v>0</v>
          </cell>
          <cell r="EF1048">
            <v>0</v>
          </cell>
        </row>
        <row r="1049">
          <cell r="DH1049">
            <v>0</v>
          </cell>
          <cell r="DI1049">
            <v>0</v>
          </cell>
          <cell r="DJ1049">
            <v>0</v>
          </cell>
          <cell r="DK1049">
            <v>0</v>
          </cell>
          <cell r="DL1049">
            <v>0</v>
          </cell>
          <cell r="DM1049">
            <v>0</v>
          </cell>
          <cell r="DN1049">
            <v>0</v>
          </cell>
          <cell r="DO1049">
            <v>0</v>
          </cell>
          <cell r="DP1049">
            <v>0</v>
          </cell>
          <cell r="DQ1049">
            <v>0</v>
          </cell>
          <cell r="DR1049">
            <v>0</v>
          </cell>
          <cell r="DS1049">
            <v>0</v>
          </cell>
          <cell r="DU1049">
            <v>0</v>
          </cell>
          <cell r="DV1049">
            <v>0</v>
          </cell>
          <cell r="DW1049">
            <v>0</v>
          </cell>
          <cell r="DX1049">
            <v>0</v>
          </cell>
          <cell r="DY1049">
            <v>0</v>
          </cell>
          <cell r="DZ1049">
            <v>0</v>
          </cell>
          <cell r="EA1049">
            <v>0</v>
          </cell>
          <cell r="EB1049">
            <v>0</v>
          </cell>
          <cell r="EC1049">
            <v>0</v>
          </cell>
          <cell r="ED1049">
            <v>0</v>
          </cell>
          <cell r="EE1049">
            <v>0</v>
          </cell>
          <cell r="EF1049">
            <v>0</v>
          </cell>
        </row>
        <row r="1050">
          <cell r="DH1050">
            <v>0</v>
          </cell>
          <cell r="DI1050">
            <v>0</v>
          </cell>
          <cell r="DJ1050">
            <v>0</v>
          </cell>
          <cell r="DK1050">
            <v>0</v>
          </cell>
          <cell r="DL1050">
            <v>0</v>
          </cell>
          <cell r="DM1050">
            <v>0</v>
          </cell>
          <cell r="DN1050">
            <v>0</v>
          </cell>
          <cell r="DO1050">
            <v>0</v>
          </cell>
          <cell r="DP1050">
            <v>0</v>
          </cell>
          <cell r="DQ1050">
            <v>0</v>
          </cell>
          <cell r="DR1050">
            <v>0</v>
          </cell>
          <cell r="DS1050">
            <v>0</v>
          </cell>
          <cell r="DU1050">
            <v>0</v>
          </cell>
          <cell r="DV1050">
            <v>0</v>
          </cell>
          <cell r="DW1050">
            <v>0</v>
          </cell>
          <cell r="DX1050">
            <v>0</v>
          </cell>
          <cell r="DY1050">
            <v>0</v>
          </cell>
          <cell r="DZ1050">
            <v>0</v>
          </cell>
          <cell r="EA1050">
            <v>0</v>
          </cell>
          <cell r="EB1050">
            <v>0</v>
          </cell>
          <cell r="EC1050">
            <v>0</v>
          </cell>
          <cell r="ED1050">
            <v>0</v>
          </cell>
          <cell r="EE1050">
            <v>0</v>
          </cell>
          <cell r="EF1050">
            <v>0</v>
          </cell>
        </row>
        <row r="1051">
          <cell r="DH1051">
            <v>0</v>
          </cell>
          <cell r="DI1051">
            <v>0</v>
          </cell>
          <cell r="DJ1051">
            <v>0</v>
          </cell>
          <cell r="DK1051">
            <v>0</v>
          </cell>
          <cell r="DL1051">
            <v>0</v>
          </cell>
          <cell r="DM1051">
            <v>0</v>
          </cell>
          <cell r="DN1051">
            <v>0</v>
          </cell>
          <cell r="DO1051">
            <v>0</v>
          </cell>
          <cell r="DP1051">
            <v>0</v>
          </cell>
          <cell r="DQ1051">
            <v>0</v>
          </cell>
          <cell r="DR1051">
            <v>0</v>
          </cell>
          <cell r="DS1051">
            <v>0</v>
          </cell>
          <cell r="DU1051">
            <v>0</v>
          </cell>
          <cell r="DV1051">
            <v>0</v>
          </cell>
          <cell r="DW1051">
            <v>0</v>
          </cell>
          <cell r="DX1051">
            <v>0</v>
          </cell>
          <cell r="DY1051">
            <v>0</v>
          </cell>
          <cell r="DZ1051">
            <v>0</v>
          </cell>
          <cell r="EA1051">
            <v>0</v>
          </cell>
          <cell r="EB1051">
            <v>0</v>
          </cell>
          <cell r="EC1051">
            <v>0</v>
          </cell>
          <cell r="ED1051">
            <v>0</v>
          </cell>
          <cell r="EE1051">
            <v>0</v>
          </cell>
          <cell r="EF1051">
            <v>0</v>
          </cell>
        </row>
        <row r="1052">
          <cell r="DH1052">
            <v>0</v>
          </cell>
          <cell r="DI1052">
            <v>0</v>
          </cell>
          <cell r="DJ1052">
            <v>0</v>
          </cell>
          <cell r="DK1052">
            <v>0</v>
          </cell>
          <cell r="DL1052">
            <v>0</v>
          </cell>
          <cell r="DM1052">
            <v>0</v>
          </cell>
          <cell r="DN1052">
            <v>0</v>
          </cell>
          <cell r="DO1052">
            <v>0</v>
          </cell>
          <cell r="DP1052">
            <v>0</v>
          </cell>
          <cell r="DQ1052">
            <v>0</v>
          </cell>
          <cell r="DR1052">
            <v>0</v>
          </cell>
          <cell r="DS1052">
            <v>0</v>
          </cell>
          <cell r="DU1052">
            <v>0</v>
          </cell>
          <cell r="DV1052">
            <v>0</v>
          </cell>
          <cell r="DW1052">
            <v>0</v>
          </cell>
          <cell r="DX1052">
            <v>0</v>
          </cell>
          <cell r="DY1052">
            <v>0</v>
          </cell>
          <cell r="DZ1052">
            <v>0</v>
          </cell>
          <cell r="EA1052">
            <v>0</v>
          </cell>
          <cell r="EB1052">
            <v>0</v>
          </cell>
          <cell r="EC1052">
            <v>0</v>
          </cell>
          <cell r="ED1052">
            <v>0</v>
          </cell>
          <cell r="EE1052">
            <v>0</v>
          </cell>
          <cell r="EF1052">
            <v>0</v>
          </cell>
        </row>
        <row r="1053">
          <cell r="DH1053">
            <v>0</v>
          </cell>
          <cell r="DI1053">
            <v>0</v>
          </cell>
          <cell r="DJ1053">
            <v>0</v>
          </cell>
          <cell r="DK1053">
            <v>0</v>
          </cell>
          <cell r="DL1053">
            <v>0</v>
          </cell>
          <cell r="DM1053">
            <v>0</v>
          </cell>
          <cell r="DN1053">
            <v>0</v>
          </cell>
          <cell r="DO1053">
            <v>0</v>
          </cell>
          <cell r="DP1053">
            <v>0</v>
          </cell>
          <cell r="DQ1053">
            <v>0</v>
          </cell>
          <cell r="DR1053">
            <v>0</v>
          </cell>
          <cell r="DS1053">
            <v>0</v>
          </cell>
          <cell r="DU1053">
            <v>0</v>
          </cell>
          <cell r="DV1053">
            <v>0</v>
          </cell>
          <cell r="DW1053">
            <v>0</v>
          </cell>
          <cell r="DX1053">
            <v>0</v>
          </cell>
          <cell r="DY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E1053">
            <v>0</v>
          </cell>
          <cell r="EF1053">
            <v>0</v>
          </cell>
        </row>
        <row r="1054">
          <cell r="DH1054">
            <v>0</v>
          </cell>
          <cell r="DI1054">
            <v>0</v>
          </cell>
          <cell r="DJ1054">
            <v>0</v>
          </cell>
          <cell r="DK1054">
            <v>0</v>
          </cell>
          <cell r="DL1054">
            <v>0</v>
          </cell>
          <cell r="DM1054">
            <v>0</v>
          </cell>
          <cell r="DN1054">
            <v>0</v>
          </cell>
          <cell r="DO1054">
            <v>0</v>
          </cell>
          <cell r="DP1054">
            <v>0</v>
          </cell>
          <cell r="DQ1054">
            <v>0</v>
          </cell>
          <cell r="DR1054">
            <v>0</v>
          </cell>
          <cell r="DS1054">
            <v>0</v>
          </cell>
          <cell r="DU1054">
            <v>0</v>
          </cell>
          <cell r="DV1054">
            <v>0</v>
          </cell>
          <cell r="DW1054">
            <v>0</v>
          </cell>
          <cell r="DX1054">
            <v>0</v>
          </cell>
          <cell r="DY1054">
            <v>0</v>
          </cell>
          <cell r="DZ1054">
            <v>0</v>
          </cell>
          <cell r="EA1054">
            <v>0</v>
          </cell>
          <cell r="EB1054">
            <v>0</v>
          </cell>
          <cell r="EC1054">
            <v>0</v>
          </cell>
          <cell r="ED1054">
            <v>0</v>
          </cell>
          <cell r="EE1054">
            <v>0</v>
          </cell>
          <cell r="EF1054">
            <v>0</v>
          </cell>
        </row>
        <row r="1055">
          <cell r="DH1055">
            <v>0</v>
          </cell>
          <cell r="DI1055">
            <v>0</v>
          </cell>
          <cell r="DJ1055">
            <v>0</v>
          </cell>
          <cell r="DK1055">
            <v>0</v>
          </cell>
          <cell r="DL1055">
            <v>0</v>
          </cell>
          <cell r="DM1055">
            <v>0</v>
          </cell>
          <cell r="DN1055">
            <v>0</v>
          </cell>
          <cell r="DO1055">
            <v>0</v>
          </cell>
          <cell r="DP1055">
            <v>0</v>
          </cell>
          <cell r="DQ1055">
            <v>0</v>
          </cell>
          <cell r="DR1055">
            <v>0</v>
          </cell>
          <cell r="DS1055">
            <v>0</v>
          </cell>
          <cell r="DU1055">
            <v>0</v>
          </cell>
          <cell r="DV1055">
            <v>0</v>
          </cell>
          <cell r="DW1055">
            <v>0</v>
          </cell>
          <cell r="DX1055">
            <v>0</v>
          </cell>
          <cell r="DY1055">
            <v>0</v>
          </cell>
          <cell r="DZ1055">
            <v>0</v>
          </cell>
          <cell r="EA1055">
            <v>0</v>
          </cell>
          <cell r="EB1055">
            <v>0</v>
          </cell>
          <cell r="EC1055">
            <v>0</v>
          </cell>
          <cell r="ED1055">
            <v>0</v>
          </cell>
          <cell r="EE1055">
            <v>0</v>
          </cell>
          <cell r="EF1055">
            <v>0</v>
          </cell>
        </row>
        <row r="1056">
          <cell r="DH1056">
            <v>0</v>
          </cell>
          <cell r="DI1056">
            <v>0</v>
          </cell>
          <cell r="DJ1056">
            <v>0</v>
          </cell>
          <cell r="DK1056">
            <v>0</v>
          </cell>
          <cell r="DL1056">
            <v>0</v>
          </cell>
          <cell r="DM1056">
            <v>0</v>
          </cell>
          <cell r="DN1056">
            <v>0</v>
          </cell>
          <cell r="DO1056">
            <v>0</v>
          </cell>
          <cell r="DP1056">
            <v>0</v>
          </cell>
          <cell r="DQ1056">
            <v>0</v>
          </cell>
          <cell r="DR1056">
            <v>0</v>
          </cell>
          <cell r="DS1056">
            <v>0</v>
          </cell>
          <cell r="DU1056">
            <v>0</v>
          </cell>
          <cell r="DV1056">
            <v>0</v>
          </cell>
          <cell r="DW1056">
            <v>0</v>
          </cell>
          <cell r="DX1056">
            <v>0</v>
          </cell>
          <cell r="DY1056">
            <v>0</v>
          </cell>
          <cell r="DZ1056">
            <v>0</v>
          </cell>
          <cell r="EA1056">
            <v>0</v>
          </cell>
          <cell r="EB1056">
            <v>0</v>
          </cell>
          <cell r="EC1056">
            <v>0</v>
          </cell>
          <cell r="ED1056">
            <v>0</v>
          </cell>
          <cell r="EE1056">
            <v>0</v>
          </cell>
          <cell r="EF1056">
            <v>0</v>
          </cell>
        </row>
        <row r="1057">
          <cell r="DH1057">
            <v>0</v>
          </cell>
          <cell r="DI1057">
            <v>0</v>
          </cell>
          <cell r="DJ1057">
            <v>0</v>
          </cell>
          <cell r="DK1057">
            <v>0</v>
          </cell>
          <cell r="DL1057">
            <v>0</v>
          </cell>
          <cell r="DM1057">
            <v>0</v>
          </cell>
          <cell r="DN1057">
            <v>0</v>
          </cell>
          <cell r="DO1057">
            <v>0</v>
          </cell>
          <cell r="DP1057">
            <v>0</v>
          </cell>
          <cell r="DQ1057">
            <v>0</v>
          </cell>
          <cell r="DR1057">
            <v>0</v>
          </cell>
          <cell r="DS1057">
            <v>0</v>
          </cell>
          <cell r="DU1057">
            <v>0</v>
          </cell>
          <cell r="DV1057">
            <v>0</v>
          </cell>
          <cell r="DW1057">
            <v>0</v>
          </cell>
          <cell r="DX1057">
            <v>0</v>
          </cell>
          <cell r="DY1057">
            <v>0</v>
          </cell>
          <cell r="DZ1057">
            <v>0</v>
          </cell>
          <cell r="EA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</row>
        <row r="1058">
          <cell r="DH1058">
            <v>0</v>
          </cell>
          <cell r="DI1058">
            <v>0</v>
          </cell>
          <cell r="DJ1058">
            <v>0</v>
          </cell>
          <cell r="DK1058">
            <v>0</v>
          </cell>
          <cell r="DL1058">
            <v>0</v>
          </cell>
          <cell r="DM1058">
            <v>0</v>
          </cell>
          <cell r="DN1058">
            <v>0</v>
          </cell>
          <cell r="DO1058">
            <v>0</v>
          </cell>
          <cell r="DP1058">
            <v>0</v>
          </cell>
          <cell r="DQ1058">
            <v>0</v>
          </cell>
          <cell r="DR1058">
            <v>0</v>
          </cell>
          <cell r="DS1058">
            <v>0</v>
          </cell>
          <cell r="DU1058">
            <v>0</v>
          </cell>
          <cell r="DV1058">
            <v>0</v>
          </cell>
          <cell r="DW1058">
            <v>0</v>
          </cell>
          <cell r="DX1058">
            <v>0</v>
          </cell>
          <cell r="DY1058">
            <v>0</v>
          </cell>
          <cell r="DZ1058">
            <v>0</v>
          </cell>
          <cell r="EA1058">
            <v>0</v>
          </cell>
          <cell r="EB1058">
            <v>0</v>
          </cell>
          <cell r="EC1058">
            <v>0</v>
          </cell>
          <cell r="ED1058">
            <v>0</v>
          </cell>
          <cell r="EE1058">
            <v>0</v>
          </cell>
          <cell r="EF1058">
            <v>0</v>
          </cell>
        </row>
        <row r="1059">
          <cell r="DH1059">
            <v>0</v>
          </cell>
          <cell r="DI1059">
            <v>0</v>
          </cell>
          <cell r="DJ1059">
            <v>0</v>
          </cell>
          <cell r="DK1059">
            <v>0</v>
          </cell>
          <cell r="DL1059">
            <v>0</v>
          </cell>
          <cell r="DM1059">
            <v>0</v>
          </cell>
          <cell r="DN1059">
            <v>0</v>
          </cell>
          <cell r="DO1059">
            <v>0</v>
          </cell>
          <cell r="DP1059">
            <v>0</v>
          </cell>
          <cell r="DQ1059">
            <v>0</v>
          </cell>
          <cell r="DR1059">
            <v>0</v>
          </cell>
          <cell r="DS1059">
            <v>0</v>
          </cell>
          <cell r="DU1059">
            <v>0</v>
          </cell>
          <cell r="DV1059">
            <v>0</v>
          </cell>
          <cell r="DW1059">
            <v>0</v>
          </cell>
          <cell r="DX1059">
            <v>0</v>
          </cell>
          <cell r="DY1059">
            <v>0</v>
          </cell>
          <cell r="DZ1059">
            <v>0</v>
          </cell>
          <cell r="EA1059">
            <v>0</v>
          </cell>
          <cell r="EB1059">
            <v>0</v>
          </cell>
          <cell r="EC1059">
            <v>0</v>
          </cell>
          <cell r="ED1059">
            <v>0</v>
          </cell>
          <cell r="EE1059">
            <v>0</v>
          </cell>
          <cell r="EF1059">
            <v>0</v>
          </cell>
        </row>
        <row r="1060">
          <cell r="DH1060">
            <v>0</v>
          </cell>
          <cell r="DI1060">
            <v>0</v>
          </cell>
          <cell r="DJ1060">
            <v>0</v>
          </cell>
          <cell r="DK1060">
            <v>0</v>
          </cell>
          <cell r="DL1060">
            <v>0</v>
          </cell>
          <cell r="DM1060">
            <v>0</v>
          </cell>
          <cell r="DN1060">
            <v>0</v>
          </cell>
          <cell r="DO1060">
            <v>0</v>
          </cell>
          <cell r="DP1060">
            <v>0</v>
          </cell>
          <cell r="DQ1060">
            <v>0</v>
          </cell>
          <cell r="DR1060">
            <v>0</v>
          </cell>
          <cell r="DS1060">
            <v>0</v>
          </cell>
          <cell r="DU1060">
            <v>0</v>
          </cell>
          <cell r="DV1060">
            <v>0</v>
          </cell>
          <cell r="DW1060">
            <v>0</v>
          </cell>
          <cell r="DX1060">
            <v>0</v>
          </cell>
          <cell r="DY1060">
            <v>0</v>
          </cell>
          <cell r="DZ1060">
            <v>0</v>
          </cell>
          <cell r="EA1060">
            <v>0</v>
          </cell>
          <cell r="EB1060">
            <v>0</v>
          </cell>
          <cell r="EC1060">
            <v>0</v>
          </cell>
          <cell r="ED1060">
            <v>0</v>
          </cell>
          <cell r="EE1060">
            <v>0</v>
          </cell>
          <cell r="EF1060">
            <v>0</v>
          </cell>
        </row>
        <row r="1061">
          <cell r="DH1061">
            <v>0</v>
          </cell>
          <cell r="DI1061">
            <v>0</v>
          </cell>
          <cell r="DJ1061">
            <v>0</v>
          </cell>
          <cell r="DK1061">
            <v>0</v>
          </cell>
          <cell r="DL1061">
            <v>0</v>
          </cell>
          <cell r="DM1061">
            <v>0</v>
          </cell>
          <cell r="DN1061">
            <v>0</v>
          </cell>
          <cell r="DO1061">
            <v>0</v>
          </cell>
          <cell r="DP1061">
            <v>0</v>
          </cell>
          <cell r="DQ1061">
            <v>0</v>
          </cell>
          <cell r="DR1061">
            <v>0</v>
          </cell>
          <cell r="DS1061">
            <v>0</v>
          </cell>
          <cell r="DU1061">
            <v>0</v>
          </cell>
          <cell r="DV1061">
            <v>0</v>
          </cell>
          <cell r="DW1061">
            <v>0</v>
          </cell>
          <cell r="DX1061">
            <v>0</v>
          </cell>
          <cell r="DY1061">
            <v>0</v>
          </cell>
          <cell r="DZ1061">
            <v>0</v>
          </cell>
          <cell r="EA1061">
            <v>0</v>
          </cell>
          <cell r="EB1061">
            <v>0</v>
          </cell>
          <cell r="EC1061">
            <v>0</v>
          </cell>
          <cell r="ED1061">
            <v>0</v>
          </cell>
          <cell r="EE1061">
            <v>0</v>
          </cell>
          <cell r="EF1061">
            <v>0</v>
          </cell>
        </row>
        <row r="1062">
          <cell r="DH1062">
            <v>0</v>
          </cell>
          <cell r="DI1062">
            <v>0</v>
          </cell>
          <cell r="DJ1062">
            <v>0</v>
          </cell>
          <cell r="DK1062">
            <v>0</v>
          </cell>
          <cell r="DL1062">
            <v>0</v>
          </cell>
          <cell r="DM1062">
            <v>0</v>
          </cell>
          <cell r="DN1062">
            <v>0</v>
          </cell>
          <cell r="DO1062">
            <v>0</v>
          </cell>
          <cell r="DP1062">
            <v>0</v>
          </cell>
          <cell r="DQ1062">
            <v>0</v>
          </cell>
          <cell r="DR1062">
            <v>0</v>
          </cell>
          <cell r="DS1062">
            <v>0</v>
          </cell>
          <cell r="DU1062">
            <v>0</v>
          </cell>
          <cell r="DV1062">
            <v>0</v>
          </cell>
          <cell r="DW1062">
            <v>0</v>
          </cell>
          <cell r="DX1062">
            <v>0</v>
          </cell>
          <cell r="DY1062">
            <v>0</v>
          </cell>
          <cell r="DZ1062">
            <v>0</v>
          </cell>
          <cell r="EA1062">
            <v>0</v>
          </cell>
          <cell r="EB1062">
            <v>0</v>
          </cell>
          <cell r="EC1062">
            <v>0</v>
          </cell>
          <cell r="ED1062">
            <v>0</v>
          </cell>
          <cell r="EE1062">
            <v>0</v>
          </cell>
          <cell r="EF1062">
            <v>0</v>
          </cell>
        </row>
        <row r="1063">
          <cell r="DH1063">
            <v>0</v>
          </cell>
          <cell r="DI1063">
            <v>0</v>
          </cell>
          <cell r="DJ1063">
            <v>0</v>
          </cell>
          <cell r="DK1063">
            <v>0</v>
          </cell>
          <cell r="DL1063">
            <v>0</v>
          </cell>
          <cell r="DM1063">
            <v>0</v>
          </cell>
          <cell r="DN1063">
            <v>0</v>
          </cell>
          <cell r="DO1063">
            <v>0</v>
          </cell>
          <cell r="DP1063">
            <v>0</v>
          </cell>
          <cell r="DQ1063">
            <v>0</v>
          </cell>
          <cell r="DR1063">
            <v>0</v>
          </cell>
          <cell r="DS1063">
            <v>0</v>
          </cell>
          <cell r="DU1063">
            <v>0</v>
          </cell>
          <cell r="DV1063">
            <v>0</v>
          </cell>
          <cell r="DW1063">
            <v>0</v>
          </cell>
          <cell r="DX1063">
            <v>0</v>
          </cell>
          <cell r="DY1063">
            <v>0</v>
          </cell>
          <cell r="DZ1063">
            <v>0</v>
          </cell>
          <cell r="EA1063">
            <v>0</v>
          </cell>
          <cell r="EB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</row>
        <row r="1064">
          <cell r="DH1064">
            <v>0</v>
          </cell>
          <cell r="DI1064">
            <v>0</v>
          </cell>
          <cell r="DJ1064">
            <v>0</v>
          </cell>
          <cell r="DK1064">
            <v>0</v>
          </cell>
          <cell r="DL1064">
            <v>0</v>
          </cell>
          <cell r="DM1064">
            <v>0</v>
          </cell>
          <cell r="DN1064">
            <v>0</v>
          </cell>
          <cell r="DO1064">
            <v>0</v>
          </cell>
          <cell r="DP1064">
            <v>0</v>
          </cell>
          <cell r="DQ1064">
            <v>0</v>
          </cell>
          <cell r="DR1064">
            <v>0</v>
          </cell>
          <cell r="DS1064">
            <v>0</v>
          </cell>
          <cell r="DU1064">
            <v>0</v>
          </cell>
          <cell r="DV1064">
            <v>0</v>
          </cell>
          <cell r="DW1064">
            <v>0</v>
          </cell>
          <cell r="DX1064">
            <v>0</v>
          </cell>
          <cell r="DY1064">
            <v>0</v>
          </cell>
          <cell r="DZ1064">
            <v>0</v>
          </cell>
          <cell r="EA1064">
            <v>0</v>
          </cell>
          <cell r="EB1064">
            <v>0</v>
          </cell>
          <cell r="EC1064">
            <v>0</v>
          </cell>
          <cell r="ED1064">
            <v>0</v>
          </cell>
          <cell r="EE1064">
            <v>0</v>
          </cell>
          <cell r="EF1064">
            <v>0</v>
          </cell>
        </row>
        <row r="1065">
          <cell r="DH1065">
            <v>0</v>
          </cell>
          <cell r="DI1065">
            <v>0</v>
          </cell>
          <cell r="DJ1065">
            <v>0</v>
          </cell>
          <cell r="DK1065">
            <v>0</v>
          </cell>
          <cell r="DL1065">
            <v>0</v>
          </cell>
          <cell r="DM1065">
            <v>0</v>
          </cell>
          <cell r="DN1065">
            <v>0</v>
          </cell>
          <cell r="DO1065">
            <v>0</v>
          </cell>
          <cell r="DP1065">
            <v>0</v>
          </cell>
          <cell r="DQ1065">
            <v>0</v>
          </cell>
          <cell r="DR1065">
            <v>0</v>
          </cell>
          <cell r="DS1065">
            <v>0</v>
          </cell>
          <cell r="DU1065">
            <v>0</v>
          </cell>
          <cell r="DV1065">
            <v>0</v>
          </cell>
          <cell r="DW1065">
            <v>0</v>
          </cell>
          <cell r="DX1065">
            <v>0</v>
          </cell>
          <cell r="DY1065">
            <v>0</v>
          </cell>
          <cell r="DZ1065">
            <v>0</v>
          </cell>
          <cell r="EA1065">
            <v>0</v>
          </cell>
          <cell r="EB1065">
            <v>0</v>
          </cell>
          <cell r="EC1065">
            <v>0</v>
          </cell>
          <cell r="ED1065">
            <v>0</v>
          </cell>
          <cell r="EE1065">
            <v>0</v>
          </cell>
          <cell r="EF1065">
            <v>0</v>
          </cell>
        </row>
        <row r="1066">
          <cell r="DH1066">
            <v>0</v>
          </cell>
          <cell r="DI1066">
            <v>0</v>
          </cell>
          <cell r="DJ1066">
            <v>0</v>
          </cell>
          <cell r="DK1066">
            <v>0</v>
          </cell>
          <cell r="DL1066">
            <v>0</v>
          </cell>
          <cell r="DM1066">
            <v>0</v>
          </cell>
          <cell r="DN1066">
            <v>0</v>
          </cell>
          <cell r="DO1066">
            <v>0</v>
          </cell>
          <cell r="DP1066">
            <v>0</v>
          </cell>
          <cell r="DQ1066">
            <v>0</v>
          </cell>
          <cell r="DR1066">
            <v>0</v>
          </cell>
          <cell r="DS1066">
            <v>0</v>
          </cell>
          <cell r="DU1066">
            <v>0</v>
          </cell>
          <cell r="DV1066">
            <v>0</v>
          </cell>
          <cell r="DW1066">
            <v>0</v>
          </cell>
          <cell r="DX1066">
            <v>0</v>
          </cell>
          <cell r="DY1066">
            <v>0</v>
          </cell>
          <cell r="DZ1066">
            <v>0</v>
          </cell>
          <cell r="EA1066">
            <v>0</v>
          </cell>
          <cell r="EB1066">
            <v>0</v>
          </cell>
          <cell r="EC1066">
            <v>0</v>
          </cell>
          <cell r="ED1066">
            <v>0</v>
          </cell>
          <cell r="EE1066">
            <v>0</v>
          </cell>
          <cell r="EF1066">
            <v>0</v>
          </cell>
        </row>
        <row r="1067">
          <cell r="DH1067">
            <v>0</v>
          </cell>
          <cell r="DI1067">
            <v>0</v>
          </cell>
          <cell r="DJ1067">
            <v>0</v>
          </cell>
          <cell r="DK1067">
            <v>0</v>
          </cell>
          <cell r="DL1067">
            <v>0</v>
          </cell>
          <cell r="DM1067">
            <v>0</v>
          </cell>
          <cell r="DN1067">
            <v>0</v>
          </cell>
          <cell r="DO1067">
            <v>0</v>
          </cell>
          <cell r="DP1067">
            <v>0</v>
          </cell>
          <cell r="DQ1067">
            <v>0</v>
          </cell>
          <cell r="DR1067">
            <v>0</v>
          </cell>
          <cell r="DS1067">
            <v>0</v>
          </cell>
          <cell r="DU1067">
            <v>0</v>
          </cell>
          <cell r="DV1067">
            <v>0</v>
          </cell>
          <cell r="DW1067">
            <v>0</v>
          </cell>
          <cell r="DX1067">
            <v>0</v>
          </cell>
          <cell r="DY1067">
            <v>0</v>
          </cell>
          <cell r="DZ1067">
            <v>0</v>
          </cell>
          <cell r="EA1067">
            <v>0</v>
          </cell>
          <cell r="EB1067">
            <v>0</v>
          </cell>
          <cell r="EC1067">
            <v>0</v>
          </cell>
          <cell r="ED1067">
            <v>0</v>
          </cell>
          <cell r="EE1067">
            <v>0</v>
          </cell>
          <cell r="EF1067">
            <v>0</v>
          </cell>
        </row>
        <row r="1068">
          <cell r="DH1068">
            <v>0</v>
          </cell>
          <cell r="DI1068">
            <v>0</v>
          </cell>
          <cell r="DJ1068">
            <v>0</v>
          </cell>
          <cell r="DK1068">
            <v>0</v>
          </cell>
          <cell r="DL1068">
            <v>0</v>
          </cell>
          <cell r="DM1068">
            <v>0</v>
          </cell>
          <cell r="DN1068">
            <v>0</v>
          </cell>
          <cell r="DO1068">
            <v>0</v>
          </cell>
          <cell r="DP1068">
            <v>0</v>
          </cell>
          <cell r="DQ1068">
            <v>0</v>
          </cell>
          <cell r="DR1068">
            <v>0</v>
          </cell>
          <cell r="DS1068">
            <v>0</v>
          </cell>
          <cell r="DU1068">
            <v>0</v>
          </cell>
          <cell r="DV1068">
            <v>0</v>
          </cell>
          <cell r="DW1068">
            <v>0</v>
          </cell>
          <cell r="DX1068">
            <v>0</v>
          </cell>
          <cell r="DY1068">
            <v>0</v>
          </cell>
          <cell r="DZ1068">
            <v>0</v>
          </cell>
          <cell r="EA1068">
            <v>0</v>
          </cell>
          <cell r="EB1068">
            <v>0</v>
          </cell>
          <cell r="EC1068">
            <v>0</v>
          </cell>
          <cell r="ED1068">
            <v>0</v>
          </cell>
          <cell r="EE1068">
            <v>0</v>
          </cell>
          <cell r="EF1068">
            <v>0</v>
          </cell>
        </row>
        <row r="1069">
          <cell r="DH1069">
            <v>0</v>
          </cell>
          <cell r="DI1069">
            <v>0</v>
          </cell>
          <cell r="DJ1069">
            <v>0</v>
          </cell>
          <cell r="DK1069">
            <v>0</v>
          </cell>
          <cell r="DL1069">
            <v>0</v>
          </cell>
          <cell r="DM1069">
            <v>0</v>
          </cell>
          <cell r="DN1069">
            <v>0</v>
          </cell>
          <cell r="DO1069">
            <v>0</v>
          </cell>
          <cell r="DP1069">
            <v>0</v>
          </cell>
          <cell r="DQ1069">
            <v>0</v>
          </cell>
          <cell r="DR1069">
            <v>0</v>
          </cell>
          <cell r="DS1069">
            <v>0</v>
          </cell>
          <cell r="DU1069">
            <v>0</v>
          </cell>
          <cell r="DV1069">
            <v>0</v>
          </cell>
          <cell r="DW1069">
            <v>0</v>
          </cell>
          <cell r="DX1069">
            <v>0</v>
          </cell>
          <cell r="DY1069">
            <v>0</v>
          </cell>
          <cell r="DZ1069">
            <v>0</v>
          </cell>
          <cell r="EA1069">
            <v>0</v>
          </cell>
          <cell r="EB1069">
            <v>0</v>
          </cell>
          <cell r="EC1069">
            <v>0</v>
          </cell>
          <cell r="ED1069">
            <v>0</v>
          </cell>
          <cell r="EE1069">
            <v>0</v>
          </cell>
          <cell r="EF1069">
            <v>0</v>
          </cell>
        </row>
        <row r="1070">
          <cell r="DH1070">
            <v>0</v>
          </cell>
          <cell r="DI1070">
            <v>0</v>
          </cell>
          <cell r="DJ1070">
            <v>0</v>
          </cell>
          <cell r="DK1070">
            <v>0</v>
          </cell>
          <cell r="DL1070">
            <v>0</v>
          </cell>
          <cell r="DM1070">
            <v>0</v>
          </cell>
          <cell r="DN1070">
            <v>0</v>
          </cell>
          <cell r="DO1070">
            <v>0</v>
          </cell>
          <cell r="DP1070">
            <v>0</v>
          </cell>
          <cell r="DQ1070">
            <v>0</v>
          </cell>
          <cell r="DR1070">
            <v>0</v>
          </cell>
          <cell r="DS1070">
            <v>0</v>
          </cell>
          <cell r="DU1070">
            <v>0</v>
          </cell>
          <cell r="DV1070">
            <v>0</v>
          </cell>
          <cell r="DW1070">
            <v>0</v>
          </cell>
          <cell r="DX1070">
            <v>0</v>
          </cell>
          <cell r="DY1070">
            <v>0</v>
          </cell>
          <cell r="DZ1070">
            <v>0</v>
          </cell>
          <cell r="EA1070">
            <v>0</v>
          </cell>
          <cell r="EB1070">
            <v>0</v>
          </cell>
          <cell r="EC1070">
            <v>0</v>
          </cell>
          <cell r="ED1070">
            <v>0</v>
          </cell>
          <cell r="EE1070">
            <v>0</v>
          </cell>
          <cell r="EF1070">
            <v>0</v>
          </cell>
        </row>
        <row r="1071">
          <cell r="DH1071">
            <v>0</v>
          </cell>
          <cell r="DI1071">
            <v>0</v>
          </cell>
          <cell r="DJ1071">
            <v>0</v>
          </cell>
          <cell r="DK1071">
            <v>0</v>
          </cell>
          <cell r="DL1071">
            <v>0</v>
          </cell>
          <cell r="DM1071">
            <v>0</v>
          </cell>
          <cell r="DN1071">
            <v>0</v>
          </cell>
          <cell r="DO1071">
            <v>0</v>
          </cell>
          <cell r="DP1071">
            <v>0</v>
          </cell>
          <cell r="DQ1071">
            <v>0</v>
          </cell>
          <cell r="DR1071">
            <v>0</v>
          </cell>
          <cell r="DS1071">
            <v>0</v>
          </cell>
          <cell r="DU1071">
            <v>0</v>
          </cell>
          <cell r="DV1071">
            <v>0</v>
          </cell>
          <cell r="DW1071">
            <v>0</v>
          </cell>
          <cell r="DX1071">
            <v>0</v>
          </cell>
          <cell r="DY1071">
            <v>0</v>
          </cell>
          <cell r="DZ1071">
            <v>0</v>
          </cell>
          <cell r="EA1071">
            <v>0</v>
          </cell>
          <cell r="EB1071">
            <v>0</v>
          </cell>
          <cell r="EC1071">
            <v>0</v>
          </cell>
          <cell r="ED1071">
            <v>0</v>
          </cell>
          <cell r="EE1071">
            <v>0</v>
          </cell>
          <cell r="EF10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zoomScaleNormal="100" workbookViewId="0">
      <selection activeCell="D40" sqref="D40"/>
    </sheetView>
  </sheetViews>
  <sheetFormatPr defaultRowHeight="15" x14ac:dyDescent="0.25"/>
  <cols>
    <col min="1" max="1" width="35.42578125" customWidth="1"/>
    <col min="2" max="2" width="7.5703125" customWidth="1"/>
    <col min="3" max="3" width="14.42578125" customWidth="1"/>
    <col min="4" max="4" width="15.42578125" customWidth="1"/>
    <col min="5" max="5" width="15" customWidth="1"/>
    <col min="6" max="6" width="12.7109375" style="2" customWidth="1"/>
  </cols>
  <sheetData>
    <row r="1" spans="1:6" x14ac:dyDescent="0.25">
      <c r="A1" s="104"/>
      <c r="B1" s="104"/>
      <c r="C1" s="104"/>
      <c r="D1" s="205"/>
      <c r="E1" s="206" t="s">
        <v>0</v>
      </c>
      <c r="F1" s="207"/>
    </row>
    <row r="2" spans="1:6" x14ac:dyDescent="0.25">
      <c r="A2" s="104"/>
      <c r="B2" s="104"/>
      <c r="C2" s="104"/>
      <c r="D2" s="205"/>
      <c r="E2" s="206" t="s">
        <v>1</v>
      </c>
      <c r="F2" s="207"/>
    </row>
    <row r="3" spans="1:6" x14ac:dyDescent="0.25">
      <c r="A3" s="104"/>
      <c r="B3" s="104"/>
      <c r="C3" s="104"/>
      <c r="D3" s="205"/>
      <c r="E3" s="206" t="s">
        <v>2</v>
      </c>
      <c r="F3" s="207"/>
    </row>
    <row r="4" spans="1:6" x14ac:dyDescent="0.25">
      <c r="A4" s="104"/>
      <c r="B4" s="104"/>
      <c r="C4" s="104"/>
      <c r="D4" s="205"/>
      <c r="E4" s="206" t="s">
        <v>230</v>
      </c>
      <c r="F4" s="207"/>
    </row>
    <row r="5" spans="1:6" x14ac:dyDescent="0.25">
      <c r="A5" s="104"/>
      <c r="B5" s="104"/>
      <c r="C5" s="104"/>
      <c r="D5" s="104"/>
      <c r="E5" s="104"/>
      <c r="F5" s="208"/>
    </row>
    <row r="6" spans="1:6" x14ac:dyDescent="0.25">
      <c r="A6" s="247" t="s">
        <v>243</v>
      </c>
      <c r="B6" s="247"/>
      <c r="C6" s="247"/>
      <c r="D6" s="247"/>
      <c r="E6" s="247"/>
      <c r="F6" s="247"/>
    </row>
    <row r="7" spans="1:6" x14ac:dyDescent="0.25">
      <c r="A7" s="247" t="s">
        <v>3</v>
      </c>
      <c r="B7" s="247"/>
      <c r="C7" s="247"/>
      <c r="D7" s="247"/>
      <c r="E7" s="247"/>
      <c r="F7" s="247"/>
    </row>
    <row r="8" spans="1:6" x14ac:dyDescent="0.25">
      <c r="A8" s="104"/>
      <c r="B8" s="104"/>
      <c r="C8" s="104"/>
      <c r="D8" s="104"/>
      <c r="E8" s="104"/>
      <c r="F8" s="208"/>
    </row>
    <row r="9" spans="1:6" x14ac:dyDescent="0.25">
      <c r="A9" s="104"/>
      <c r="B9" s="104"/>
      <c r="C9" s="104"/>
      <c r="D9" s="104"/>
      <c r="E9" s="104"/>
      <c r="F9" s="208"/>
    </row>
    <row r="10" spans="1:6" x14ac:dyDescent="0.25">
      <c r="A10" s="209"/>
      <c r="B10" s="210" t="s">
        <v>4</v>
      </c>
      <c r="C10" s="209"/>
      <c r="D10" s="209"/>
      <c r="E10" s="209"/>
      <c r="F10" s="211"/>
    </row>
    <row r="11" spans="1:6" x14ac:dyDescent="0.25">
      <c r="A11" s="209"/>
      <c r="B11" s="210" t="s">
        <v>5</v>
      </c>
      <c r="C11" s="209"/>
      <c r="D11" s="209"/>
      <c r="E11" s="209"/>
      <c r="F11" s="211"/>
    </row>
    <row r="12" spans="1:6" ht="60" customHeight="1" x14ac:dyDescent="0.25">
      <c r="A12" s="248"/>
      <c r="B12" s="250" t="s">
        <v>6</v>
      </c>
      <c r="C12" s="250" t="s">
        <v>244</v>
      </c>
      <c r="D12" s="250" t="s">
        <v>245</v>
      </c>
      <c r="E12" s="253" t="s">
        <v>7</v>
      </c>
      <c r="F12" s="254" t="s">
        <v>8</v>
      </c>
    </row>
    <row r="13" spans="1:6" x14ac:dyDescent="0.25">
      <c r="A13" s="249"/>
      <c r="B13" s="251"/>
      <c r="C13" s="252"/>
      <c r="D13" s="252"/>
      <c r="E13" s="251"/>
      <c r="F13" s="255"/>
    </row>
    <row r="14" spans="1:6" x14ac:dyDescent="0.25">
      <c r="A14" s="212" t="s">
        <v>9</v>
      </c>
      <c r="B14" s="213"/>
      <c r="C14" s="213"/>
      <c r="D14" s="213"/>
      <c r="E14" s="213"/>
      <c r="F14" s="214"/>
    </row>
    <row r="15" spans="1:6" ht="30" x14ac:dyDescent="0.25">
      <c r="A15" s="215" t="s">
        <v>10</v>
      </c>
      <c r="B15" s="216" t="s">
        <v>11</v>
      </c>
      <c r="C15" s="217">
        <f>доходи!AA45/1000</f>
        <v>166904.122</v>
      </c>
      <c r="D15" s="218">
        <v>165189</v>
      </c>
      <c r="E15" s="217">
        <f>D15-C15</f>
        <v>-1715.122000000003</v>
      </c>
      <c r="F15" s="219">
        <f>D15/C15*100</f>
        <v>98.972390867614408</v>
      </c>
    </row>
    <row r="16" spans="1:6" x14ac:dyDescent="0.25">
      <c r="A16" s="215" t="s">
        <v>12</v>
      </c>
      <c r="B16" s="216" t="s">
        <v>13</v>
      </c>
      <c r="C16" s="217">
        <f>27808.9</f>
        <v>27808.9</v>
      </c>
      <c r="D16" s="218">
        <v>27523.7</v>
      </c>
      <c r="E16" s="217">
        <f t="shared" ref="E16:E19" si="0">D16-C16</f>
        <v>-285.20000000000073</v>
      </c>
      <c r="F16" s="219">
        <f t="shared" ref="F16:F19" si="1">D16/C16*100</f>
        <v>98.974429049692731</v>
      </c>
    </row>
    <row r="17" spans="1:6" ht="30" x14ac:dyDescent="0.25">
      <c r="A17" s="215" t="s">
        <v>14</v>
      </c>
      <c r="B17" s="216" t="s">
        <v>15</v>
      </c>
      <c r="C17" s="217">
        <f>C15-C16</f>
        <v>139095.22200000001</v>
      </c>
      <c r="D17" s="217">
        <f>D15-D16</f>
        <v>137665.29999999999</v>
      </c>
      <c r="E17" s="217">
        <f>D17-C17</f>
        <v>-1429.9220000000205</v>
      </c>
      <c r="F17" s="219">
        <f>D17/C17*100</f>
        <v>98.971983379846066</v>
      </c>
    </row>
    <row r="18" spans="1:6" x14ac:dyDescent="0.25">
      <c r="A18" s="215" t="s">
        <v>16</v>
      </c>
      <c r="B18" s="216" t="s">
        <v>17</v>
      </c>
      <c r="C18" s="217">
        <f>10480</f>
        <v>10480</v>
      </c>
      <c r="D18" s="218">
        <v>11422</v>
      </c>
      <c r="E18" s="217">
        <f t="shared" si="0"/>
        <v>942</v>
      </c>
      <c r="F18" s="219">
        <f t="shared" si="1"/>
        <v>108.9885496183206</v>
      </c>
    </row>
    <row r="19" spans="1:6" x14ac:dyDescent="0.25">
      <c r="A19" s="215" t="s">
        <v>18</v>
      </c>
      <c r="B19" s="216" t="s">
        <v>19</v>
      </c>
      <c r="C19" s="217">
        <f>C18</f>
        <v>10480</v>
      </c>
      <c r="D19" s="217">
        <f>D18</f>
        <v>11422</v>
      </c>
      <c r="E19" s="217">
        <f t="shared" si="0"/>
        <v>942</v>
      </c>
      <c r="F19" s="219">
        <f t="shared" si="1"/>
        <v>108.9885496183206</v>
      </c>
    </row>
    <row r="20" spans="1:6" x14ac:dyDescent="0.25">
      <c r="A20" s="220" t="s">
        <v>20</v>
      </c>
      <c r="B20" s="221" t="s">
        <v>21</v>
      </c>
      <c r="C20" s="222">
        <f>C17+C18</f>
        <v>149575.22200000001</v>
      </c>
      <c r="D20" s="223">
        <f>D17+D18</f>
        <v>149087.29999999999</v>
      </c>
      <c r="E20" s="223">
        <f>D20-C20</f>
        <v>-487.92200000002049</v>
      </c>
      <c r="F20" s="223">
        <f>D20/C20*100</f>
        <v>99.673794901671599</v>
      </c>
    </row>
    <row r="21" spans="1:6" x14ac:dyDescent="0.25">
      <c r="A21" s="212" t="s">
        <v>22</v>
      </c>
      <c r="B21" s="213"/>
      <c r="C21" s="213"/>
      <c r="D21" s="213"/>
      <c r="E21" s="213"/>
      <c r="F21" s="214"/>
    </row>
    <row r="22" spans="1:6" ht="30" x14ac:dyDescent="0.25">
      <c r="A22" s="215" t="s">
        <v>23</v>
      </c>
      <c r="B22" s="216" t="s">
        <v>24</v>
      </c>
      <c r="C22" s="217">
        <v>116402.7</v>
      </c>
      <c r="D22" s="218">
        <f>114428</f>
        <v>114428</v>
      </c>
      <c r="E22" s="217">
        <f>D22-C22</f>
        <v>-1974.6999999999971</v>
      </c>
      <c r="F22" s="219">
        <f t="shared" ref="F22:F25" si="2">D22/C22*100</f>
        <v>98.303561687142988</v>
      </c>
    </row>
    <row r="23" spans="1:6" x14ac:dyDescent="0.25">
      <c r="A23" s="215" t="s">
        <v>25</v>
      </c>
      <c r="B23" s="216" t="s">
        <v>26</v>
      </c>
      <c r="C23" s="217">
        <v>9168.1</v>
      </c>
      <c r="D23" s="218">
        <f>10137.3</f>
        <v>10137.299999999999</v>
      </c>
      <c r="E23" s="217">
        <f t="shared" ref="E23:E25" si="3">D23-C23</f>
        <v>969.19999999999891</v>
      </c>
      <c r="F23" s="219">
        <f t="shared" si="2"/>
        <v>110.57143792061603</v>
      </c>
    </row>
    <row r="24" spans="1:6" x14ac:dyDescent="0.25">
      <c r="A24" s="215" t="s">
        <v>27</v>
      </c>
      <c r="B24" s="216" t="s">
        <v>28</v>
      </c>
      <c r="C24" s="217">
        <v>5424.7</v>
      </c>
      <c r="D24" s="218">
        <f>6584.6</f>
        <v>6584.6</v>
      </c>
      <c r="E24" s="217">
        <f t="shared" si="3"/>
        <v>1159.9000000000005</v>
      </c>
      <c r="F24" s="219">
        <f t="shared" si="2"/>
        <v>121.38182756650137</v>
      </c>
    </row>
    <row r="25" spans="1:6" x14ac:dyDescent="0.25">
      <c r="A25" s="215" t="s">
        <v>29</v>
      </c>
      <c r="B25" s="216" t="s">
        <v>30</v>
      </c>
      <c r="C25" s="217">
        <v>11039.3</v>
      </c>
      <c r="D25" s="218">
        <v>11879</v>
      </c>
      <c r="E25" s="217">
        <f t="shared" si="3"/>
        <v>839.70000000000073</v>
      </c>
      <c r="F25" s="219">
        <f t="shared" si="2"/>
        <v>107.60646055456415</v>
      </c>
    </row>
    <row r="26" spans="1:6" x14ac:dyDescent="0.25">
      <c r="A26" s="220" t="s">
        <v>31</v>
      </c>
      <c r="B26" s="221" t="s">
        <v>32</v>
      </c>
      <c r="C26" s="223">
        <f>C22+C23+C25+C24</f>
        <v>142034.80000000002</v>
      </c>
      <c r="D26" s="223">
        <f>D22+D23+D25+D24</f>
        <v>143028.9</v>
      </c>
      <c r="E26" s="224">
        <f>D26-C26</f>
        <v>994.09999999997672</v>
      </c>
      <c r="F26" s="225">
        <f>D26/C26*100</f>
        <v>100.69989889801651</v>
      </c>
    </row>
    <row r="27" spans="1:6" x14ac:dyDescent="0.25">
      <c r="A27" s="244" t="s">
        <v>33</v>
      </c>
      <c r="B27" s="245"/>
      <c r="C27" s="245"/>
      <c r="D27" s="245"/>
      <c r="E27" s="245"/>
      <c r="F27" s="245"/>
    </row>
    <row r="28" spans="1:6" ht="30" x14ac:dyDescent="0.25">
      <c r="A28" s="215" t="s">
        <v>34</v>
      </c>
      <c r="B28" s="216" t="s">
        <v>35</v>
      </c>
      <c r="C28" s="217">
        <f>C20-C26</f>
        <v>7540.4219999999914</v>
      </c>
      <c r="D28" s="217">
        <f>D20-D26</f>
        <v>6058.3999999999942</v>
      </c>
      <c r="E28" s="217">
        <f>D28-C28</f>
        <v>-1482.0219999999972</v>
      </c>
      <c r="F28" s="219">
        <f t="shared" ref="F28:F42" si="4">D28/C28*100</f>
        <v>80.345635827809119</v>
      </c>
    </row>
    <row r="29" spans="1:6" ht="30" x14ac:dyDescent="0.25">
      <c r="A29" s="215" t="s">
        <v>36</v>
      </c>
      <c r="B29" s="216" t="s">
        <v>37</v>
      </c>
      <c r="C29" s="217">
        <f>C28</f>
        <v>7540.4219999999914</v>
      </c>
      <c r="D29" s="217">
        <f>D20-D26-D32+D31-D33</f>
        <v>4932.6999999999944</v>
      </c>
      <c r="E29" s="217">
        <f t="shared" ref="E29:E42" si="5">D29-C29</f>
        <v>-2607.721999999997</v>
      </c>
      <c r="F29" s="219">
        <f>D29/C29*100</f>
        <v>65.416763146678008</v>
      </c>
    </row>
    <row r="30" spans="1:6" x14ac:dyDescent="0.25">
      <c r="A30" s="215" t="s">
        <v>38</v>
      </c>
      <c r="B30" s="216" t="s">
        <v>39</v>
      </c>
      <c r="C30" s="217">
        <f>C29</f>
        <v>7540.4219999999914</v>
      </c>
      <c r="D30" s="217">
        <f>D20-D26</f>
        <v>6058.3999999999942</v>
      </c>
      <c r="E30" s="217">
        <f t="shared" si="5"/>
        <v>-1482.0219999999972</v>
      </c>
      <c r="F30" s="219">
        <f t="shared" si="4"/>
        <v>80.345635827809119</v>
      </c>
    </row>
    <row r="31" spans="1:6" x14ac:dyDescent="0.25">
      <c r="A31" s="215" t="s">
        <v>40</v>
      </c>
      <c r="B31" s="216" t="s">
        <v>41</v>
      </c>
      <c r="C31" s="217">
        <v>0</v>
      </c>
      <c r="D31" s="217">
        <v>0</v>
      </c>
      <c r="E31" s="217">
        <f>D31-C31</f>
        <v>0</v>
      </c>
      <c r="F31" s="226"/>
    </row>
    <row r="32" spans="1:6" x14ac:dyDescent="0.25">
      <c r="A32" s="215" t="s">
        <v>42</v>
      </c>
      <c r="B32" s="216" t="s">
        <v>43</v>
      </c>
      <c r="C32" s="217">
        <v>0</v>
      </c>
      <c r="D32" s="217">
        <v>42.9</v>
      </c>
      <c r="E32" s="217">
        <f>D32-C32</f>
        <v>42.9</v>
      </c>
      <c r="F32" s="226"/>
    </row>
    <row r="33" spans="1:6" ht="30" x14ac:dyDescent="0.25">
      <c r="A33" s="215" t="s">
        <v>44</v>
      </c>
      <c r="B33" s="216" t="s">
        <v>45</v>
      </c>
      <c r="C33" s="217">
        <v>0</v>
      </c>
      <c r="D33" s="217">
        <v>1082.8</v>
      </c>
      <c r="E33" s="217">
        <f>D33-C33</f>
        <v>1082.8</v>
      </c>
      <c r="F33" s="226"/>
    </row>
    <row r="34" spans="1:6" ht="18" customHeight="1" x14ac:dyDescent="0.25">
      <c r="A34" s="246" t="s">
        <v>46</v>
      </c>
      <c r="B34" s="246"/>
      <c r="C34" s="246"/>
      <c r="D34" s="246"/>
      <c r="E34" s="246"/>
      <c r="F34" s="246"/>
    </row>
    <row r="35" spans="1:6" ht="45" x14ac:dyDescent="0.25">
      <c r="A35" s="215" t="s">
        <v>47</v>
      </c>
      <c r="B35" s="216" t="s">
        <v>39</v>
      </c>
      <c r="C35" s="217">
        <f t="shared" ref="C35" si="6">C16</f>
        <v>27808.9</v>
      </c>
      <c r="D35" s="218">
        <f>D16</f>
        <v>27523.7</v>
      </c>
      <c r="E35" s="217">
        <f t="shared" si="5"/>
        <v>-285.20000000000073</v>
      </c>
      <c r="F35" s="219">
        <f t="shared" si="4"/>
        <v>98.974429049692731</v>
      </c>
    </row>
    <row r="36" spans="1:6" ht="30" x14ac:dyDescent="0.25">
      <c r="A36" s="215" t="s">
        <v>48</v>
      </c>
      <c r="B36" s="216" t="s">
        <v>49</v>
      </c>
      <c r="C36" s="217">
        <f t="shared" ref="C36" si="7">C16</f>
        <v>27808.9</v>
      </c>
      <c r="D36" s="218">
        <f>D35</f>
        <v>27523.7</v>
      </c>
      <c r="E36" s="217">
        <f t="shared" si="5"/>
        <v>-285.20000000000073</v>
      </c>
      <c r="F36" s="219">
        <f t="shared" si="4"/>
        <v>98.974429049692731</v>
      </c>
    </row>
    <row r="37" spans="1:6" x14ac:dyDescent="0.25">
      <c r="A37" s="215" t="s">
        <v>50</v>
      </c>
      <c r="B37" s="216" t="s">
        <v>51</v>
      </c>
      <c r="C37" s="175">
        <v>0.8</v>
      </c>
      <c r="D37" s="175">
        <f>SUM(D38:D40)</f>
        <v>23.4</v>
      </c>
      <c r="E37" s="217">
        <f>D37-C37</f>
        <v>22.599999999999998</v>
      </c>
      <c r="F37" s="219">
        <f t="shared" si="4"/>
        <v>2924.9999999999995</v>
      </c>
    </row>
    <row r="38" spans="1:6" x14ac:dyDescent="0.25">
      <c r="A38" s="215" t="s">
        <v>52</v>
      </c>
      <c r="B38" s="216" t="s">
        <v>53</v>
      </c>
      <c r="C38" s="227">
        <v>0</v>
      </c>
      <c r="D38" s="218">
        <v>0</v>
      </c>
      <c r="E38" s="217">
        <f t="shared" si="5"/>
        <v>0</v>
      </c>
      <c r="F38" s="219">
        <v>0</v>
      </c>
    </row>
    <row r="39" spans="1:6" x14ac:dyDescent="0.25">
      <c r="A39" s="215" t="s">
        <v>54</v>
      </c>
      <c r="B39" s="216" t="s">
        <v>55</v>
      </c>
      <c r="C39" s="175">
        <v>0</v>
      </c>
      <c r="D39" s="218">
        <v>0</v>
      </c>
      <c r="E39" s="217">
        <f t="shared" si="5"/>
        <v>0</v>
      </c>
      <c r="F39" s="219">
        <v>0</v>
      </c>
    </row>
    <row r="40" spans="1:6" x14ac:dyDescent="0.25">
      <c r="A40" s="215" t="s">
        <v>56</v>
      </c>
      <c r="B40" s="216" t="s">
        <v>57</v>
      </c>
      <c r="C40" s="175">
        <v>0.8</v>
      </c>
      <c r="D40" s="188">
        <v>23.4</v>
      </c>
      <c r="E40" s="217">
        <f t="shared" si="5"/>
        <v>22.599999999999998</v>
      </c>
      <c r="F40" s="219">
        <f t="shared" si="4"/>
        <v>2924.9999999999995</v>
      </c>
    </row>
    <row r="41" spans="1:6" ht="30" x14ac:dyDescent="0.25">
      <c r="A41" s="215" t="s">
        <v>58</v>
      </c>
      <c r="B41" s="216" t="s">
        <v>43</v>
      </c>
      <c r="C41" s="217">
        <v>9494.7000000000007</v>
      </c>
      <c r="D41" s="218">
        <f>D52</f>
        <v>9279</v>
      </c>
      <c r="E41" s="217">
        <f t="shared" si="5"/>
        <v>-215.70000000000073</v>
      </c>
      <c r="F41" s="219">
        <f t="shared" si="4"/>
        <v>97.728206262441148</v>
      </c>
    </row>
    <row r="42" spans="1:6" x14ac:dyDescent="0.25">
      <c r="A42" s="215" t="s">
        <v>59</v>
      </c>
      <c r="B42" s="216" t="s">
        <v>60</v>
      </c>
      <c r="C42" s="217">
        <f t="shared" ref="C42" si="8">C41</f>
        <v>9494.7000000000007</v>
      </c>
      <c r="D42" s="218">
        <f>D41</f>
        <v>9279</v>
      </c>
      <c r="E42" s="217">
        <f t="shared" si="5"/>
        <v>-215.70000000000073</v>
      </c>
      <c r="F42" s="219">
        <f t="shared" si="4"/>
        <v>97.728206262441148</v>
      </c>
    </row>
    <row r="43" spans="1:6" x14ac:dyDescent="0.25">
      <c r="A43" s="104"/>
      <c r="B43" s="104"/>
      <c r="C43" s="104"/>
      <c r="D43" s="104"/>
      <c r="E43" s="104"/>
      <c r="F43" s="208"/>
    </row>
    <row r="44" spans="1:6" x14ac:dyDescent="0.25">
      <c r="A44" s="104"/>
      <c r="B44" s="104"/>
      <c r="C44" s="104"/>
      <c r="D44" s="104"/>
      <c r="E44" s="104"/>
      <c r="F44" s="208"/>
    </row>
    <row r="45" spans="1:6" ht="18.75" customHeight="1" x14ac:dyDescent="0.25">
      <c r="A45" s="246" t="s">
        <v>61</v>
      </c>
      <c r="B45" s="246"/>
      <c r="C45" s="246"/>
      <c r="D45" s="246"/>
      <c r="E45" s="246"/>
      <c r="F45" s="246"/>
    </row>
    <row r="46" spans="1:6" ht="30" x14ac:dyDescent="0.25">
      <c r="A46" s="215" t="s">
        <v>62</v>
      </c>
      <c r="B46" s="216" t="s">
        <v>11</v>
      </c>
      <c r="C46" s="217">
        <f>SUM(C47:C49)</f>
        <v>76656.800000000003</v>
      </c>
      <c r="D46" s="217">
        <f>SUM(D47:D49)</f>
        <v>77523</v>
      </c>
      <c r="E46" s="217">
        <f t="shared" ref="E46:E53" si="9">D46-C46</f>
        <v>866.19999999999709</v>
      </c>
      <c r="F46" s="219">
        <f t="shared" ref="F46:F53" si="10">D46/C46*100</f>
        <v>101.12997150937686</v>
      </c>
    </row>
    <row r="47" spans="1:6" ht="30" x14ac:dyDescent="0.25">
      <c r="A47" s="228" t="s">
        <v>63</v>
      </c>
      <c r="B47" s="216" t="s">
        <v>64</v>
      </c>
      <c r="C47" s="217">
        <v>38017.5</v>
      </c>
      <c r="D47" s="218">
        <v>37875.5</v>
      </c>
      <c r="E47" s="217">
        <f t="shared" si="9"/>
        <v>-142</v>
      </c>
      <c r="F47" s="219">
        <f>D47/C47*100</f>
        <v>99.62648780167028</v>
      </c>
    </row>
    <row r="48" spans="1:6" x14ac:dyDescent="0.25">
      <c r="A48" s="229" t="s">
        <v>211</v>
      </c>
      <c r="B48" s="230" t="s">
        <v>65</v>
      </c>
      <c r="C48" s="217">
        <v>12606.4</v>
      </c>
      <c r="D48" s="218">
        <v>10203.799999999999</v>
      </c>
      <c r="E48" s="217">
        <f t="shared" si="9"/>
        <v>-2402.6000000000004</v>
      </c>
      <c r="F48" s="219">
        <f t="shared" si="10"/>
        <v>80.941426576976767</v>
      </c>
    </row>
    <row r="49" spans="1:6" x14ac:dyDescent="0.25">
      <c r="A49" s="231" t="s">
        <v>66</v>
      </c>
      <c r="B49" s="216" t="s">
        <v>67</v>
      </c>
      <c r="C49" s="217">
        <v>26032.9</v>
      </c>
      <c r="D49" s="218">
        <v>29443.7</v>
      </c>
      <c r="E49" s="217">
        <f t="shared" si="9"/>
        <v>3410.7999999999993</v>
      </c>
      <c r="F49" s="219">
        <f t="shared" si="10"/>
        <v>113.10188261776443</v>
      </c>
    </row>
    <row r="50" spans="1:6" x14ac:dyDescent="0.25">
      <c r="A50" s="215" t="s">
        <v>68</v>
      </c>
      <c r="B50" s="216" t="s">
        <v>13</v>
      </c>
      <c r="C50" s="217">
        <v>43675.4</v>
      </c>
      <c r="D50" s="218">
        <v>43129.9</v>
      </c>
      <c r="E50" s="217">
        <f t="shared" si="9"/>
        <v>-545.5</v>
      </c>
      <c r="F50" s="219">
        <f t="shared" si="10"/>
        <v>98.751013156147394</v>
      </c>
    </row>
    <row r="51" spans="1:6" x14ac:dyDescent="0.25">
      <c r="A51" s="215" t="s">
        <v>69</v>
      </c>
      <c r="B51" s="216" t="s">
        <v>15</v>
      </c>
      <c r="C51" s="217">
        <v>0</v>
      </c>
      <c r="D51" s="218"/>
      <c r="E51" s="217">
        <f t="shared" si="9"/>
        <v>0</v>
      </c>
      <c r="F51" s="219">
        <v>0</v>
      </c>
    </row>
    <row r="52" spans="1:6" x14ac:dyDescent="0.25">
      <c r="A52" s="215" t="s">
        <v>70</v>
      </c>
      <c r="B52" s="216" t="s">
        <v>17</v>
      </c>
      <c r="C52" s="217">
        <v>9494.7000000000007</v>
      </c>
      <c r="D52" s="218">
        <v>9279</v>
      </c>
      <c r="E52" s="217">
        <f t="shared" si="9"/>
        <v>-215.70000000000073</v>
      </c>
      <c r="F52" s="219">
        <f t="shared" si="10"/>
        <v>97.728206262441148</v>
      </c>
    </row>
    <row r="53" spans="1:6" x14ac:dyDescent="0.25">
      <c r="A53" s="215" t="s">
        <v>71</v>
      </c>
      <c r="B53" s="216" t="s">
        <v>21</v>
      </c>
      <c r="C53" s="217">
        <v>1168.7</v>
      </c>
      <c r="D53" s="218">
        <v>1218</v>
      </c>
      <c r="E53" s="217">
        <f t="shared" si="9"/>
        <v>49.299999999999955</v>
      </c>
      <c r="F53" s="219">
        <f t="shared" si="10"/>
        <v>104.21836228287842</v>
      </c>
    </row>
    <row r="54" spans="1:6" x14ac:dyDescent="0.25">
      <c r="A54" s="215" t="s">
        <v>16</v>
      </c>
      <c r="B54" s="216" t="s">
        <v>24</v>
      </c>
      <c r="C54" s="217">
        <v>529.20000000000005</v>
      </c>
      <c r="D54" s="218">
        <v>499.6</v>
      </c>
      <c r="E54" s="217">
        <f t="shared" ref="E54" si="11">D54-C54</f>
        <v>-29.600000000000023</v>
      </c>
      <c r="F54" s="219">
        <f t="shared" ref="F54" si="12">D54/C54*100</f>
        <v>94.406651549508695</v>
      </c>
    </row>
    <row r="55" spans="1:6" x14ac:dyDescent="0.25">
      <c r="A55" s="232" t="s">
        <v>72</v>
      </c>
      <c r="B55" s="221" t="s">
        <v>26</v>
      </c>
      <c r="C55" s="223">
        <f>C46+C50+C52+C53+C51+C54</f>
        <v>131524.80000000002</v>
      </c>
      <c r="D55" s="223">
        <f>D46+D50+D52+D53+D51+D54</f>
        <v>131649.5</v>
      </c>
      <c r="E55" s="224">
        <f>D55-C55</f>
        <v>124.69999999998254</v>
      </c>
      <c r="F55" s="223">
        <f>D55/C55*100</f>
        <v>100.09481101662956</v>
      </c>
    </row>
    <row r="56" spans="1:6" hidden="1" x14ac:dyDescent="0.25">
      <c r="A56" s="104"/>
      <c r="B56" s="104"/>
      <c r="C56" s="104"/>
      <c r="D56" s="104"/>
      <c r="E56" s="233">
        <f>E26-E25</f>
        <v>154.39999999997599</v>
      </c>
      <c r="F56" s="208">
        <f t="shared" ref="F56" si="13">F26-F25</f>
        <v>-6.9065616565476375</v>
      </c>
    </row>
    <row r="57" spans="1:6" x14ac:dyDescent="0.25">
      <c r="A57" s="104"/>
      <c r="B57" s="104"/>
      <c r="C57" s="104"/>
      <c r="D57" s="104"/>
      <c r="E57" s="104"/>
      <c r="F57" s="208"/>
    </row>
    <row r="58" spans="1:6" ht="20.25" customHeight="1" x14ac:dyDescent="0.25">
      <c r="A58" s="246" t="s">
        <v>73</v>
      </c>
      <c r="B58" s="246"/>
      <c r="C58" s="246"/>
      <c r="D58" s="246"/>
      <c r="E58" s="246"/>
      <c r="F58" s="246"/>
    </row>
    <row r="59" spans="1:6" ht="18.75" customHeight="1" x14ac:dyDescent="0.25">
      <c r="A59" s="215" t="s">
        <v>74</v>
      </c>
      <c r="B59" s="216" t="s">
        <v>64</v>
      </c>
      <c r="C59" s="217">
        <f>C60</f>
        <v>0</v>
      </c>
      <c r="D59" s="217">
        <f>D60</f>
        <v>0</v>
      </c>
      <c r="E59" s="217">
        <f t="shared" ref="E59:E60" si="14">D59-C59</f>
        <v>0</v>
      </c>
      <c r="F59" s="219" t="s">
        <v>75</v>
      </c>
    </row>
    <row r="60" spans="1:6" ht="30" x14ac:dyDescent="0.25">
      <c r="A60" s="215" t="s">
        <v>76</v>
      </c>
      <c r="B60" s="216" t="s">
        <v>13</v>
      </c>
      <c r="C60" s="217"/>
      <c r="D60" s="217"/>
      <c r="E60" s="217">
        <f t="shared" si="14"/>
        <v>0</v>
      </c>
      <c r="F60" s="219" t="s">
        <v>75</v>
      </c>
    </row>
    <row r="61" spans="1:6" ht="45" x14ac:dyDescent="0.25">
      <c r="A61" s="215" t="s">
        <v>77</v>
      </c>
      <c r="B61" s="216" t="s">
        <v>15</v>
      </c>
      <c r="C61" s="217" t="s">
        <v>75</v>
      </c>
      <c r="D61" s="217" t="s">
        <v>75</v>
      </c>
      <c r="E61" s="217" t="s">
        <v>75</v>
      </c>
      <c r="F61" s="226" t="s">
        <v>75</v>
      </c>
    </row>
    <row r="62" spans="1:6" x14ac:dyDescent="0.25">
      <c r="A62" s="104"/>
      <c r="B62" s="104"/>
      <c r="C62" s="104"/>
      <c r="D62" s="104"/>
      <c r="E62" s="104"/>
      <c r="F62" s="208"/>
    </row>
    <row r="63" spans="1:6" x14ac:dyDescent="0.25">
      <c r="A63" s="104"/>
      <c r="B63" s="104"/>
      <c r="C63" s="104"/>
      <c r="D63" s="104"/>
      <c r="E63" s="104"/>
      <c r="F63" s="208"/>
    </row>
    <row r="64" spans="1:6" x14ac:dyDescent="0.25">
      <c r="A64" s="104"/>
      <c r="B64" s="104"/>
      <c r="C64" s="104"/>
      <c r="D64" s="104"/>
      <c r="E64" s="104"/>
      <c r="F64" s="208"/>
    </row>
    <row r="65" spans="1:6" x14ac:dyDescent="0.25">
      <c r="A65" s="123"/>
      <c r="B65" s="123"/>
      <c r="C65" s="123"/>
      <c r="D65" s="123"/>
      <c r="E65" s="123"/>
      <c r="F65" s="207"/>
    </row>
    <row r="66" spans="1:6" x14ac:dyDescent="0.25">
      <c r="A66" s="123"/>
      <c r="B66" s="123"/>
      <c r="C66" s="123"/>
      <c r="D66" s="123"/>
      <c r="E66" s="123"/>
      <c r="F66" s="207"/>
    </row>
    <row r="67" spans="1:6" x14ac:dyDescent="0.25">
      <c r="A67" s="123" t="s">
        <v>78</v>
      </c>
      <c r="B67" s="123"/>
      <c r="C67" s="123"/>
      <c r="D67" s="123"/>
      <c r="E67" s="123" t="s">
        <v>79</v>
      </c>
      <c r="F67" s="207"/>
    </row>
    <row r="68" spans="1:6" x14ac:dyDescent="0.25">
      <c r="A68" s="123"/>
      <c r="B68" s="123"/>
      <c r="C68" s="123"/>
      <c r="D68" s="123"/>
      <c r="E68" s="123"/>
      <c r="F68" s="207"/>
    </row>
    <row r="69" spans="1:6" x14ac:dyDescent="0.25">
      <c r="A69" s="123" t="s">
        <v>80</v>
      </c>
      <c r="B69" s="123"/>
      <c r="C69" s="123"/>
      <c r="D69" s="123"/>
      <c r="E69" s="123" t="s">
        <v>237</v>
      </c>
      <c r="F69" s="207"/>
    </row>
    <row r="70" spans="1:6" x14ac:dyDescent="0.25">
      <c r="A70" s="3"/>
      <c r="B70" s="3"/>
      <c r="C70" s="3"/>
      <c r="D70" s="3"/>
      <c r="E70" s="3"/>
      <c r="F70" s="1"/>
    </row>
  </sheetData>
  <mergeCells count="12">
    <mergeCell ref="A27:F27"/>
    <mergeCell ref="A34:F34"/>
    <mergeCell ref="A45:F45"/>
    <mergeCell ref="A58:F58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M53"/>
  <sheetViews>
    <sheetView zoomScaleNormal="100" workbookViewId="0">
      <pane ySplit="7" topLeftCell="A21" activePane="bottomLeft" state="frozen"/>
      <selection pane="bottomLeft" activeCell="F38" sqref="F38"/>
    </sheetView>
  </sheetViews>
  <sheetFormatPr defaultRowHeight="15" x14ac:dyDescent="0.25"/>
  <cols>
    <col min="1" max="1" width="5.7109375" customWidth="1"/>
    <col min="2" max="2" width="52.85546875" customWidth="1"/>
    <col min="3" max="3" width="10.7109375" hidden="1" customWidth="1"/>
    <col min="4" max="4" width="18.140625" hidden="1" customWidth="1"/>
    <col min="5" max="5" width="0.140625" customWidth="1"/>
    <col min="6" max="6" width="15.85546875" customWidth="1"/>
    <col min="7" max="7" width="0.28515625" hidden="1" customWidth="1"/>
    <col min="8" max="8" width="11.5703125" hidden="1" customWidth="1"/>
    <col min="9" max="9" width="0.28515625" hidden="1" customWidth="1"/>
    <col min="10" max="10" width="10" hidden="1" customWidth="1"/>
    <col min="11" max="11" width="0.28515625" hidden="1" customWidth="1"/>
    <col min="12" max="19" width="6.7109375" hidden="1" customWidth="1"/>
    <col min="20" max="22" width="7.85546875" hidden="1" customWidth="1"/>
    <col min="23" max="23" width="12.42578125" hidden="1" customWidth="1"/>
    <col min="24" max="24" width="0.28515625" hidden="1" customWidth="1"/>
    <col min="25" max="26" width="9.85546875" hidden="1" customWidth="1"/>
    <col min="27" max="27" width="13.85546875" customWidth="1"/>
    <col min="28" max="28" width="0.140625" hidden="1" customWidth="1"/>
    <col min="29" max="29" width="9.85546875" hidden="1" customWidth="1"/>
    <col min="30" max="30" width="0.85546875" hidden="1" customWidth="1"/>
    <col min="31" max="31" width="13.28515625" customWidth="1"/>
    <col min="32" max="32" width="0.140625" hidden="1" customWidth="1"/>
    <col min="33" max="34" width="8" hidden="1" customWidth="1"/>
    <col min="35" max="35" width="14.7109375" customWidth="1"/>
    <col min="36" max="38" width="9.85546875" hidden="1" customWidth="1"/>
    <col min="39" max="39" width="12" customWidth="1"/>
  </cols>
  <sheetData>
    <row r="1" spans="1:39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 t="s">
        <v>231</v>
      </c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39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</row>
    <row r="3" spans="1:39" ht="15.75" x14ac:dyDescent="0.25">
      <c r="A3" s="104"/>
      <c r="B3" s="256" t="s">
        <v>232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1:39" ht="15.75" thickBot="1" x14ac:dyDescent="0.3">
      <c r="A4" s="104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 t="s">
        <v>81</v>
      </c>
    </row>
    <row r="5" spans="1:39" ht="19.5" customHeight="1" x14ac:dyDescent="0.25">
      <c r="A5" s="104"/>
      <c r="B5" s="104"/>
      <c r="C5" s="104"/>
      <c r="D5" s="104"/>
      <c r="E5" s="119"/>
      <c r="F5" s="120"/>
      <c r="G5" s="121"/>
      <c r="H5" s="121"/>
      <c r="I5" s="122"/>
      <c r="J5" s="104"/>
      <c r="K5" s="257" t="s">
        <v>82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123" t="s">
        <v>83</v>
      </c>
      <c r="Y5" s="123"/>
      <c r="Z5" s="123"/>
      <c r="AA5" s="259" t="s">
        <v>84</v>
      </c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1"/>
    </row>
    <row r="6" spans="1:39" ht="45.75" customHeight="1" x14ac:dyDescent="0.25">
      <c r="A6" s="124"/>
      <c r="B6" s="125" t="s">
        <v>85</v>
      </c>
      <c r="C6" s="126" t="s">
        <v>86</v>
      </c>
      <c r="D6" s="124" t="s">
        <v>87</v>
      </c>
      <c r="E6" s="124" t="s">
        <v>88</v>
      </c>
      <c r="F6" s="126" t="s">
        <v>233</v>
      </c>
      <c r="G6" s="124" t="s">
        <v>22</v>
      </c>
      <c r="H6" s="124" t="s">
        <v>87</v>
      </c>
      <c r="I6" s="126" t="s">
        <v>89</v>
      </c>
      <c r="J6" s="126" t="s">
        <v>90</v>
      </c>
      <c r="K6" s="124">
        <v>1</v>
      </c>
      <c r="L6" s="124">
        <v>2</v>
      </c>
      <c r="M6" s="124">
        <v>3</v>
      </c>
      <c r="N6" s="124">
        <v>4</v>
      </c>
      <c r="O6" s="124">
        <v>5</v>
      </c>
      <c r="P6" s="124">
        <v>6</v>
      </c>
      <c r="Q6" s="124">
        <v>7</v>
      </c>
      <c r="R6" s="124">
        <v>8</v>
      </c>
      <c r="S6" s="124">
        <v>9</v>
      </c>
      <c r="T6" s="124">
        <v>10</v>
      </c>
      <c r="U6" s="124">
        <v>11</v>
      </c>
      <c r="V6" s="124">
        <v>12</v>
      </c>
      <c r="W6" s="124" t="s">
        <v>91</v>
      </c>
      <c r="X6" s="124">
        <v>1</v>
      </c>
      <c r="Y6" s="124">
        <v>2</v>
      </c>
      <c r="Z6" s="124">
        <v>3</v>
      </c>
      <c r="AA6" s="262" t="s">
        <v>239</v>
      </c>
      <c r="AB6" s="263"/>
      <c r="AC6" s="263"/>
      <c r="AD6" s="263"/>
      <c r="AE6" s="264"/>
      <c r="AF6" s="124">
        <v>7</v>
      </c>
      <c r="AG6" s="124">
        <v>8</v>
      </c>
      <c r="AH6" s="124">
        <v>9</v>
      </c>
      <c r="AI6" s="127" t="s">
        <v>92</v>
      </c>
      <c r="AJ6" s="124">
        <v>10</v>
      </c>
      <c r="AK6" s="124">
        <v>11</v>
      </c>
      <c r="AL6" s="124">
        <v>12</v>
      </c>
      <c r="AM6" s="128" t="s">
        <v>93</v>
      </c>
    </row>
    <row r="7" spans="1:39" ht="26.25" customHeight="1" thickBot="1" x14ac:dyDescent="0.3">
      <c r="A7" s="129"/>
      <c r="B7" s="130"/>
      <c r="C7" s="131"/>
      <c r="D7" s="132"/>
      <c r="E7" s="132"/>
      <c r="F7" s="133"/>
      <c r="G7" s="132"/>
      <c r="H7" s="132"/>
      <c r="I7" s="131"/>
      <c r="J7" s="131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1" t="s">
        <v>94</v>
      </c>
      <c r="AB7" s="132"/>
      <c r="AC7" s="132"/>
      <c r="AD7" s="132"/>
      <c r="AE7" s="131" t="s">
        <v>95</v>
      </c>
      <c r="AF7" s="134"/>
      <c r="AG7" s="134"/>
      <c r="AH7" s="134"/>
      <c r="AI7" s="135" t="s">
        <v>96</v>
      </c>
      <c r="AJ7" s="134"/>
      <c r="AK7" s="134"/>
      <c r="AL7" s="134"/>
      <c r="AM7" s="136" t="s">
        <v>97</v>
      </c>
    </row>
    <row r="8" spans="1:39" ht="39.75" customHeight="1" thickBot="1" x14ac:dyDescent="0.3">
      <c r="A8" s="137">
        <v>1</v>
      </c>
      <c r="B8" s="138" t="s">
        <v>98</v>
      </c>
      <c r="C8" s="139"/>
      <c r="D8" s="139"/>
      <c r="E8" s="140">
        <f>W8</f>
        <v>0</v>
      </c>
      <c r="F8" s="141">
        <f>SUM(F9:F13)</f>
        <v>63377915</v>
      </c>
      <c r="G8" s="142" t="e">
        <f>#REF!</f>
        <v>#REF!</v>
      </c>
      <c r="H8" s="142" t="e">
        <f>D8+E8-F8-G8</f>
        <v>#REF!</v>
      </c>
      <c r="I8" s="143"/>
      <c r="J8" s="144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6">
        <f>SUM(K8:V8)</f>
        <v>0</v>
      </c>
      <c r="X8" s="147"/>
      <c r="Y8" s="147"/>
      <c r="Z8" s="147"/>
      <c r="AA8" s="148">
        <f>SUM(AA9:AA13)</f>
        <v>63377915</v>
      </c>
      <c r="AB8" s="148">
        <f t="shared" ref="AB8:AL8" si="0">SUM(AB9:AB12)</f>
        <v>0</v>
      </c>
      <c r="AC8" s="148">
        <f t="shared" si="0"/>
        <v>0</v>
      </c>
      <c r="AD8" s="148">
        <f t="shared" si="0"/>
        <v>0</v>
      </c>
      <c r="AE8" s="148">
        <f>SUM(AE9:AE12)+1</f>
        <v>63357820</v>
      </c>
      <c r="AF8" s="148">
        <f t="shared" si="0"/>
        <v>2258500</v>
      </c>
      <c r="AG8" s="148">
        <f t="shared" si="0"/>
        <v>2263500</v>
      </c>
      <c r="AH8" s="148">
        <f t="shared" si="0"/>
        <v>2197905</v>
      </c>
      <c r="AI8" s="148">
        <f>SUM(AI9:AI12)</f>
        <v>20096</v>
      </c>
      <c r="AJ8" s="149">
        <f t="shared" si="0"/>
        <v>0</v>
      </c>
      <c r="AK8" s="149">
        <f t="shared" si="0"/>
        <v>0</v>
      </c>
      <c r="AL8" s="149">
        <f t="shared" si="0"/>
        <v>0</v>
      </c>
      <c r="AM8" s="150">
        <f>AE8/AA8*100</f>
        <v>99.968293371594825</v>
      </c>
    </row>
    <row r="9" spans="1:39" ht="18" customHeight="1" thickBot="1" x14ac:dyDescent="0.3">
      <c r="A9" s="151" t="s">
        <v>99</v>
      </c>
      <c r="B9" s="45" t="s">
        <v>100</v>
      </c>
      <c r="C9" s="152"/>
      <c r="D9" s="139"/>
      <c r="E9" s="153">
        <f t="shared" ref="E9:E45" si="1">W9</f>
        <v>26000000</v>
      </c>
      <c r="F9" s="154">
        <v>26000000</v>
      </c>
      <c r="G9" s="154">
        <v>26000000</v>
      </c>
      <c r="H9" s="154">
        <v>26000000</v>
      </c>
      <c r="I9" s="154">
        <v>26000000</v>
      </c>
      <c r="J9" s="154">
        <v>26000000</v>
      </c>
      <c r="K9" s="154">
        <v>26000000</v>
      </c>
      <c r="L9" s="154">
        <v>26000000</v>
      </c>
      <c r="M9" s="154">
        <v>26000000</v>
      </c>
      <c r="N9" s="154">
        <v>26000000</v>
      </c>
      <c r="O9" s="154">
        <v>26000000</v>
      </c>
      <c r="P9" s="154">
        <v>26000000</v>
      </c>
      <c r="Q9" s="154">
        <v>26000000</v>
      </c>
      <c r="R9" s="154">
        <v>26000000</v>
      </c>
      <c r="S9" s="154">
        <v>26000000</v>
      </c>
      <c r="T9" s="154">
        <v>26000000</v>
      </c>
      <c r="U9" s="154">
        <v>26000000</v>
      </c>
      <c r="V9" s="154">
        <v>26000000</v>
      </c>
      <c r="W9" s="154">
        <v>26000000</v>
      </c>
      <c r="X9" s="154">
        <v>26000000</v>
      </c>
      <c r="Y9" s="154">
        <v>26000000</v>
      </c>
      <c r="Z9" s="154">
        <v>26000000</v>
      </c>
      <c r="AA9" s="242">
        <v>26000000</v>
      </c>
      <c r="AB9" s="159"/>
      <c r="AC9" s="159"/>
      <c r="AD9" s="159"/>
      <c r="AE9" s="159">
        <v>25988008</v>
      </c>
      <c r="AF9" s="160">
        <v>1500000</v>
      </c>
      <c r="AG9" s="160">
        <v>1500000</v>
      </c>
      <c r="AH9" s="160">
        <v>1500000</v>
      </c>
      <c r="AI9" s="161">
        <f>AA9-AE9</f>
        <v>11992</v>
      </c>
      <c r="AJ9" s="162"/>
      <c r="AK9" s="162"/>
      <c r="AL9" s="162"/>
      <c r="AM9" s="163">
        <f>AE9/AA9*100</f>
        <v>99.953876923076919</v>
      </c>
    </row>
    <row r="10" spans="1:39" ht="18" customHeight="1" thickBot="1" x14ac:dyDescent="0.3">
      <c r="A10" s="44" t="s">
        <v>101</v>
      </c>
      <c r="B10" s="45" t="s">
        <v>102</v>
      </c>
      <c r="C10" s="152"/>
      <c r="D10" s="139"/>
      <c r="E10" s="153">
        <f t="shared" si="1"/>
        <v>30135235</v>
      </c>
      <c r="F10" s="154">
        <v>30135235</v>
      </c>
      <c r="G10" s="154">
        <v>30135235</v>
      </c>
      <c r="H10" s="154">
        <v>30135235</v>
      </c>
      <c r="I10" s="154">
        <v>30135235</v>
      </c>
      <c r="J10" s="154">
        <v>30135235</v>
      </c>
      <c r="K10" s="154">
        <v>30135235</v>
      </c>
      <c r="L10" s="154">
        <v>30135235</v>
      </c>
      <c r="M10" s="154">
        <v>30135235</v>
      </c>
      <c r="N10" s="154">
        <v>30135235</v>
      </c>
      <c r="O10" s="154">
        <v>30135235</v>
      </c>
      <c r="P10" s="154">
        <v>30135235</v>
      </c>
      <c r="Q10" s="154">
        <v>30135235</v>
      </c>
      <c r="R10" s="154">
        <v>30135235</v>
      </c>
      <c r="S10" s="154">
        <v>30135235</v>
      </c>
      <c r="T10" s="154">
        <v>30135235</v>
      </c>
      <c r="U10" s="154">
        <v>30135235</v>
      </c>
      <c r="V10" s="154">
        <v>30135235</v>
      </c>
      <c r="W10" s="154">
        <v>30135235</v>
      </c>
      <c r="X10" s="154">
        <v>30135235</v>
      </c>
      <c r="Y10" s="154">
        <v>30135235</v>
      </c>
      <c r="Z10" s="154">
        <v>30135235</v>
      </c>
      <c r="AA10" s="242">
        <v>30135235</v>
      </c>
      <c r="AB10" s="159"/>
      <c r="AC10" s="159"/>
      <c r="AD10" s="159"/>
      <c r="AE10" s="159">
        <v>30439547</v>
      </c>
      <c r="AF10" s="160">
        <v>290000</v>
      </c>
      <c r="AG10" s="160">
        <v>295000</v>
      </c>
      <c r="AH10" s="160">
        <v>279405</v>
      </c>
      <c r="AI10" s="161">
        <f>AA10-AE10</f>
        <v>-304312</v>
      </c>
      <c r="AJ10" s="162"/>
      <c r="AK10" s="162"/>
      <c r="AL10" s="162"/>
      <c r="AM10" s="163">
        <f t="shared" ref="AM10:AM44" si="2">AE10/AA10*100</f>
        <v>101.00982122754311</v>
      </c>
    </row>
    <row r="11" spans="1:39" ht="18.75" customHeight="1" thickBot="1" x14ac:dyDescent="0.3">
      <c r="A11" s="44" t="s">
        <v>103</v>
      </c>
      <c r="B11" s="45" t="s">
        <v>104</v>
      </c>
      <c r="C11" s="152"/>
      <c r="D11" s="139"/>
      <c r="E11" s="153">
        <f t="shared" si="1"/>
        <v>0</v>
      </c>
      <c r="F11" s="154">
        <v>6886389</v>
      </c>
      <c r="G11" s="153" t="e">
        <f>#REF!</f>
        <v>#REF!</v>
      </c>
      <c r="H11" s="153" t="e">
        <f t="shared" ref="H11:H45" si="3">D11+E11-F11-G11</f>
        <v>#REF!</v>
      </c>
      <c r="I11" s="155">
        <v>1</v>
      </c>
      <c r="J11" s="156">
        <v>20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7">
        <f t="shared" ref="W11:W45" si="4">SUM(K11:V11)</f>
        <v>0</v>
      </c>
      <c r="X11" s="158">
        <v>1210000</v>
      </c>
      <c r="Y11" s="158">
        <v>1000000</v>
      </c>
      <c r="Z11" s="158"/>
      <c r="AA11" s="159">
        <v>6886389</v>
      </c>
      <c r="AB11" s="159"/>
      <c r="AC11" s="159"/>
      <c r="AD11" s="159"/>
      <c r="AE11" s="159">
        <v>6575021</v>
      </c>
      <c r="AF11" s="160"/>
      <c r="AG11" s="160"/>
      <c r="AH11" s="160"/>
      <c r="AI11" s="161">
        <f t="shared" ref="AI11:AI30" si="5">AA11-AE11</f>
        <v>311368</v>
      </c>
      <c r="AJ11" s="162"/>
      <c r="AK11" s="162"/>
      <c r="AL11" s="162"/>
      <c r="AM11" s="163">
        <f t="shared" si="2"/>
        <v>95.478501141890177</v>
      </c>
    </row>
    <row r="12" spans="1:39" ht="19.5" customHeight="1" thickBot="1" x14ac:dyDescent="0.3">
      <c r="A12" s="44" t="s">
        <v>105</v>
      </c>
      <c r="B12" s="45" t="s">
        <v>106</v>
      </c>
      <c r="C12" s="152"/>
      <c r="D12" s="139"/>
      <c r="E12" s="153">
        <f t="shared" si="1"/>
        <v>0</v>
      </c>
      <c r="F12" s="154">
        <v>356291</v>
      </c>
      <c r="G12" s="153" t="e">
        <f>#REF!</f>
        <v>#REF!</v>
      </c>
      <c r="H12" s="153" t="e">
        <f t="shared" si="3"/>
        <v>#REF!</v>
      </c>
      <c r="I12" s="155">
        <v>1</v>
      </c>
      <c r="J12" s="156">
        <v>20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7">
        <f t="shared" si="4"/>
        <v>0</v>
      </c>
      <c r="X12" s="158"/>
      <c r="Y12" s="158"/>
      <c r="Z12" s="158"/>
      <c r="AA12" s="159">
        <v>356291</v>
      </c>
      <c r="AB12" s="159"/>
      <c r="AC12" s="159"/>
      <c r="AD12" s="159"/>
      <c r="AE12" s="159">
        <v>355243</v>
      </c>
      <c r="AF12" s="160">
        <v>468500</v>
      </c>
      <c r="AG12" s="160">
        <v>468500</v>
      </c>
      <c r="AH12" s="160">
        <v>418500</v>
      </c>
      <c r="AI12" s="161">
        <f t="shared" si="5"/>
        <v>1048</v>
      </c>
      <c r="AJ12" s="162"/>
      <c r="AK12" s="162"/>
      <c r="AL12" s="162"/>
      <c r="AM12" s="163">
        <v>0</v>
      </c>
    </row>
    <row r="13" spans="1:39" ht="32.25" hidden="1" customHeight="1" thickBot="1" x14ac:dyDescent="0.3">
      <c r="A13" s="44" t="s">
        <v>227</v>
      </c>
      <c r="B13" s="45" t="s">
        <v>228</v>
      </c>
      <c r="C13" s="152"/>
      <c r="D13" s="139"/>
      <c r="E13" s="153"/>
      <c r="F13" s="154"/>
      <c r="G13" s="153"/>
      <c r="H13" s="153"/>
      <c r="I13" s="155"/>
      <c r="J13" s="156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7"/>
      <c r="X13" s="158"/>
      <c r="Y13" s="158"/>
      <c r="Z13" s="158"/>
      <c r="AA13" s="159"/>
      <c r="AB13" s="159"/>
      <c r="AC13" s="159"/>
      <c r="AD13" s="159"/>
      <c r="AE13" s="159"/>
      <c r="AF13" s="160"/>
      <c r="AG13" s="160"/>
      <c r="AH13" s="160"/>
      <c r="AI13" s="161">
        <f t="shared" si="5"/>
        <v>0</v>
      </c>
      <c r="AJ13" s="162"/>
      <c r="AK13" s="162"/>
      <c r="AL13" s="162"/>
      <c r="AM13" s="163">
        <v>0</v>
      </c>
    </row>
    <row r="14" spans="1:39" ht="25.5" customHeight="1" thickBot="1" x14ac:dyDescent="0.3">
      <c r="A14" s="164">
        <v>2</v>
      </c>
      <c r="B14" s="35" t="s">
        <v>107</v>
      </c>
      <c r="C14" s="152"/>
      <c r="D14" s="152"/>
      <c r="E14" s="153">
        <f t="shared" si="1"/>
        <v>0</v>
      </c>
      <c r="F14" s="154">
        <v>1185540</v>
      </c>
      <c r="G14" s="153" t="e">
        <f>#REF!</f>
        <v>#REF!</v>
      </c>
      <c r="H14" s="153" t="e">
        <f t="shared" si="3"/>
        <v>#REF!</v>
      </c>
      <c r="I14" s="155">
        <v>1</v>
      </c>
      <c r="J14" s="156">
        <v>20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7">
        <f t="shared" si="4"/>
        <v>0</v>
      </c>
      <c r="X14" s="158">
        <v>122000</v>
      </c>
      <c r="Y14" s="158">
        <v>70000</v>
      </c>
      <c r="Z14" s="158">
        <v>88000</v>
      </c>
      <c r="AA14" s="159">
        <v>1185540</v>
      </c>
      <c r="AB14" s="159"/>
      <c r="AC14" s="159"/>
      <c r="AD14" s="159"/>
      <c r="AE14" s="159">
        <v>1183023</v>
      </c>
      <c r="AF14" s="161">
        <v>130000</v>
      </c>
      <c r="AG14" s="161">
        <v>120000</v>
      </c>
      <c r="AH14" s="161">
        <v>155000</v>
      </c>
      <c r="AI14" s="161">
        <f t="shared" si="5"/>
        <v>2517</v>
      </c>
      <c r="AJ14" s="162"/>
      <c r="AK14" s="162"/>
      <c r="AL14" s="162"/>
      <c r="AM14" s="163">
        <f t="shared" si="2"/>
        <v>99.787691684801857</v>
      </c>
    </row>
    <row r="15" spans="1:39" ht="25.5" customHeight="1" thickBot="1" x14ac:dyDescent="0.3">
      <c r="A15" s="164">
        <v>3</v>
      </c>
      <c r="B15" s="35" t="s">
        <v>108</v>
      </c>
      <c r="C15" s="152"/>
      <c r="D15" s="152"/>
      <c r="E15" s="153">
        <f t="shared" si="1"/>
        <v>0</v>
      </c>
      <c r="F15" s="154">
        <v>29978520</v>
      </c>
      <c r="G15" s="153" t="e">
        <f>#REF!</f>
        <v>#REF!</v>
      </c>
      <c r="H15" s="153" t="e">
        <f t="shared" si="3"/>
        <v>#REF!</v>
      </c>
      <c r="I15" s="155">
        <v>1</v>
      </c>
      <c r="J15" s="156">
        <v>20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7">
        <f t="shared" si="4"/>
        <v>0</v>
      </c>
      <c r="X15" s="158">
        <v>1024000</v>
      </c>
      <c r="Y15" s="158">
        <v>1950000</v>
      </c>
      <c r="Z15" s="158">
        <v>700000</v>
      </c>
      <c r="AA15" s="159">
        <v>29978520</v>
      </c>
      <c r="AB15" s="159"/>
      <c r="AC15" s="159"/>
      <c r="AD15" s="159"/>
      <c r="AE15" s="159">
        <v>29978332</v>
      </c>
      <c r="AF15" s="160">
        <v>1068508</v>
      </c>
      <c r="AG15" s="160">
        <v>1066508</v>
      </c>
      <c r="AH15" s="160">
        <v>1129103</v>
      </c>
      <c r="AI15" s="161">
        <f t="shared" si="5"/>
        <v>188</v>
      </c>
      <c r="AJ15" s="162"/>
      <c r="AK15" s="162"/>
      <c r="AL15" s="162"/>
      <c r="AM15" s="163">
        <f t="shared" si="2"/>
        <v>99.999372884318504</v>
      </c>
    </row>
    <row r="16" spans="1:39" ht="24" customHeight="1" thickBot="1" x14ac:dyDescent="0.3">
      <c r="A16" s="164">
        <v>4</v>
      </c>
      <c r="B16" s="35" t="s">
        <v>109</v>
      </c>
      <c r="C16" s="152"/>
      <c r="D16" s="152"/>
      <c r="E16" s="153">
        <f t="shared" si="1"/>
        <v>0</v>
      </c>
      <c r="F16" s="154">
        <v>5534475</v>
      </c>
      <c r="G16" s="153" t="e">
        <f>#REF!</f>
        <v>#REF!</v>
      </c>
      <c r="H16" s="153" t="e">
        <f t="shared" si="3"/>
        <v>#REF!</v>
      </c>
      <c r="I16" s="155">
        <v>1</v>
      </c>
      <c r="J16" s="156">
        <v>20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7">
        <f t="shared" si="4"/>
        <v>0</v>
      </c>
      <c r="X16" s="158">
        <v>58000</v>
      </c>
      <c r="Y16" s="158">
        <v>360000</v>
      </c>
      <c r="Z16" s="158">
        <v>230000</v>
      </c>
      <c r="AA16" s="159">
        <v>5534475</v>
      </c>
      <c r="AB16" s="159"/>
      <c r="AC16" s="159"/>
      <c r="AD16" s="159"/>
      <c r="AE16" s="159">
        <v>5534434</v>
      </c>
      <c r="AF16" s="160">
        <v>550000</v>
      </c>
      <c r="AG16" s="160">
        <v>480000</v>
      </c>
      <c r="AH16" s="160">
        <v>420000</v>
      </c>
      <c r="AI16" s="161">
        <f t="shared" si="5"/>
        <v>41</v>
      </c>
      <c r="AJ16" s="162"/>
      <c r="AK16" s="162"/>
      <c r="AL16" s="162"/>
      <c r="AM16" s="163">
        <f t="shared" si="2"/>
        <v>99.999259188992625</v>
      </c>
    </row>
    <row r="17" spans="1:39" ht="32.25" thickBot="1" x14ac:dyDescent="0.3">
      <c r="A17" s="164">
        <v>5</v>
      </c>
      <c r="B17" s="35" t="s">
        <v>110</v>
      </c>
      <c r="C17" s="152"/>
      <c r="D17" s="152"/>
      <c r="E17" s="153">
        <f t="shared" si="1"/>
        <v>0</v>
      </c>
      <c r="F17" s="165">
        <v>12414260</v>
      </c>
      <c r="G17" s="153"/>
      <c r="H17" s="153"/>
      <c r="I17" s="155"/>
      <c r="J17" s="156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7"/>
      <c r="X17" s="158"/>
      <c r="Y17" s="158"/>
      <c r="Z17" s="158"/>
      <c r="AA17" s="159">
        <v>12414260</v>
      </c>
      <c r="AB17" s="159"/>
      <c r="AC17" s="159"/>
      <c r="AD17" s="159"/>
      <c r="AE17" s="159">
        <v>12414042</v>
      </c>
      <c r="AF17" s="160">
        <v>670000</v>
      </c>
      <c r="AG17" s="160">
        <v>670000</v>
      </c>
      <c r="AH17" s="160">
        <v>665000</v>
      </c>
      <c r="AI17" s="161">
        <f t="shared" si="5"/>
        <v>218</v>
      </c>
      <c r="AJ17" s="162"/>
      <c r="AK17" s="162"/>
      <c r="AL17" s="162"/>
      <c r="AM17" s="163">
        <f t="shared" si="2"/>
        <v>99.998243954935688</v>
      </c>
    </row>
    <row r="18" spans="1:39" ht="22.5" customHeight="1" thickBot="1" x14ac:dyDescent="0.3">
      <c r="A18" s="164">
        <v>6</v>
      </c>
      <c r="B18" s="35" t="s">
        <v>111</v>
      </c>
      <c r="C18" s="152"/>
      <c r="D18" s="152"/>
      <c r="E18" s="153">
        <f t="shared" si="1"/>
        <v>0</v>
      </c>
      <c r="F18" s="165">
        <v>19624235</v>
      </c>
      <c r="G18" s="153" t="e">
        <f>#REF!</f>
        <v>#REF!</v>
      </c>
      <c r="H18" s="153" t="e">
        <f t="shared" si="3"/>
        <v>#REF!</v>
      </c>
      <c r="I18" s="155">
        <v>1</v>
      </c>
      <c r="J18" s="156">
        <v>20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7">
        <f t="shared" si="4"/>
        <v>0</v>
      </c>
      <c r="X18" s="158">
        <v>819000</v>
      </c>
      <c r="Y18" s="158">
        <v>680662</v>
      </c>
      <c r="Z18" s="158">
        <v>420000</v>
      </c>
      <c r="AA18" s="159">
        <v>19624235</v>
      </c>
      <c r="AB18" s="159"/>
      <c r="AC18" s="159"/>
      <c r="AD18" s="159"/>
      <c r="AE18" s="159">
        <v>19624149</v>
      </c>
      <c r="AF18" s="160">
        <v>620000</v>
      </c>
      <c r="AG18" s="160">
        <v>680000</v>
      </c>
      <c r="AH18" s="160">
        <v>680000</v>
      </c>
      <c r="AI18" s="161">
        <f t="shared" si="5"/>
        <v>86</v>
      </c>
      <c r="AJ18" s="162"/>
      <c r="AK18" s="162"/>
      <c r="AL18" s="162"/>
      <c r="AM18" s="163">
        <f t="shared" si="2"/>
        <v>99.999561766356749</v>
      </c>
    </row>
    <row r="19" spans="1:39" ht="22.5" customHeight="1" thickBot="1" x14ac:dyDescent="0.3">
      <c r="A19" s="164">
        <v>7</v>
      </c>
      <c r="B19" s="35" t="s">
        <v>112</v>
      </c>
      <c r="C19" s="152"/>
      <c r="D19" s="152"/>
      <c r="E19" s="153">
        <f t="shared" si="1"/>
        <v>0</v>
      </c>
      <c r="F19" s="165"/>
      <c r="G19" s="153" t="e">
        <f>#REF!</f>
        <v>#REF!</v>
      </c>
      <c r="H19" s="153" t="e">
        <f t="shared" si="3"/>
        <v>#REF!</v>
      </c>
      <c r="I19" s="155">
        <v>1</v>
      </c>
      <c r="J19" s="156">
        <v>20</v>
      </c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7">
        <f t="shared" si="4"/>
        <v>0</v>
      </c>
      <c r="X19" s="158"/>
      <c r="Y19" s="158"/>
      <c r="Z19" s="158"/>
      <c r="AA19" s="159"/>
      <c r="AB19" s="159"/>
      <c r="AC19" s="159"/>
      <c r="AD19" s="159"/>
      <c r="AE19" s="159"/>
      <c r="AF19" s="160"/>
      <c r="AG19" s="160"/>
      <c r="AH19" s="160"/>
      <c r="AI19" s="161"/>
      <c r="AJ19" s="162"/>
      <c r="AK19" s="162"/>
      <c r="AL19" s="162"/>
      <c r="AM19" s="163"/>
    </row>
    <row r="20" spans="1:39" ht="21" customHeight="1" thickBot="1" x14ac:dyDescent="0.3">
      <c r="A20" s="44" t="s">
        <v>113</v>
      </c>
      <c r="B20" s="45" t="s">
        <v>114</v>
      </c>
      <c r="C20" s="152"/>
      <c r="D20" s="152"/>
      <c r="E20" s="153">
        <f t="shared" si="1"/>
        <v>0</v>
      </c>
      <c r="F20" s="165">
        <v>8696290</v>
      </c>
      <c r="G20" s="153" t="e">
        <f>#REF!</f>
        <v>#REF!</v>
      </c>
      <c r="H20" s="153" t="e">
        <f t="shared" si="3"/>
        <v>#REF!</v>
      </c>
      <c r="I20" s="155">
        <v>1</v>
      </c>
      <c r="J20" s="156">
        <v>20</v>
      </c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7">
        <f t="shared" si="4"/>
        <v>0</v>
      </c>
      <c r="X20" s="158">
        <v>182000</v>
      </c>
      <c r="Y20" s="158">
        <v>540000</v>
      </c>
      <c r="Z20" s="158">
        <v>428000</v>
      </c>
      <c r="AA20" s="159">
        <v>8696290</v>
      </c>
      <c r="AB20" s="159">
        <v>2525230</v>
      </c>
      <c r="AC20" s="159">
        <v>2525230</v>
      </c>
      <c r="AD20" s="159">
        <v>2525230</v>
      </c>
      <c r="AE20" s="159">
        <v>8696018</v>
      </c>
      <c r="AF20" s="160">
        <v>542000</v>
      </c>
      <c r="AG20" s="160">
        <v>559000</v>
      </c>
      <c r="AH20" s="160">
        <v>547000</v>
      </c>
      <c r="AI20" s="161">
        <f t="shared" si="5"/>
        <v>272</v>
      </c>
      <c r="AJ20" s="162"/>
      <c r="AK20" s="162"/>
      <c r="AL20" s="162"/>
      <c r="AM20" s="163">
        <f t="shared" si="2"/>
        <v>99.996872229421967</v>
      </c>
    </row>
    <row r="21" spans="1:39" ht="21" customHeight="1" thickBot="1" x14ac:dyDescent="0.3">
      <c r="A21" s="44" t="s">
        <v>115</v>
      </c>
      <c r="B21" s="45" t="s">
        <v>116</v>
      </c>
      <c r="C21" s="152"/>
      <c r="D21" s="152"/>
      <c r="E21" s="153">
        <f t="shared" si="1"/>
        <v>0</v>
      </c>
      <c r="F21" s="165">
        <v>11850042</v>
      </c>
      <c r="G21" s="153" t="e">
        <f>#REF!</f>
        <v>#REF!</v>
      </c>
      <c r="H21" s="153" t="e">
        <f t="shared" si="3"/>
        <v>#REF!</v>
      </c>
      <c r="I21" s="155">
        <v>1</v>
      </c>
      <c r="J21" s="156">
        <v>20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7">
        <f t="shared" si="4"/>
        <v>0</v>
      </c>
      <c r="X21" s="158">
        <v>771000</v>
      </c>
      <c r="Y21" s="158">
        <v>800000</v>
      </c>
      <c r="Z21" s="158">
        <v>600000</v>
      </c>
      <c r="AA21" s="159">
        <v>11850042</v>
      </c>
      <c r="AB21" s="159"/>
      <c r="AC21" s="159"/>
      <c r="AD21" s="159"/>
      <c r="AE21" s="159">
        <v>11306404</v>
      </c>
      <c r="AF21" s="160">
        <v>400000</v>
      </c>
      <c r="AG21" s="160">
        <v>400000</v>
      </c>
      <c r="AH21" s="160">
        <v>400000</v>
      </c>
      <c r="AI21" s="161">
        <f t="shared" si="5"/>
        <v>543638</v>
      </c>
      <c r="AJ21" s="162"/>
      <c r="AK21" s="162"/>
      <c r="AL21" s="162"/>
      <c r="AM21" s="163">
        <f t="shared" si="2"/>
        <v>95.412353812754418</v>
      </c>
    </row>
    <row r="22" spans="1:39" ht="22.5" customHeight="1" thickBot="1" x14ac:dyDescent="0.3">
      <c r="A22" s="164">
        <v>8</v>
      </c>
      <c r="B22" s="35" t="s">
        <v>117</v>
      </c>
      <c r="C22" s="152"/>
      <c r="D22" s="152"/>
      <c r="E22" s="153">
        <f t="shared" si="1"/>
        <v>0</v>
      </c>
      <c r="F22" s="165">
        <v>133817</v>
      </c>
      <c r="G22" s="153" t="e">
        <f>#REF!</f>
        <v>#REF!</v>
      </c>
      <c r="H22" s="153" t="e">
        <f t="shared" si="3"/>
        <v>#REF!</v>
      </c>
      <c r="I22" s="155">
        <v>1</v>
      </c>
      <c r="J22" s="156">
        <v>20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7">
        <f t="shared" si="4"/>
        <v>0</v>
      </c>
      <c r="X22" s="158"/>
      <c r="Y22" s="158">
        <v>13600</v>
      </c>
      <c r="Z22" s="158">
        <v>13600</v>
      </c>
      <c r="AA22" s="159">
        <v>133817</v>
      </c>
      <c r="AB22" s="159"/>
      <c r="AC22" s="159"/>
      <c r="AD22" s="159"/>
      <c r="AE22" s="159">
        <v>133817</v>
      </c>
      <c r="AF22" s="160">
        <v>13600</v>
      </c>
      <c r="AG22" s="160">
        <v>13600</v>
      </c>
      <c r="AH22" s="160">
        <v>13600</v>
      </c>
      <c r="AI22" s="161">
        <f t="shared" si="5"/>
        <v>0</v>
      </c>
      <c r="AJ22" s="162"/>
      <c r="AK22" s="162"/>
      <c r="AL22" s="162"/>
      <c r="AM22" s="163">
        <f t="shared" si="2"/>
        <v>100</v>
      </c>
    </row>
    <row r="23" spans="1:39" ht="32.25" thickBot="1" x14ac:dyDescent="0.3">
      <c r="A23" s="164">
        <v>9</v>
      </c>
      <c r="B23" s="35" t="s">
        <v>118</v>
      </c>
      <c r="C23" s="152"/>
      <c r="D23" s="152"/>
      <c r="E23" s="153">
        <f t="shared" si="1"/>
        <v>0</v>
      </c>
      <c r="F23" s="165">
        <v>49851</v>
      </c>
      <c r="G23" s="153" t="e">
        <f>#REF!</f>
        <v>#REF!</v>
      </c>
      <c r="H23" s="153" t="e">
        <f t="shared" si="3"/>
        <v>#REF!</v>
      </c>
      <c r="I23" s="155">
        <v>1</v>
      </c>
      <c r="J23" s="156">
        <v>0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7">
        <f t="shared" si="4"/>
        <v>0</v>
      </c>
      <c r="X23" s="158">
        <v>3088</v>
      </c>
      <c r="Y23" s="158">
        <v>6176</v>
      </c>
      <c r="Z23" s="158">
        <v>2647</v>
      </c>
      <c r="AA23" s="159">
        <v>49851</v>
      </c>
      <c r="AB23" s="159"/>
      <c r="AC23" s="159"/>
      <c r="AD23" s="159"/>
      <c r="AE23" s="159">
        <v>36175</v>
      </c>
      <c r="AF23" s="160">
        <v>2647</v>
      </c>
      <c r="AG23" s="160">
        <v>2647</v>
      </c>
      <c r="AH23" s="160">
        <v>2647</v>
      </c>
      <c r="AI23" s="161">
        <f t="shared" si="5"/>
        <v>13676</v>
      </c>
      <c r="AJ23" s="162"/>
      <c r="AK23" s="162"/>
      <c r="AL23" s="162"/>
      <c r="AM23" s="163">
        <f t="shared" si="2"/>
        <v>72.566247417303558</v>
      </c>
    </row>
    <row r="24" spans="1:39" ht="32.25" hidden="1" thickBot="1" x14ac:dyDescent="0.3">
      <c r="A24" s="36" t="s">
        <v>218</v>
      </c>
      <c r="B24" s="35" t="s">
        <v>118</v>
      </c>
      <c r="C24" s="152"/>
      <c r="D24" s="152"/>
      <c r="E24" s="153"/>
      <c r="F24" s="165"/>
      <c r="G24" s="153"/>
      <c r="H24" s="153"/>
      <c r="I24" s="155"/>
      <c r="J24" s="156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7"/>
      <c r="X24" s="158"/>
      <c r="Y24" s="158"/>
      <c r="Z24" s="158"/>
      <c r="AA24" s="159"/>
      <c r="AB24" s="159"/>
      <c r="AC24" s="159"/>
      <c r="AD24" s="159"/>
      <c r="AE24" s="159"/>
      <c r="AF24" s="160"/>
      <c r="AG24" s="160"/>
      <c r="AH24" s="160"/>
      <c r="AI24" s="161"/>
      <c r="AJ24" s="162"/>
      <c r="AK24" s="162"/>
      <c r="AL24" s="162"/>
      <c r="AM24" s="163"/>
    </row>
    <row r="25" spans="1:39" ht="41.25" customHeight="1" thickBot="1" x14ac:dyDescent="0.3">
      <c r="A25" s="164">
        <v>10</v>
      </c>
      <c r="B25" s="35" t="s">
        <v>119</v>
      </c>
      <c r="C25" s="152"/>
      <c r="D25" s="152"/>
      <c r="E25" s="153">
        <f t="shared" si="1"/>
        <v>0</v>
      </c>
      <c r="F25" s="165">
        <v>803000</v>
      </c>
      <c r="G25" s="153" t="e">
        <f>#REF!</f>
        <v>#REF!</v>
      </c>
      <c r="H25" s="153" t="e">
        <f t="shared" si="3"/>
        <v>#REF!</v>
      </c>
      <c r="I25" s="155">
        <v>1</v>
      </c>
      <c r="J25" s="156">
        <v>20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7">
        <f t="shared" si="4"/>
        <v>0</v>
      </c>
      <c r="X25" s="158"/>
      <c r="Y25" s="158">
        <v>20000</v>
      </c>
      <c r="Z25" s="158">
        <v>20000</v>
      </c>
      <c r="AA25" s="159">
        <v>803000</v>
      </c>
      <c r="AB25" s="159"/>
      <c r="AC25" s="159"/>
      <c r="AD25" s="159"/>
      <c r="AE25" s="159">
        <v>802942</v>
      </c>
      <c r="AF25" s="160">
        <v>45000</v>
      </c>
      <c r="AG25" s="160">
        <v>45000</v>
      </c>
      <c r="AH25" s="160">
        <v>40000</v>
      </c>
      <c r="AI25" s="161">
        <f t="shared" si="5"/>
        <v>58</v>
      </c>
      <c r="AJ25" s="162"/>
      <c r="AK25" s="162"/>
      <c r="AL25" s="162"/>
      <c r="AM25" s="163">
        <f t="shared" si="2"/>
        <v>99.99277708592777</v>
      </c>
    </row>
    <row r="26" spans="1:39" ht="21" customHeight="1" thickBot="1" x14ac:dyDescent="0.3">
      <c r="A26" s="166">
        <v>11</v>
      </c>
      <c r="B26" s="35" t="s">
        <v>120</v>
      </c>
      <c r="C26" s="152"/>
      <c r="D26" s="152"/>
      <c r="E26" s="153">
        <f t="shared" si="1"/>
        <v>0</v>
      </c>
      <c r="F26" s="165">
        <f>SUM(F27:F34)</f>
        <v>10082729</v>
      </c>
      <c r="G26" s="167" t="e">
        <f t="shared" ref="G26:AL26" si="6">SUM(G27:G30)</f>
        <v>#REF!</v>
      </c>
      <c r="H26" s="167" t="e">
        <f t="shared" si="6"/>
        <v>#REF!</v>
      </c>
      <c r="I26" s="167">
        <f t="shared" si="6"/>
        <v>4</v>
      </c>
      <c r="J26" s="167">
        <f t="shared" si="6"/>
        <v>80</v>
      </c>
      <c r="K26" s="167">
        <f t="shared" si="6"/>
        <v>0</v>
      </c>
      <c r="L26" s="167">
        <f t="shared" si="6"/>
        <v>0</v>
      </c>
      <c r="M26" s="167">
        <f t="shared" si="6"/>
        <v>0</v>
      </c>
      <c r="N26" s="167">
        <f t="shared" si="6"/>
        <v>0</v>
      </c>
      <c r="O26" s="167">
        <f t="shared" si="6"/>
        <v>0</v>
      </c>
      <c r="P26" s="167">
        <f t="shared" si="6"/>
        <v>0</v>
      </c>
      <c r="Q26" s="167">
        <f t="shared" si="6"/>
        <v>0</v>
      </c>
      <c r="R26" s="167">
        <f t="shared" si="6"/>
        <v>0</v>
      </c>
      <c r="S26" s="167">
        <f t="shared" si="6"/>
        <v>0</v>
      </c>
      <c r="T26" s="167">
        <f t="shared" si="6"/>
        <v>0</v>
      </c>
      <c r="U26" s="167">
        <f t="shared" si="6"/>
        <v>0</v>
      </c>
      <c r="V26" s="167">
        <f t="shared" si="6"/>
        <v>0</v>
      </c>
      <c r="W26" s="167">
        <f t="shared" si="6"/>
        <v>0</v>
      </c>
      <c r="X26" s="167">
        <f t="shared" si="6"/>
        <v>274212</v>
      </c>
      <c r="Y26" s="167">
        <f t="shared" si="6"/>
        <v>524042</v>
      </c>
      <c r="Z26" s="167">
        <f t="shared" si="6"/>
        <v>285853</v>
      </c>
      <c r="AA26" s="154">
        <f>SUM(AA27:AD34)</f>
        <v>10082729</v>
      </c>
      <c r="AB26" s="154">
        <f t="shared" si="6"/>
        <v>0</v>
      </c>
      <c r="AC26" s="154">
        <f t="shared" si="6"/>
        <v>0</v>
      </c>
      <c r="AD26" s="154">
        <f t="shared" si="6"/>
        <v>0</v>
      </c>
      <c r="AE26" s="154">
        <f>SUM(AE27:AE30)</f>
        <v>9991424</v>
      </c>
      <c r="AF26" s="167">
        <f t="shared" si="6"/>
        <v>478035</v>
      </c>
      <c r="AG26" s="167">
        <f t="shared" si="6"/>
        <v>478035</v>
      </c>
      <c r="AH26" s="167">
        <f t="shared" si="6"/>
        <v>478035</v>
      </c>
      <c r="AI26" s="168">
        <f>SUM(AI27:AI30)</f>
        <v>91305</v>
      </c>
      <c r="AJ26" s="169">
        <f t="shared" si="6"/>
        <v>0</v>
      </c>
      <c r="AK26" s="169">
        <f t="shared" si="6"/>
        <v>0</v>
      </c>
      <c r="AL26" s="169">
        <f t="shared" si="6"/>
        <v>0</v>
      </c>
      <c r="AM26" s="170">
        <f>AE26/AA26*100</f>
        <v>99.094441594135873</v>
      </c>
    </row>
    <row r="27" spans="1:39" ht="20.25" customHeight="1" thickBot="1" x14ac:dyDescent="0.3">
      <c r="A27" s="37" t="s">
        <v>121</v>
      </c>
      <c r="B27" s="42" t="s">
        <v>122</v>
      </c>
      <c r="C27" s="152"/>
      <c r="D27" s="152"/>
      <c r="E27" s="153">
        <f t="shared" si="1"/>
        <v>0</v>
      </c>
      <c r="F27" s="165">
        <v>587094</v>
      </c>
      <c r="G27" s="171" t="e">
        <f>#REF!</f>
        <v>#REF!</v>
      </c>
      <c r="H27" s="171" t="e">
        <f t="shared" si="3"/>
        <v>#REF!</v>
      </c>
      <c r="I27" s="172">
        <v>1</v>
      </c>
      <c r="J27" s="173">
        <v>20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5">
        <f t="shared" si="4"/>
        <v>0</v>
      </c>
      <c r="X27" s="176">
        <v>155980</v>
      </c>
      <c r="Y27" s="176">
        <v>162699</v>
      </c>
      <c r="Z27" s="176">
        <v>100510</v>
      </c>
      <c r="AA27" s="159">
        <f>587094</f>
        <v>587094</v>
      </c>
      <c r="AB27" s="159"/>
      <c r="AC27" s="159"/>
      <c r="AD27" s="159"/>
      <c r="AE27" s="159">
        <v>593469</v>
      </c>
      <c r="AF27" s="176">
        <v>162692</v>
      </c>
      <c r="AG27" s="176">
        <v>162692</v>
      </c>
      <c r="AH27" s="176">
        <v>162692</v>
      </c>
      <c r="AI27" s="161">
        <f t="shared" si="5"/>
        <v>-6375</v>
      </c>
      <c r="AJ27" s="162"/>
      <c r="AK27" s="162"/>
      <c r="AL27" s="162"/>
      <c r="AM27" s="163">
        <f t="shared" si="2"/>
        <v>101.08585677932325</v>
      </c>
    </row>
    <row r="28" spans="1:39" ht="46.5" customHeight="1" thickBot="1" x14ac:dyDescent="0.3">
      <c r="A28" s="37" t="s">
        <v>123</v>
      </c>
      <c r="B28" s="234" t="s">
        <v>234</v>
      </c>
      <c r="C28" s="152"/>
      <c r="D28" s="152"/>
      <c r="E28" s="153">
        <f t="shared" si="1"/>
        <v>0</v>
      </c>
      <c r="F28" s="165">
        <v>2728238</v>
      </c>
      <c r="G28" s="171" t="e">
        <f>#REF!</f>
        <v>#REF!</v>
      </c>
      <c r="H28" s="171" t="e">
        <f t="shared" si="3"/>
        <v>#REF!</v>
      </c>
      <c r="I28" s="172">
        <v>1</v>
      </c>
      <c r="J28" s="173">
        <v>20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5">
        <f t="shared" si="4"/>
        <v>0</v>
      </c>
      <c r="X28" s="176">
        <v>47232</v>
      </c>
      <c r="Y28" s="176">
        <v>160433</v>
      </c>
      <c r="Z28" s="176">
        <v>60433</v>
      </c>
      <c r="AA28" s="159">
        <v>2728238</v>
      </c>
      <c r="AB28" s="159"/>
      <c r="AC28" s="159"/>
      <c r="AD28" s="159"/>
      <c r="AE28" s="159">
        <f>2129494+527135</f>
        <v>2656629</v>
      </c>
      <c r="AF28" s="176">
        <v>110433</v>
      </c>
      <c r="AG28" s="176">
        <v>110433</v>
      </c>
      <c r="AH28" s="176">
        <v>110433</v>
      </c>
      <c r="AI28" s="161">
        <f t="shared" si="5"/>
        <v>71609</v>
      </c>
      <c r="AJ28" s="162"/>
      <c r="AK28" s="162"/>
      <c r="AL28" s="162"/>
      <c r="AM28" s="163">
        <f t="shared" si="2"/>
        <v>97.375265647645108</v>
      </c>
    </row>
    <row r="29" spans="1:39" ht="18.75" customHeight="1" thickBot="1" x14ac:dyDescent="0.3">
      <c r="A29" s="37" t="s">
        <v>124</v>
      </c>
      <c r="B29" s="43" t="s">
        <v>125</v>
      </c>
      <c r="C29" s="152"/>
      <c r="D29" s="152"/>
      <c r="E29" s="153">
        <f t="shared" si="1"/>
        <v>0</v>
      </c>
      <c r="F29" s="165">
        <v>3788917</v>
      </c>
      <c r="G29" s="171" t="e">
        <f>#REF!</f>
        <v>#REF!</v>
      </c>
      <c r="H29" s="171" t="e">
        <f t="shared" si="3"/>
        <v>#REF!</v>
      </c>
      <c r="I29" s="172">
        <v>1</v>
      </c>
      <c r="J29" s="173">
        <v>20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5">
        <f t="shared" si="4"/>
        <v>0</v>
      </c>
      <c r="X29" s="176"/>
      <c r="Y29" s="176">
        <v>132910</v>
      </c>
      <c r="Z29" s="176">
        <v>52910</v>
      </c>
      <c r="AA29" s="159">
        <v>3788917</v>
      </c>
      <c r="AB29" s="159"/>
      <c r="AC29" s="159"/>
      <c r="AD29" s="159"/>
      <c r="AE29" s="159">
        <v>3779406</v>
      </c>
      <c r="AF29" s="176">
        <v>132910</v>
      </c>
      <c r="AG29" s="176">
        <v>132910</v>
      </c>
      <c r="AH29" s="176">
        <v>132910</v>
      </c>
      <c r="AI29" s="161">
        <f t="shared" si="5"/>
        <v>9511</v>
      </c>
      <c r="AJ29" s="162"/>
      <c r="AK29" s="162"/>
      <c r="AL29" s="162"/>
      <c r="AM29" s="163">
        <f t="shared" si="2"/>
        <v>99.748978402007751</v>
      </c>
    </row>
    <row r="30" spans="1:39" ht="18.75" customHeight="1" thickBot="1" x14ac:dyDescent="0.3">
      <c r="A30" s="37" t="s">
        <v>126</v>
      </c>
      <c r="B30" s="43" t="s">
        <v>127</v>
      </c>
      <c r="C30" s="152"/>
      <c r="D30" s="152"/>
      <c r="E30" s="153">
        <f t="shared" si="1"/>
        <v>0</v>
      </c>
      <c r="F30" s="165">
        <v>2978480</v>
      </c>
      <c r="G30" s="171" t="e">
        <f>#REF!</f>
        <v>#REF!</v>
      </c>
      <c r="H30" s="171" t="e">
        <f t="shared" si="3"/>
        <v>#REF!</v>
      </c>
      <c r="I30" s="172">
        <v>1</v>
      </c>
      <c r="J30" s="173">
        <v>20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5">
        <f t="shared" si="4"/>
        <v>0</v>
      </c>
      <c r="X30" s="176">
        <v>71000</v>
      </c>
      <c r="Y30" s="176">
        <v>68000</v>
      </c>
      <c r="Z30" s="176">
        <v>72000</v>
      </c>
      <c r="AA30" s="159">
        <v>2978480</v>
      </c>
      <c r="AB30" s="159"/>
      <c r="AC30" s="159"/>
      <c r="AD30" s="159"/>
      <c r="AE30" s="159">
        <v>2961920</v>
      </c>
      <c r="AF30" s="176">
        <v>72000</v>
      </c>
      <c r="AG30" s="176">
        <v>72000</v>
      </c>
      <c r="AH30" s="176">
        <v>72000</v>
      </c>
      <c r="AI30" s="161">
        <f t="shared" si="5"/>
        <v>16560</v>
      </c>
      <c r="AJ30" s="162"/>
      <c r="AK30" s="162"/>
      <c r="AL30" s="162"/>
      <c r="AM30" s="163">
        <f>AE30/AA30*100</f>
        <v>99.444011710671205</v>
      </c>
    </row>
    <row r="31" spans="1:39" ht="18.75" hidden="1" customHeight="1" x14ac:dyDescent="0.25">
      <c r="A31" s="41" t="s">
        <v>219</v>
      </c>
      <c r="B31" s="38" t="s">
        <v>220</v>
      </c>
      <c r="C31" s="177"/>
      <c r="D31" s="177"/>
      <c r="E31" s="178"/>
      <c r="F31" s="165"/>
      <c r="G31" s="171"/>
      <c r="H31" s="171"/>
      <c r="I31" s="172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5"/>
      <c r="X31" s="176"/>
      <c r="Y31" s="176"/>
      <c r="Z31" s="176"/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79">
        <v>0</v>
      </c>
      <c r="AJ31" s="162"/>
      <c r="AK31" s="162"/>
      <c r="AL31" s="162"/>
      <c r="AM31" s="163">
        <v>0</v>
      </c>
    </row>
    <row r="32" spans="1:39" ht="18.75" hidden="1" customHeight="1" x14ac:dyDescent="0.25">
      <c r="A32" s="37" t="s">
        <v>221</v>
      </c>
      <c r="B32" s="39" t="s">
        <v>222</v>
      </c>
      <c r="C32" s="177"/>
      <c r="D32" s="177"/>
      <c r="E32" s="178"/>
      <c r="F32" s="165"/>
      <c r="G32" s="171"/>
      <c r="H32" s="171"/>
      <c r="I32" s="172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5"/>
      <c r="X32" s="176"/>
      <c r="Y32" s="176"/>
      <c r="Z32" s="176"/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0</v>
      </c>
      <c r="AI32" s="179">
        <v>0</v>
      </c>
      <c r="AJ32" s="162"/>
      <c r="AK32" s="162"/>
      <c r="AL32" s="162"/>
      <c r="AM32" s="163">
        <v>0</v>
      </c>
    </row>
    <row r="33" spans="1:39" ht="18.75" hidden="1" customHeight="1" x14ac:dyDescent="0.25">
      <c r="A33" s="37" t="s">
        <v>223</v>
      </c>
      <c r="B33" s="40" t="s">
        <v>224</v>
      </c>
      <c r="C33" s="177"/>
      <c r="D33" s="177"/>
      <c r="E33" s="178"/>
      <c r="F33" s="165"/>
      <c r="G33" s="171"/>
      <c r="H33" s="171"/>
      <c r="I33" s="172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5"/>
      <c r="X33" s="176"/>
      <c r="Y33" s="176"/>
      <c r="Z33" s="176"/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179">
        <v>0</v>
      </c>
      <c r="AJ33" s="162"/>
      <c r="AK33" s="162"/>
      <c r="AL33" s="162"/>
      <c r="AM33" s="163">
        <v>0</v>
      </c>
    </row>
    <row r="34" spans="1:39" ht="30" hidden="1" customHeight="1" x14ac:dyDescent="0.25">
      <c r="A34" s="37" t="s">
        <v>225</v>
      </c>
      <c r="B34" s="40" t="s">
        <v>226</v>
      </c>
      <c r="C34" s="177"/>
      <c r="D34" s="177"/>
      <c r="E34" s="178"/>
      <c r="F34" s="165"/>
      <c r="G34" s="171"/>
      <c r="H34" s="171"/>
      <c r="I34" s="172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5"/>
      <c r="X34" s="176"/>
      <c r="Y34" s="176"/>
      <c r="Z34" s="176"/>
      <c r="AA34" s="159"/>
      <c r="AB34" s="159"/>
      <c r="AC34" s="159"/>
      <c r="AD34" s="159"/>
      <c r="AE34" s="159">
        <v>0</v>
      </c>
      <c r="AF34" s="176"/>
      <c r="AG34" s="176"/>
      <c r="AH34" s="176"/>
      <c r="AI34" s="179">
        <v>0</v>
      </c>
      <c r="AJ34" s="162"/>
      <c r="AK34" s="162"/>
      <c r="AL34" s="162"/>
      <c r="AM34" s="163" t="e">
        <f t="shared" si="2"/>
        <v>#DIV/0!</v>
      </c>
    </row>
    <row r="35" spans="1:39" ht="19.5" hidden="1" customHeight="1" thickBot="1" x14ac:dyDescent="0.3">
      <c r="A35" s="180">
        <v>12</v>
      </c>
      <c r="B35" s="265" t="s">
        <v>128</v>
      </c>
      <c r="C35" s="266"/>
      <c r="D35" s="266"/>
      <c r="E35" s="267"/>
      <c r="F35" s="165"/>
      <c r="G35" s="171" t="e">
        <f>#REF!</f>
        <v>#REF!</v>
      </c>
      <c r="H35" s="171" t="e">
        <f t="shared" si="3"/>
        <v>#REF!</v>
      </c>
      <c r="I35" s="174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>
        <f t="shared" si="4"/>
        <v>0</v>
      </c>
      <c r="X35" s="176"/>
      <c r="Y35" s="176"/>
      <c r="Z35" s="176"/>
      <c r="AA35" s="159">
        <v>0</v>
      </c>
      <c r="AB35" s="159"/>
      <c r="AC35" s="159"/>
      <c r="AD35" s="159"/>
      <c r="AE35" s="159">
        <v>0</v>
      </c>
      <c r="AF35" s="176"/>
      <c r="AG35" s="176"/>
      <c r="AH35" s="176"/>
      <c r="AI35" s="161">
        <v>0</v>
      </c>
      <c r="AJ35" s="162"/>
      <c r="AK35" s="162"/>
      <c r="AL35" s="162"/>
      <c r="AM35" s="163">
        <v>0</v>
      </c>
    </row>
    <row r="36" spans="1:39" ht="20.25" customHeight="1" x14ac:dyDescent="0.25">
      <c r="A36" s="158"/>
      <c r="B36" s="180" t="s">
        <v>129</v>
      </c>
      <c r="C36" s="152"/>
      <c r="D36" s="152"/>
      <c r="E36" s="153">
        <f t="shared" si="1"/>
        <v>56135235</v>
      </c>
      <c r="F36" s="165">
        <f>SUM(F9:F26,F35)</f>
        <v>163730674</v>
      </c>
      <c r="G36" s="181" t="e">
        <f t="shared" ref="G36:Z36" si="7">SUM(G9:G26,G35)</f>
        <v>#REF!</v>
      </c>
      <c r="H36" s="181" t="e">
        <f t="shared" si="7"/>
        <v>#REF!</v>
      </c>
      <c r="I36" s="181">
        <f t="shared" si="7"/>
        <v>56135251</v>
      </c>
      <c r="J36" s="181">
        <f t="shared" si="7"/>
        <v>56135535</v>
      </c>
      <c r="K36" s="181">
        <f t="shared" si="7"/>
        <v>56135235</v>
      </c>
      <c r="L36" s="181">
        <f t="shared" si="7"/>
        <v>56135235</v>
      </c>
      <c r="M36" s="181">
        <f t="shared" si="7"/>
        <v>56135235</v>
      </c>
      <c r="N36" s="181">
        <f t="shared" si="7"/>
        <v>56135235</v>
      </c>
      <c r="O36" s="181">
        <f t="shared" si="7"/>
        <v>56135235</v>
      </c>
      <c r="P36" s="181">
        <f t="shared" si="7"/>
        <v>56135235</v>
      </c>
      <c r="Q36" s="181">
        <f t="shared" si="7"/>
        <v>56135235</v>
      </c>
      <c r="R36" s="181">
        <f t="shared" si="7"/>
        <v>56135235</v>
      </c>
      <c r="S36" s="181">
        <f t="shared" si="7"/>
        <v>56135235</v>
      </c>
      <c r="T36" s="181">
        <f t="shared" si="7"/>
        <v>56135235</v>
      </c>
      <c r="U36" s="181">
        <f t="shared" si="7"/>
        <v>56135235</v>
      </c>
      <c r="V36" s="181">
        <f t="shared" si="7"/>
        <v>56135235</v>
      </c>
      <c r="W36" s="181">
        <f t="shared" si="7"/>
        <v>56135235</v>
      </c>
      <c r="X36" s="181">
        <f t="shared" si="7"/>
        <v>60598535</v>
      </c>
      <c r="Y36" s="181">
        <f t="shared" si="7"/>
        <v>62099715</v>
      </c>
      <c r="Z36" s="181">
        <f t="shared" si="7"/>
        <v>58923335</v>
      </c>
      <c r="AA36" s="154">
        <f>SUM(AA9:AA26,AA35)</f>
        <v>163730674</v>
      </c>
      <c r="AB36" s="154">
        <f t="shared" ref="AB36:AL36" si="8">SUM(AB9:AB35)</f>
        <v>2525230</v>
      </c>
      <c r="AC36" s="154">
        <f t="shared" si="8"/>
        <v>2525230</v>
      </c>
      <c r="AD36" s="154">
        <f t="shared" si="8"/>
        <v>2525230</v>
      </c>
      <c r="AE36" s="154">
        <f>SUM(AE9:AE26,AE35)+1</f>
        <v>163058580</v>
      </c>
      <c r="AF36" s="168">
        <f t="shared" si="8"/>
        <v>7256325</v>
      </c>
      <c r="AG36" s="168">
        <f t="shared" si="8"/>
        <v>7256325</v>
      </c>
      <c r="AH36" s="168">
        <f t="shared" si="8"/>
        <v>7206325</v>
      </c>
      <c r="AI36" s="168">
        <f>SUM(AI9:AI26,AI35)</f>
        <v>672095</v>
      </c>
      <c r="AJ36" s="182">
        <f t="shared" si="8"/>
        <v>0</v>
      </c>
      <c r="AK36" s="182">
        <f t="shared" si="8"/>
        <v>0</v>
      </c>
      <c r="AL36" s="182">
        <f t="shared" si="8"/>
        <v>0</v>
      </c>
      <c r="AM36" s="170">
        <f>AE36/AA36*100</f>
        <v>99.589512469728177</v>
      </c>
    </row>
    <row r="37" spans="1:39" ht="18.75" x14ac:dyDescent="0.3">
      <c r="A37" s="183" t="s">
        <v>130</v>
      </c>
      <c r="B37" s="184" t="s">
        <v>131</v>
      </c>
      <c r="C37" s="158"/>
      <c r="D37" s="158"/>
      <c r="E37" s="185">
        <f t="shared" si="1"/>
        <v>0</v>
      </c>
      <c r="F37" s="165"/>
      <c r="G37" s="186" t="e">
        <f>#REF!</f>
        <v>#REF!</v>
      </c>
      <c r="H37" s="186" t="e">
        <f t="shared" si="3"/>
        <v>#REF!</v>
      </c>
      <c r="I37" s="176"/>
      <c r="J37" s="187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88">
        <f t="shared" si="4"/>
        <v>0</v>
      </c>
      <c r="X37" s="176"/>
      <c r="Y37" s="176"/>
      <c r="Z37" s="176"/>
      <c r="AA37" s="189"/>
      <c r="AB37" s="189"/>
      <c r="AC37" s="189"/>
      <c r="AD37" s="189"/>
      <c r="AE37" s="189"/>
      <c r="AF37" s="176"/>
      <c r="AG37" s="176"/>
      <c r="AH37" s="176"/>
      <c r="AI37" s="190"/>
      <c r="AJ37" s="162"/>
      <c r="AK37" s="162"/>
      <c r="AL37" s="162"/>
      <c r="AM37" s="162"/>
    </row>
    <row r="38" spans="1:39" ht="17.25" customHeight="1" x14ac:dyDescent="0.25">
      <c r="A38" s="191" t="s">
        <v>132</v>
      </c>
      <c r="B38" s="192" t="s">
        <v>133</v>
      </c>
      <c r="C38" s="158"/>
      <c r="D38" s="158"/>
      <c r="E38" s="185">
        <f t="shared" si="1"/>
        <v>551688</v>
      </c>
      <c r="F38" s="165">
        <v>551688</v>
      </c>
      <c r="G38" s="165">
        <v>551688</v>
      </c>
      <c r="H38" s="165">
        <v>551688</v>
      </c>
      <c r="I38" s="165">
        <v>551688</v>
      </c>
      <c r="J38" s="165">
        <v>551688</v>
      </c>
      <c r="K38" s="165">
        <v>551688</v>
      </c>
      <c r="L38" s="165">
        <v>551688</v>
      </c>
      <c r="M38" s="165">
        <v>551688</v>
      </c>
      <c r="N38" s="165">
        <v>551688</v>
      </c>
      <c r="O38" s="165">
        <v>551688</v>
      </c>
      <c r="P38" s="165">
        <v>551688</v>
      </c>
      <c r="Q38" s="165">
        <v>551688</v>
      </c>
      <c r="R38" s="165">
        <v>551688</v>
      </c>
      <c r="S38" s="165">
        <v>551688</v>
      </c>
      <c r="T38" s="165">
        <v>551688</v>
      </c>
      <c r="U38" s="165">
        <v>551688</v>
      </c>
      <c r="V38" s="165">
        <v>551688</v>
      </c>
      <c r="W38" s="165">
        <v>551688</v>
      </c>
      <c r="X38" s="165">
        <v>551688</v>
      </c>
      <c r="Y38" s="165">
        <v>551688</v>
      </c>
      <c r="Z38" s="165">
        <v>551688</v>
      </c>
      <c r="AA38" s="241">
        <v>551688</v>
      </c>
      <c r="AB38" s="193"/>
      <c r="AC38" s="193"/>
      <c r="AD38" s="193"/>
      <c r="AE38" s="193">
        <v>652143.6</v>
      </c>
      <c r="AF38" s="160">
        <v>91251</v>
      </c>
      <c r="AG38" s="160">
        <v>91251</v>
      </c>
      <c r="AH38" s="160">
        <v>91251</v>
      </c>
      <c r="AI38" s="161">
        <f t="shared" ref="AI38:AI42" si="9">AA38-AE38</f>
        <v>-100455.59999999998</v>
      </c>
      <c r="AJ38" s="162"/>
      <c r="AK38" s="162"/>
      <c r="AL38" s="162"/>
      <c r="AM38" s="163">
        <f t="shared" si="2"/>
        <v>118.20877017444641</v>
      </c>
    </row>
    <row r="39" spans="1:39" ht="18" customHeight="1" x14ac:dyDescent="0.25">
      <c r="A39" s="191" t="s">
        <v>134</v>
      </c>
      <c r="B39" s="192" t="s">
        <v>135</v>
      </c>
      <c r="C39" s="158"/>
      <c r="D39" s="158"/>
      <c r="E39" s="185">
        <f t="shared" si="1"/>
        <v>375120</v>
      </c>
      <c r="F39" s="165">
        <v>375120</v>
      </c>
      <c r="G39" s="165">
        <v>375120</v>
      </c>
      <c r="H39" s="165">
        <v>375120</v>
      </c>
      <c r="I39" s="165">
        <v>375120</v>
      </c>
      <c r="J39" s="165">
        <v>375120</v>
      </c>
      <c r="K39" s="165">
        <v>375120</v>
      </c>
      <c r="L39" s="165">
        <v>375120</v>
      </c>
      <c r="M39" s="165">
        <v>375120</v>
      </c>
      <c r="N39" s="165">
        <v>375120</v>
      </c>
      <c r="O39" s="165">
        <v>375120</v>
      </c>
      <c r="P39" s="165">
        <v>375120</v>
      </c>
      <c r="Q39" s="165">
        <v>375120</v>
      </c>
      <c r="R39" s="165">
        <v>375120</v>
      </c>
      <c r="S39" s="165">
        <v>375120</v>
      </c>
      <c r="T39" s="165">
        <v>375120</v>
      </c>
      <c r="U39" s="165">
        <v>375120</v>
      </c>
      <c r="V39" s="165">
        <v>375120</v>
      </c>
      <c r="W39" s="165">
        <v>375120</v>
      </c>
      <c r="X39" s="165">
        <v>375120</v>
      </c>
      <c r="Y39" s="165">
        <v>375120</v>
      </c>
      <c r="Z39" s="165">
        <v>375120</v>
      </c>
      <c r="AA39" s="241">
        <v>375120</v>
      </c>
      <c r="AB39" s="193"/>
      <c r="AC39" s="193"/>
      <c r="AD39" s="193"/>
      <c r="AE39" s="193">
        <v>759543.6</v>
      </c>
      <c r="AF39" s="160">
        <v>129823</v>
      </c>
      <c r="AG39" s="160">
        <v>129823</v>
      </c>
      <c r="AH39" s="160">
        <v>129823</v>
      </c>
      <c r="AI39" s="161">
        <f t="shared" si="9"/>
        <v>-384423.6</v>
      </c>
      <c r="AJ39" s="162"/>
      <c r="AK39" s="162"/>
      <c r="AL39" s="162"/>
      <c r="AM39" s="163">
        <f t="shared" si="2"/>
        <v>202.48016634676901</v>
      </c>
    </row>
    <row r="40" spans="1:39" ht="17.25" customHeight="1" x14ac:dyDescent="0.25">
      <c r="A40" s="191" t="s">
        <v>136</v>
      </c>
      <c r="B40" s="192" t="s">
        <v>137</v>
      </c>
      <c r="C40" s="158"/>
      <c r="D40" s="158"/>
      <c r="E40" s="185">
        <f t="shared" si="1"/>
        <v>435600</v>
      </c>
      <c r="F40" s="165">
        <v>435600</v>
      </c>
      <c r="G40" s="165">
        <v>435600</v>
      </c>
      <c r="H40" s="165">
        <v>435600</v>
      </c>
      <c r="I40" s="165">
        <v>435600</v>
      </c>
      <c r="J40" s="165">
        <v>435600</v>
      </c>
      <c r="K40" s="165">
        <v>435600</v>
      </c>
      <c r="L40" s="165">
        <v>435600</v>
      </c>
      <c r="M40" s="165">
        <v>435600</v>
      </c>
      <c r="N40" s="165">
        <v>435600</v>
      </c>
      <c r="O40" s="165">
        <v>435600</v>
      </c>
      <c r="P40" s="165">
        <v>435600</v>
      </c>
      <c r="Q40" s="165">
        <v>435600</v>
      </c>
      <c r="R40" s="165">
        <v>435600</v>
      </c>
      <c r="S40" s="165">
        <v>435600</v>
      </c>
      <c r="T40" s="165">
        <v>435600</v>
      </c>
      <c r="U40" s="165">
        <v>435600</v>
      </c>
      <c r="V40" s="165">
        <v>435600</v>
      </c>
      <c r="W40" s="165">
        <v>435600</v>
      </c>
      <c r="X40" s="165">
        <v>435600</v>
      </c>
      <c r="Y40" s="165">
        <v>435600</v>
      </c>
      <c r="Z40" s="165">
        <v>435600</v>
      </c>
      <c r="AA40" s="241">
        <v>435600</v>
      </c>
      <c r="AB40" s="193"/>
      <c r="AC40" s="193"/>
      <c r="AD40" s="193"/>
      <c r="AE40" s="193">
        <v>339749</v>
      </c>
      <c r="AF40" s="160">
        <v>104256</v>
      </c>
      <c r="AG40" s="160">
        <v>104256</v>
      </c>
      <c r="AH40" s="160">
        <v>104256</v>
      </c>
      <c r="AI40" s="161">
        <f t="shared" si="9"/>
        <v>95851</v>
      </c>
      <c r="AJ40" s="162"/>
      <c r="AK40" s="162"/>
      <c r="AL40" s="162"/>
      <c r="AM40" s="163">
        <f t="shared" si="2"/>
        <v>77.995638200183663</v>
      </c>
    </row>
    <row r="41" spans="1:39" ht="18" customHeight="1" x14ac:dyDescent="0.25">
      <c r="A41" s="191" t="s">
        <v>138</v>
      </c>
      <c r="B41" s="192" t="s">
        <v>139</v>
      </c>
      <c r="C41" s="158"/>
      <c r="D41" s="158"/>
      <c r="E41" s="185">
        <f t="shared" si="1"/>
        <v>361440</v>
      </c>
      <c r="F41" s="165">
        <v>361440</v>
      </c>
      <c r="G41" s="165">
        <v>361440</v>
      </c>
      <c r="H41" s="165">
        <v>361440</v>
      </c>
      <c r="I41" s="165">
        <v>361440</v>
      </c>
      <c r="J41" s="165">
        <v>361440</v>
      </c>
      <c r="K41" s="165">
        <v>361440</v>
      </c>
      <c r="L41" s="165">
        <v>361440</v>
      </c>
      <c r="M41" s="165">
        <v>361440</v>
      </c>
      <c r="N41" s="165">
        <v>361440</v>
      </c>
      <c r="O41" s="165">
        <v>361440</v>
      </c>
      <c r="P41" s="165">
        <v>361440</v>
      </c>
      <c r="Q41" s="165">
        <v>361440</v>
      </c>
      <c r="R41" s="165">
        <v>361440</v>
      </c>
      <c r="S41" s="165">
        <v>361440</v>
      </c>
      <c r="T41" s="165">
        <v>361440</v>
      </c>
      <c r="U41" s="165">
        <v>361440</v>
      </c>
      <c r="V41" s="165">
        <v>361440</v>
      </c>
      <c r="W41" s="165">
        <v>361440</v>
      </c>
      <c r="X41" s="165">
        <v>361440</v>
      </c>
      <c r="Y41" s="165">
        <v>361440</v>
      </c>
      <c r="Z41" s="165">
        <v>361440</v>
      </c>
      <c r="AA41" s="241">
        <v>361440</v>
      </c>
      <c r="AB41" s="193"/>
      <c r="AC41" s="193"/>
      <c r="AD41" s="193"/>
      <c r="AE41" s="193">
        <v>367987</v>
      </c>
      <c r="AF41" s="160">
        <v>104400</v>
      </c>
      <c r="AG41" s="160">
        <v>104400</v>
      </c>
      <c r="AH41" s="160">
        <v>104400</v>
      </c>
      <c r="AI41" s="161">
        <f t="shared" si="9"/>
        <v>-6547</v>
      </c>
      <c r="AJ41" s="162"/>
      <c r="AK41" s="162"/>
      <c r="AL41" s="162"/>
      <c r="AM41" s="163">
        <f t="shared" si="2"/>
        <v>101.81136564851705</v>
      </c>
    </row>
    <row r="42" spans="1:39" ht="17.25" customHeight="1" x14ac:dyDescent="0.25">
      <c r="A42" s="191" t="s">
        <v>140</v>
      </c>
      <c r="B42" s="192" t="s">
        <v>141</v>
      </c>
      <c r="C42" s="158"/>
      <c r="D42" s="158"/>
      <c r="E42" s="185">
        <f t="shared" si="1"/>
        <v>273600</v>
      </c>
      <c r="F42" s="165">
        <v>273600</v>
      </c>
      <c r="G42" s="165">
        <v>273600</v>
      </c>
      <c r="H42" s="165">
        <v>273600</v>
      </c>
      <c r="I42" s="165">
        <v>273600</v>
      </c>
      <c r="J42" s="165">
        <v>273600</v>
      </c>
      <c r="K42" s="165">
        <v>273600</v>
      </c>
      <c r="L42" s="165">
        <v>273600</v>
      </c>
      <c r="M42" s="165">
        <v>273600</v>
      </c>
      <c r="N42" s="165">
        <v>273600</v>
      </c>
      <c r="O42" s="165">
        <v>273600</v>
      </c>
      <c r="P42" s="165">
        <v>273600</v>
      </c>
      <c r="Q42" s="165">
        <v>273600</v>
      </c>
      <c r="R42" s="165">
        <v>273600</v>
      </c>
      <c r="S42" s="165">
        <v>273600</v>
      </c>
      <c r="T42" s="165">
        <v>273600</v>
      </c>
      <c r="U42" s="165">
        <v>273600</v>
      </c>
      <c r="V42" s="165">
        <v>273600</v>
      </c>
      <c r="W42" s="165">
        <v>273600</v>
      </c>
      <c r="X42" s="165">
        <v>273600</v>
      </c>
      <c r="Y42" s="165">
        <v>273600</v>
      </c>
      <c r="Z42" s="165">
        <v>273600</v>
      </c>
      <c r="AA42" s="241">
        <v>273600</v>
      </c>
      <c r="AB42" s="193"/>
      <c r="AC42" s="193"/>
      <c r="AD42" s="193"/>
      <c r="AE42" s="193">
        <v>10962</v>
      </c>
      <c r="AF42" s="160">
        <v>65088</v>
      </c>
      <c r="AG42" s="160">
        <v>65088</v>
      </c>
      <c r="AH42" s="160">
        <v>65088</v>
      </c>
      <c r="AI42" s="161">
        <f t="shared" si="9"/>
        <v>262638</v>
      </c>
      <c r="AJ42" s="162"/>
      <c r="AK42" s="162"/>
      <c r="AL42" s="162"/>
      <c r="AM42" s="163">
        <f t="shared" si="2"/>
        <v>4.0065789473684204</v>
      </c>
    </row>
    <row r="43" spans="1:39" ht="17.25" customHeight="1" x14ac:dyDescent="0.25">
      <c r="A43" s="191" t="s">
        <v>235</v>
      </c>
      <c r="B43" s="192" t="s">
        <v>236</v>
      </c>
      <c r="C43" s="158"/>
      <c r="D43" s="158"/>
      <c r="E43" s="185">
        <f t="shared" ref="E43" si="10">W43</f>
        <v>1176000</v>
      </c>
      <c r="F43" s="165">
        <v>1176000</v>
      </c>
      <c r="G43" s="165">
        <v>1176000</v>
      </c>
      <c r="H43" s="165">
        <v>1176000</v>
      </c>
      <c r="I43" s="165">
        <v>1176000</v>
      </c>
      <c r="J43" s="165">
        <v>1176000</v>
      </c>
      <c r="K43" s="165">
        <v>1176000</v>
      </c>
      <c r="L43" s="165">
        <v>1176000</v>
      </c>
      <c r="M43" s="165">
        <v>1176000</v>
      </c>
      <c r="N43" s="165">
        <v>1176000</v>
      </c>
      <c r="O43" s="165">
        <v>1176000</v>
      </c>
      <c r="P43" s="165">
        <v>1176000</v>
      </c>
      <c r="Q43" s="165">
        <v>1176000</v>
      </c>
      <c r="R43" s="165">
        <v>1176000</v>
      </c>
      <c r="S43" s="165">
        <v>1176000</v>
      </c>
      <c r="T43" s="165">
        <v>1176000</v>
      </c>
      <c r="U43" s="165">
        <v>1176000</v>
      </c>
      <c r="V43" s="165">
        <v>1176000</v>
      </c>
      <c r="W43" s="165">
        <v>1176000</v>
      </c>
      <c r="X43" s="165">
        <v>1176000</v>
      </c>
      <c r="Y43" s="165">
        <v>1176000</v>
      </c>
      <c r="Z43" s="165">
        <v>1176000</v>
      </c>
      <c r="AA43" s="241">
        <v>1176000</v>
      </c>
      <c r="AB43" s="193"/>
      <c r="AC43" s="193"/>
      <c r="AD43" s="193"/>
      <c r="AE43" s="193"/>
      <c r="AF43" s="160">
        <v>65088</v>
      </c>
      <c r="AG43" s="160">
        <v>65088</v>
      </c>
      <c r="AH43" s="160">
        <v>65088</v>
      </c>
      <c r="AI43" s="161">
        <f t="shared" ref="AI43" si="11">AA43-AE43</f>
        <v>1176000</v>
      </c>
      <c r="AJ43" s="162"/>
      <c r="AK43" s="162"/>
      <c r="AL43" s="162"/>
      <c r="AM43" s="163">
        <f t="shared" si="2"/>
        <v>0</v>
      </c>
    </row>
    <row r="44" spans="1:39" ht="19.5" customHeight="1" x14ac:dyDescent="0.25">
      <c r="A44" s="158"/>
      <c r="B44" s="194" t="s">
        <v>142</v>
      </c>
      <c r="C44" s="158"/>
      <c r="D44" s="158"/>
      <c r="E44" s="185">
        <f t="shared" si="1"/>
        <v>0</v>
      </c>
      <c r="F44" s="165">
        <f>SUM(F38:F43)</f>
        <v>3173448</v>
      </c>
      <c r="G44" s="186" t="e">
        <f>#REF!</f>
        <v>#REF!</v>
      </c>
      <c r="H44" s="186" t="e">
        <f t="shared" si="3"/>
        <v>#REF!</v>
      </c>
      <c r="I44" s="176"/>
      <c r="J44" s="187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88">
        <f t="shared" si="4"/>
        <v>0</v>
      </c>
      <c r="X44" s="176"/>
      <c r="Y44" s="176"/>
      <c r="Z44" s="176"/>
      <c r="AA44" s="195">
        <f>SUM(AA38:AD43)</f>
        <v>3173448</v>
      </c>
      <c r="AB44" s="195">
        <f t="shared" ref="AB44:AL44" si="12">SUM(AB38:AB42)</f>
        <v>0</v>
      </c>
      <c r="AC44" s="195">
        <f t="shared" si="12"/>
        <v>0</v>
      </c>
      <c r="AD44" s="195">
        <f t="shared" si="12"/>
        <v>0</v>
      </c>
      <c r="AE44" s="195">
        <f>SUM(AE38:AE43)</f>
        <v>2130385.2000000002</v>
      </c>
      <c r="AF44" s="196">
        <f t="shared" si="12"/>
        <v>494818</v>
      </c>
      <c r="AG44" s="196">
        <f t="shared" si="12"/>
        <v>494818</v>
      </c>
      <c r="AH44" s="196">
        <f t="shared" si="12"/>
        <v>494818</v>
      </c>
      <c r="AI44" s="197">
        <f t="shared" si="12"/>
        <v>-132937.19999999995</v>
      </c>
      <c r="AJ44" s="198">
        <f t="shared" si="12"/>
        <v>0</v>
      </c>
      <c r="AK44" s="198">
        <f t="shared" si="12"/>
        <v>0</v>
      </c>
      <c r="AL44" s="198">
        <f t="shared" si="12"/>
        <v>0</v>
      </c>
      <c r="AM44" s="170">
        <f t="shared" si="2"/>
        <v>67.131561632646893</v>
      </c>
    </row>
    <row r="45" spans="1:39" ht="21.75" customHeight="1" x14ac:dyDescent="0.25">
      <c r="A45" s="158"/>
      <c r="B45" s="194" t="s">
        <v>143</v>
      </c>
      <c r="C45" s="158"/>
      <c r="D45" s="158"/>
      <c r="E45" s="185">
        <f t="shared" si="1"/>
        <v>0</v>
      </c>
      <c r="F45" s="165">
        <f>F36+F44</f>
        <v>166904122</v>
      </c>
      <c r="G45" s="185" t="e">
        <f>#REF!</f>
        <v>#REF!</v>
      </c>
      <c r="H45" s="185" t="e">
        <f t="shared" si="3"/>
        <v>#REF!</v>
      </c>
      <c r="I45" s="158"/>
      <c r="J45" s="1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200">
        <f t="shared" si="4"/>
        <v>0</v>
      </c>
      <c r="X45" s="158"/>
      <c r="Y45" s="158"/>
      <c r="Z45" s="158"/>
      <c r="AA45" s="165">
        <f>AA36+AA44</f>
        <v>166904122</v>
      </c>
      <c r="AB45" s="201">
        <f t="shared" ref="AB45:AL45" si="13">AB36+AB44</f>
        <v>2525230</v>
      </c>
      <c r="AC45" s="201">
        <f t="shared" si="13"/>
        <v>2525230</v>
      </c>
      <c r="AD45" s="201">
        <f t="shared" si="13"/>
        <v>2525230</v>
      </c>
      <c r="AE45" s="165">
        <f>AE36+AE44</f>
        <v>165188965.19999999</v>
      </c>
      <c r="AF45" s="202">
        <f t="shared" si="13"/>
        <v>7751143</v>
      </c>
      <c r="AG45" s="202">
        <f t="shared" si="13"/>
        <v>7751143</v>
      </c>
      <c r="AH45" s="202">
        <f t="shared" si="13"/>
        <v>7701143</v>
      </c>
      <c r="AI45" s="202">
        <f>AI36+AI44</f>
        <v>539157.80000000005</v>
      </c>
      <c r="AJ45" s="202">
        <f t="shared" si="13"/>
        <v>0</v>
      </c>
      <c r="AK45" s="202">
        <f t="shared" si="13"/>
        <v>0</v>
      </c>
      <c r="AL45" s="202">
        <f t="shared" si="13"/>
        <v>0</v>
      </c>
      <c r="AM45" s="203">
        <f>AE45/AA45*100</f>
        <v>98.972370017320472</v>
      </c>
    </row>
    <row r="46" spans="1:39" x14ac:dyDescent="0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</row>
    <row r="47" spans="1:39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</row>
    <row r="48" spans="1:39" ht="15.75" x14ac:dyDescent="0.25">
      <c r="A48" s="104"/>
      <c r="B48" s="116" t="s">
        <v>144</v>
      </c>
      <c r="C48" s="204"/>
      <c r="D48" s="204"/>
      <c r="E48" s="2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16" t="s">
        <v>145</v>
      </c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</row>
    <row r="49" spans="1:39" ht="15.75" x14ac:dyDescent="0.25">
      <c r="A49" s="104"/>
      <c r="B49" s="204"/>
      <c r="C49" s="204"/>
      <c r="D49" s="204"/>
      <c r="E49" s="2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2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</row>
    <row r="50" spans="1:39" ht="15.75" x14ac:dyDescent="0.25">
      <c r="A50" s="104"/>
      <c r="B50" s="116" t="s">
        <v>78</v>
      </c>
      <c r="C50" s="204"/>
      <c r="D50" s="204"/>
      <c r="E50" s="2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17" t="s">
        <v>79</v>
      </c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</row>
    <row r="51" spans="1:39" ht="15.75" x14ac:dyDescent="0.25">
      <c r="A51" s="104"/>
      <c r="B51" s="204"/>
      <c r="C51" s="204"/>
      <c r="D51" s="204"/>
      <c r="E51" s="2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2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</row>
    <row r="52" spans="1:39" ht="15.75" x14ac:dyDescent="0.25">
      <c r="A52" s="104"/>
      <c r="B52" s="116" t="s">
        <v>80</v>
      </c>
      <c r="C52" s="116"/>
      <c r="D52" s="116"/>
      <c r="E52" s="116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17" t="s">
        <v>237</v>
      </c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</row>
    <row r="53" spans="1:39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</row>
  </sheetData>
  <autoFilter ref="A6:AM44" xr:uid="{00000000-0009-0000-0000-000001000000}"/>
  <mergeCells count="5">
    <mergeCell ref="B3:AM3"/>
    <mergeCell ref="K5:W5"/>
    <mergeCell ref="AA5:AM5"/>
    <mergeCell ref="AA6:AE6"/>
    <mergeCell ref="B35:E35"/>
  </mergeCells>
  <pageMargins left="0.51181102362204722" right="0" top="0.15748031496062992" bottom="0.15748031496062992" header="0.31496062992125984" footer="0.31496062992125984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Y116"/>
  <sheetViews>
    <sheetView topLeftCell="B1" zoomScaleNormal="100" workbookViewId="0">
      <pane ySplit="5" topLeftCell="A6" activePane="bottomLeft" state="frozen"/>
      <selection pane="bottomLeft" activeCell="J107" sqref="J107"/>
    </sheetView>
  </sheetViews>
  <sheetFormatPr defaultColWidth="9.85546875" defaultRowHeight="12.75" x14ac:dyDescent="0.25"/>
  <cols>
    <col min="1" max="1" width="5.140625" style="5" hidden="1" customWidth="1"/>
    <col min="2" max="2" width="4.140625" style="5" customWidth="1"/>
    <col min="3" max="3" width="50.42578125" style="5" bestFit="1" customWidth="1"/>
    <col min="4" max="4" width="0.140625" style="5" hidden="1" customWidth="1"/>
    <col min="5" max="5" width="14.85546875" style="5" customWidth="1"/>
    <col min="6" max="8" width="10.42578125" style="5" hidden="1" customWidth="1"/>
    <col min="9" max="9" width="14" style="5" customWidth="1"/>
    <col min="10" max="10" width="13.5703125" style="5" customWidth="1"/>
    <col min="11" max="11" width="14.42578125" style="5" customWidth="1"/>
    <col min="12" max="12" width="12" style="5" bestFit="1" customWidth="1"/>
    <col min="13" max="15" width="11.5703125" style="5" hidden="1" customWidth="1"/>
    <col min="16" max="24" width="12.140625" style="5" hidden="1" customWidth="1"/>
    <col min="25" max="25" width="6" style="5" customWidth="1"/>
    <col min="26" max="152" width="9.140625" style="5" customWidth="1"/>
    <col min="153" max="16384" width="9.85546875" style="5"/>
  </cols>
  <sheetData>
    <row r="1" spans="2:24" ht="18.75" x14ac:dyDescent="0.25">
      <c r="C1" s="271" t="s">
        <v>238</v>
      </c>
      <c r="D1" s="271"/>
      <c r="E1" s="271"/>
      <c r="F1" s="271"/>
      <c r="G1" s="271"/>
      <c r="H1" s="271"/>
      <c r="I1" s="271"/>
      <c r="J1" s="271"/>
      <c r="K1" s="6"/>
      <c r="L1" s="6"/>
      <c r="M1" s="6"/>
      <c r="N1" s="6"/>
      <c r="O1" s="6"/>
      <c r="P1" s="7"/>
      <c r="Q1" s="7"/>
      <c r="R1" s="7"/>
      <c r="S1" s="8"/>
      <c r="T1" s="8"/>
      <c r="U1" s="8"/>
      <c r="V1" s="8"/>
      <c r="W1" s="8"/>
      <c r="X1" s="8"/>
    </row>
    <row r="2" spans="2:24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24" x14ac:dyDescent="0.25">
      <c r="B3" s="272" t="s">
        <v>146</v>
      </c>
      <c r="C3" s="273"/>
      <c r="D3" s="272" t="s">
        <v>239</v>
      </c>
      <c r="E3" s="273" t="s">
        <v>147</v>
      </c>
      <c r="F3" s="46"/>
      <c r="G3" s="47"/>
      <c r="H3" s="47"/>
      <c r="I3" s="276" t="s">
        <v>246</v>
      </c>
      <c r="J3" s="276"/>
      <c r="K3" s="48"/>
      <c r="L3" s="48"/>
      <c r="M3" s="48"/>
      <c r="N3" s="48"/>
      <c r="O3" s="48"/>
      <c r="P3" s="9"/>
      <c r="Q3" s="9"/>
      <c r="R3" s="9"/>
      <c r="S3" s="9"/>
      <c r="T3" s="9"/>
      <c r="U3" s="9"/>
      <c r="V3" s="9"/>
      <c r="W3" s="9"/>
      <c r="X3" s="9"/>
    </row>
    <row r="4" spans="2:24" x14ac:dyDescent="0.25">
      <c r="B4" s="274"/>
      <c r="C4" s="275"/>
      <c r="D4" s="274"/>
      <c r="E4" s="275"/>
      <c r="F4" s="49">
        <v>1</v>
      </c>
      <c r="G4" s="49">
        <v>2</v>
      </c>
      <c r="H4" s="49">
        <v>3</v>
      </c>
      <c r="I4" s="49" t="s">
        <v>94</v>
      </c>
      <c r="J4" s="49" t="s">
        <v>95</v>
      </c>
      <c r="K4" s="49" t="s">
        <v>148</v>
      </c>
      <c r="L4" s="49" t="s">
        <v>149</v>
      </c>
      <c r="M4" s="49">
        <v>1</v>
      </c>
      <c r="N4" s="49">
        <v>2</v>
      </c>
      <c r="O4" s="49">
        <v>3</v>
      </c>
      <c r="P4" s="10">
        <v>4</v>
      </c>
      <c r="Q4" s="10">
        <v>5</v>
      </c>
      <c r="R4" s="10">
        <v>6</v>
      </c>
      <c r="S4" s="10">
        <v>7</v>
      </c>
      <c r="T4" s="10">
        <v>8</v>
      </c>
      <c r="U4" s="10">
        <v>9</v>
      </c>
      <c r="V4" s="10">
        <v>10</v>
      </c>
      <c r="W4" s="10">
        <v>11</v>
      </c>
      <c r="X4" s="10">
        <v>12</v>
      </c>
    </row>
    <row r="5" spans="2:24" ht="13.5" thickBot="1" x14ac:dyDescent="0.3">
      <c r="B5" s="277"/>
      <c r="C5" s="278"/>
      <c r="D5" s="50"/>
      <c r="E5" s="50" t="s">
        <v>150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11"/>
      <c r="Q5" s="11"/>
      <c r="R5" s="11"/>
      <c r="S5" s="11"/>
      <c r="T5" s="11"/>
      <c r="U5" s="11"/>
      <c r="V5" s="11"/>
      <c r="W5" s="11"/>
      <c r="X5" s="11"/>
    </row>
    <row r="6" spans="2:24" ht="20.25" x14ac:dyDescent="0.3">
      <c r="B6" s="51" t="s">
        <v>151</v>
      </c>
      <c r="C6" s="52" t="s">
        <v>152</v>
      </c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12"/>
      <c r="Q6" s="12"/>
      <c r="R6" s="12"/>
      <c r="S6" s="12"/>
      <c r="T6" s="12"/>
      <c r="U6" s="12"/>
      <c r="V6" s="12"/>
      <c r="W6" s="12"/>
      <c r="X6" s="12"/>
    </row>
    <row r="7" spans="2:24" x14ac:dyDescent="0.2">
      <c r="B7" s="55" t="s">
        <v>153</v>
      </c>
      <c r="C7" s="56" t="s">
        <v>154</v>
      </c>
      <c r="D7" s="57"/>
      <c r="E7" s="57">
        <f>SUM(E8:E18)</f>
        <v>139095077</v>
      </c>
      <c r="F7" s="57">
        <f t="shared" ref="F7:X7" si="0">SUM(F8:F18)</f>
        <v>7632014</v>
      </c>
      <c r="G7" s="57">
        <f t="shared" si="0"/>
        <v>7137471</v>
      </c>
      <c r="H7" s="57">
        <f t="shared" si="0"/>
        <v>8215641</v>
      </c>
      <c r="I7" s="58">
        <f>SUM(I8:I14)</f>
        <v>139095077</v>
      </c>
      <c r="J7" s="57">
        <f>SUM(J8:J18)</f>
        <v>137665327</v>
      </c>
      <c r="K7" s="58">
        <f>I7-J7</f>
        <v>1429750</v>
      </c>
      <c r="L7" s="59">
        <f>J7/I7</f>
        <v>0.98972105964612966</v>
      </c>
      <c r="M7" s="13">
        <f>SUM(M8:M18)</f>
        <v>12239432</v>
      </c>
      <c r="N7" s="13">
        <f t="shared" si="0"/>
        <v>11634912</v>
      </c>
      <c r="O7" s="13">
        <f t="shared" si="0"/>
        <v>13078431</v>
      </c>
      <c r="P7" s="13">
        <f>SUM(P8:P18)</f>
        <v>13461820</v>
      </c>
      <c r="Q7" s="13">
        <f t="shared" si="0"/>
        <v>13211294</v>
      </c>
      <c r="R7" s="13">
        <f t="shared" si="0"/>
        <v>12846683</v>
      </c>
      <c r="S7" s="13">
        <f t="shared" si="0"/>
        <v>14326410</v>
      </c>
      <c r="T7" s="13">
        <f t="shared" si="0"/>
        <v>15156582</v>
      </c>
      <c r="U7" s="13">
        <f t="shared" si="0"/>
        <v>15252974</v>
      </c>
      <c r="V7" s="13">
        <f t="shared" si="0"/>
        <v>8061106</v>
      </c>
      <c r="W7" s="13">
        <f t="shared" si="0"/>
        <v>3075331</v>
      </c>
      <c r="X7" s="13">
        <f t="shared" si="0"/>
        <v>6750102</v>
      </c>
    </row>
    <row r="8" spans="2:24" x14ac:dyDescent="0.2">
      <c r="B8" s="55"/>
      <c r="C8" s="60" t="s">
        <v>155</v>
      </c>
      <c r="D8" s="61"/>
      <c r="E8" s="32">
        <f>SUM(P8:R8,S8:U8,V8:X8,M8:O8)</f>
        <v>136450537</v>
      </c>
      <c r="F8" s="32">
        <v>7523864</v>
      </c>
      <c r="G8" s="32">
        <v>6995981</v>
      </c>
      <c r="H8" s="32">
        <v>8074151</v>
      </c>
      <c r="I8" s="32">
        <f>SUM(M8:X8)</f>
        <v>136450537</v>
      </c>
      <c r="J8" s="32">
        <f>135888179</f>
        <v>135888179</v>
      </c>
      <c r="K8" s="32">
        <f>I8-J8</f>
        <v>562358</v>
      </c>
      <c r="L8" s="62">
        <f>J8/I8</f>
        <v>0.99587866774023759</v>
      </c>
      <c r="M8" s="32">
        <v>12131282</v>
      </c>
      <c r="N8" s="32">
        <v>11493422</v>
      </c>
      <c r="O8" s="32">
        <v>12936941</v>
      </c>
      <c r="P8" s="19">
        <v>13180330</v>
      </c>
      <c r="Q8" s="19">
        <v>12929804</v>
      </c>
      <c r="R8" s="19">
        <v>12565193</v>
      </c>
      <c r="S8" s="19">
        <v>14044920</v>
      </c>
      <c r="T8" s="19">
        <v>14875092</v>
      </c>
      <c r="U8" s="19">
        <v>14971484</v>
      </c>
      <c r="V8" s="19">
        <v>7779616</v>
      </c>
      <c r="W8" s="19">
        <v>2933841</v>
      </c>
      <c r="X8" s="19">
        <v>6608612</v>
      </c>
    </row>
    <row r="9" spans="2:24" x14ac:dyDescent="0.2">
      <c r="B9" s="55"/>
      <c r="C9" s="60" t="s">
        <v>133</v>
      </c>
      <c r="D9" s="61"/>
      <c r="E9" s="32">
        <f>SUM(P9:R9,S9:U9,V9:X9,M9:O9)</f>
        <v>459740</v>
      </c>
      <c r="F9" s="32">
        <v>38000</v>
      </c>
      <c r="G9" s="32">
        <v>38340</v>
      </c>
      <c r="H9" s="32">
        <v>38340</v>
      </c>
      <c r="I9" s="32">
        <f>SUM(M9:X9)</f>
        <v>459740</v>
      </c>
      <c r="J9" s="32">
        <v>543453</v>
      </c>
      <c r="K9" s="32">
        <f t="shared" ref="K9:K14" si="1">I9-J9</f>
        <v>-83713</v>
      </c>
      <c r="L9" s="62">
        <f t="shared" ref="L9:L14" si="2">J9/I9</f>
        <v>1.1820877017444642</v>
      </c>
      <c r="M9" s="32">
        <v>38000</v>
      </c>
      <c r="N9" s="32">
        <v>38340</v>
      </c>
      <c r="O9" s="32">
        <v>38340</v>
      </c>
      <c r="P9" s="32">
        <v>38340</v>
      </c>
      <c r="Q9" s="32">
        <v>38340</v>
      </c>
      <c r="R9" s="32">
        <v>38340</v>
      </c>
      <c r="S9" s="32">
        <v>38340</v>
      </c>
      <c r="T9" s="32">
        <v>38340</v>
      </c>
      <c r="U9" s="32">
        <v>38340</v>
      </c>
      <c r="V9" s="32">
        <v>38340</v>
      </c>
      <c r="W9" s="32">
        <v>38340</v>
      </c>
      <c r="X9" s="32">
        <v>38340</v>
      </c>
    </row>
    <row r="10" spans="2:24" x14ac:dyDescent="0.2">
      <c r="B10" s="55"/>
      <c r="C10" s="60" t="s">
        <v>135</v>
      </c>
      <c r="D10" s="61"/>
      <c r="E10" s="32">
        <f>SUM(P10:R10,S10:U10,V10:X10,M10:O10)</f>
        <v>312600</v>
      </c>
      <c r="F10" s="32">
        <v>26050</v>
      </c>
      <c r="G10" s="32">
        <v>26050</v>
      </c>
      <c r="H10" s="32">
        <v>26050</v>
      </c>
      <c r="I10" s="32">
        <f t="shared" ref="I10:I14" si="3">SUM(M10:X10)</f>
        <v>312600</v>
      </c>
      <c r="J10" s="32">
        <v>632953</v>
      </c>
      <c r="K10" s="32">
        <f t="shared" si="1"/>
        <v>-320353</v>
      </c>
      <c r="L10" s="62">
        <f t="shared" si="2"/>
        <v>2.0248016634676902</v>
      </c>
      <c r="M10" s="32">
        <v>26050</v>
      </c>
      <c r="N10" s="32">
        <v>26050</v>
      </c>
      <c r="O10" s="32">
        <v>26050</v>
      </c>
      <c r="P10" s="32">
        <v>26050</v>
      </c>
      <c r="Q10" s="32">
        <v>26050</v>
      </c>
      <c r="R10" s="32">
        <v>26050</v>
      </c>
      <c r="S10" s="32">
        <v>26050</v>
      </c>
      <c r="T10" s="32">
        <v>26050</v>
      </c>
      <c r="U10" s="32">
        <v>26050</v>
      </c>
      <c r="V10" s="32">
        <v>26050</v>
      </c>
      <c r="W10" s="32">
        <v>26050</v>
      </c>
      <c r="X10" s="32">
        <v>26050</v>
      </c>
    </row>
    <row r="11" spans="2:24" x14ac:dyDescent="0.2">
      <c r="B11" s="55"/>
      <c r="C11" s="60" t="s">
        <v>137</v>
      </c>
      <c r="D11" s="61"/>
      <c r="E11" s="32">
        <f t="shared" ref="E11:E13" si="4">SUM(P11:R11,S11:U11,V11:X11,M11:O11)</f>
        <v>363000</v>
      </c>
      <c r="F11" s="32"/>
      <c r="G11" s="32">
        <v>33000</v>
      </c>
      <c r="H11" s="32">
        <v>33000</v>
      </c>
      <c r="I11" s="32">
        <f t="shared" si="3"/>
        <v>363000</v>
      </c>
      <c r="J11" s="32">
        <v>283124</v>
      </c>
      <c r="K11" s="32">
        <f t="shared" si="1"/>
        <v>79876</v>
      </c>
      <c r="L11" s="62">
        <f t="shared" si="2"/>
        <v>0.77995592286501381</v>
      </c>
      <c r="M11" s="32"/>
      <c r="N11" s="32">
        <v>33000</v>
      </c>
      <c r="O11" s="32">
        <v>33000</v>
      </c>
      <c r="P11" s="32">
        <v>33000</v>
      </c>
      <c r="Q11" s="32">
        <v>33000</v>
      </c>
      <c r="R11" s="32">
        <v>33000</v>
      </c>
      <c r="S11" s="32">
        <v>33000</v>
      </c>
      <c r="T11" s="32">
        <v>33000</v>
      </c>
      <c r="U11" s="32">
        <v>33000</v>
      </c>
      <c r="V11" s="32">
        <v>33000</v>
      </c>
      <c r="W11" s="32">
        <v>33000</v>
      </c>
      <c r="X11" s="32">
        <v>33000</v>
      </c>
    </row>
    <row r="12" spans="2:24" x14ac:dyDescent="0.2">
      <c r="B12" s="55"/>
      <c r="C12" s="60" t="s">
        <v>139</v>
      </c>
      <c r="D12" s="61"/>
      <c r="E12" s="32">
        <f t="shared" si="4"/>
        <v>301200</v>
      </c>
      <c r="F12" s="32">
        <v>25100</v>
      </c>
      <c r="G12" s="32">
        <v>25100</v>
      </c>
      <c r="H12" s="32">
        <v>25100</v>
      </c>
      <c r="I12" s="32">
        <f t="shared" si="3"/>
        <v>301200</v>
      </c>
      <c r="J12" s="32">
        <v>306656</v>
      </c>
      <c r="K12" s="32">
        <f t="shared" si="1"/>
        <v>-5456</v>
      </c>
      <c r="L12" s="62">
        <f t="shared" si="2"/>
        <v>1.0181142098273572</v>
      </c>
      <c r="M12" s="32">
        <v>25100</v>
      </c>
      <c r="N12" s="32">
        <v>25100</v>
      </c>
      <c r="O12" s="32">
        <v>25100</v>
      </c>
      <c r="P12" s="32">
        <v>25100</v>
      </c>
      <c r="Q12" s="32">
        <v>25100</v>
      </c>
      <c r="R12" s="32">
        <v>25100</v>
      </c>
      <c r="S12" s="32">
        <v>25100</v>
      </c>
      <c r="T12" s="32">
        <v>25100</v>
      </c>
      <c r="U12" s="32">
        <v>25100</v>
      </c>
      <c r="V12" s="32">
        <v>25100</v>
      </c>
      <c r="W12" s="32">
        <v>25100</v>
      </c>
      <c r="X12" s="32">
        <v>25100</v>
      </c>
    </row>
    <row r="13" spans="2:24" x14ac:dyDescent="0.2">
      <c r="B13" s="55"/>
      <c r="C13" s="60" t="s">
        <v>141</v>
      </c>
      <c r="D13" s="61"/>
      <c r="E13" s="32">
        <f t="shared" si="4"/>
        <v>228000</v>
      </c>
      <c r="F13" s="32">
        <v>19000</v>
      </c>
      <c r="G13" s="32">
        <v>19000</v>
      </c>
      <c r="H13" s="32">
        <v>19000</v>
      </c>
      <c r="I13" s="32">
        <f t="shared" si="3"/>
        <v>228000</v>
      </c>
      <c r="J13" s="32">
        <v>10962</v>
      </c>
      <c r="K13" s="32">
        <f t="shared" si="1"/>
        <v>217038</v>
      </c>
      <c r="L13" s="62">
        <f t="shared" si="2"/>
        <v>4.8078947368421054E-2</v>
      </c>
      <c r="M13" s="32">
        <v>19000</v>
      </c>
      <c r="N13" s="32">
        <v>19000</v>
      </c>
      <c r="O13" s="32">
        <v>19000</v>
      </c>
      <c r="P13" s="32">
        <v>19000</v>
      </c>
      <c r="Q13" s="32">
        <v>19000</v>
      </c>
      <c r="R13" s="32">
        <v>19000</v>
      </c>
      <c r="S13" s="32">
        <v>19000</v>
      </c>
      <c r="T13" s="32">
        <v>19000</v>
      </c>
      <c r="U13" s="32">
        <v>19000</v>
      </c>
      <c r="V13" s="32">
        <v>19000</v>
      </c>
      <c r="W13" s="32">
        <v>19000</v>
      </c>
      <c r="X13" s="32">
        <v>19000</v>
      </c>
    </row>
    <row r="14" spans="2:24" x14ac:dyDescent="0.2">
      <c r="B14" s="55"/>
      <c r="C14" s="60" t="s">
        <v>236</v>
      </c>
      <c r="D14" s="63"/>
      <c r="E14" s="32">
        <f>SUM(M14:O14,P14:R14,S14:U14,V14:X14)</f>
        <v>980000</v>
      </c>
      <c r="F14" s="32"/>
      <c r="G14" s="32"/>
      <c r="H14" s="32"/>
      <c r="I14" s="32">
        <f t="shared" si="3"/>
        <v>980000</v>
      </c>
      <c r="J14" s="32">
        <v>0</v>
      </c>
      <c r="K14" s="32">
        <f t="shared" si="1"/>
        <v>980000</v>
      </c>
      <c r="L14" s="62">
        <f t="shared" si="2"/>
        <v>0</v>
      </c>
      <c r="M14" s="32"/>
      <c r="N14" s="32"/>
      <c r="O14" s="32"/>
      <c r="P14" s="19">
        <v>140000</v>
      </c>
      <c r="Q14" s="19">
        <v>140000</v>
      </c>
      <c r="R14" s="19">
        <v>140000</v>
      </c>
      <c r="S14" s="19">
        <v>140000</v>
      </c>
      <c r="T14" s="19">
        <v>140000</v>
      </c>
      <c r="U14" s="19">
        <v>140000</v>
      </c>
      <c r="V14" s="19">
        <v>140000</v>
      </c>
      <c r="W14" s="19"/>
      <c r="X14" s="19"/>
    </row>
    <row r="15" spans="2:24" s="15" customFormat="1" ht="13.5" hidden="1" x14ac:dyDescent="0.25">
      <c r="B15" s="64"/>
      <c r="C15" s="32"/>
      <c r="D15" s="65"/>
      <c r="E15" s="32">
        <f t="shared" ref="E15:E18" si="5">SUM(F15:X15)</f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9"/>
      <c r="Q15" s="19"/>
      <c r="R15" s="19"/>
      <c r="S15" s="19"/>
      <c r="T15" s="19"/>
      <c r="U15" s="19"/>
      <c r="V15" s="19"/>
      <c r="W15" s="19"/>
      <c r="X15" s="19"/>
    </row>
    <row r="16" spans="2:24" s="15" customFormat="1" ht="13.5" hidden="1" x14ac:dyDescent="0.25">
      <c r="B16" s="64"/>
      <c r="C16" s="32"/>
      <c r="D16" s="63"/>
      <c r="E16" s="32">
        <f t="shared" si="5"/>
        <v>0</v>
      </c>
      <c r="F16" s="32"/>
      <c r="G16" s="32"/>
      <c r="H16" s="32"/>
      <c r="I16" s="32"/>
      <c r="J16" s="32"/>
      <c r="K16" s="32"/>
      <c r="L16" s="32"/>
      <c r="M16" s="32"/>
      <c r="N16" s="235"/>
      <c r="O16" s="235"/>
      <c r="P16" s="19"/>
      <c r="Q16" s="19"/>
      <c r="R16" s="19"/>
      <c r="S16" s="19"/>
      <c r="T16" s="19"/>
      <c r="U16" s="19"/>
      <c r="V16" s="19"/>
      <c r="W16" s="19"/>
      <c r="X16" s="19"/>
    </row>
    <row r="17" spans="2:25" s="15" customFormat="1" ht="13.5" hidden="1" x14ac:dyDescent="0.25">
      <c r="B17" s="64"/>
      <c r="C17" s="32"/>
      <c r="D17" s="65"/>
      <c r="E17" s="32">
        <f t="shared" si="5"/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9"/>
      <c r="Q17" s="19"/>
      <c r="R17" s="19"/>
      <c r="S17" s="19"/>
      <c r="T17" s="19"/>
      <c r="U17" s="19"/>
      <c r="V17" s="19"/>
      <c r="W17" s="19"/>
      <c r="X17" s="19"/>
    </row>
    <row r="18" spans="2:25" s="15" customFormat="1" ht="13.5" hidden="1" x14ac:dyDescent="0.25">
      <c r="B18" s="64"/>
      <c r="C18" s="32"/>
      <c r="D18" s="63"/>
      <c r="E18" s="32">
        <f t="shared" si="5"/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9"/>
      <c r="Q18" s="19"/>
      <c r="R18" s="19"/>
      <c r="S18" s="19"/>
      <c r="T18" s="19"/>
      <c r="U18" s="19"/>
      <c r="V18" s="19"/>
      <c r="W18" s="19"/>
      <c r="X18" s="19"/>
    </row>
    <row r="19" spans="2:25" ht="15.75" x14ac:dyDescent="0.2">
      <c r="B19" s="55" t="s">
        <v>156</v>
      </c>
      <c r="C19" s="67" t="s">
        <v>20</v>
      </c>
      <c r="D19" s="68"/>
      <c r="E19" s="69">
        <f>E7</f>
        <v>139095077</v>
      </c>
      <c r="F19" s="69">
        <f t="shared" ref="F19:K19" si="6">F7</f>
        <v>7632014</v>
      </c>
      <c r="G19" s="69">
        <f t="shared" si="6"/>
        <v>7137471</v>
      </c>
      <c r="H19" s="69">
        <f t="shared" si="6"/>
        <v>8215641</v>
      </c>
      <c r="I19" s="69">
        <f>I7</f>
        <v>139095077</v>
      </c>
      <c r="J19" s="69">
        <f>J7</f>
        <v>137665327</v>
      </c>
      <c r="K19" s="69">
        <f t="shared" si="6"/>
        <v>1429750</v>
      </c>
      <c r="L19" s="70">
        <f>J19/I19</f>
        <v>0.98972105964612966</v>
      </c>
      <c r="M19" s="236">
        <f>M7</f>
        <v>12239432</v>
      </c>
      <c r="N19" s="236">
        <f t="shared" ref="N19:O19" si="7">N7</f>
        <v>11634912</v>
      </c>
      <c r="O19" s="236">
        <f t="shared" si="7"/>
        <v>13078431</v>
      </c>
      <c r="P19" s="236">
        <f>P7</f>
        <v>13461820</v>
      </c>
      <c r="Q19" s="236">
        <f t="shared" ref="Q19:X19" si="8">Q7</f>
        <v>13211294</v>
      </c>
      <c r="R19" s="236">
        <f t="shared" si="8"/>
        <v>12846683</v>
      </c>
      <c r="S19" s="236">
        <f t="shared" si="8"/>
        <v>14326410</v>
      </c>
      <c r="T19" s="236">
        <f t="shared" si="8"/>
        <v>15156582</v>
      </c>
      <c r="U19" s="236">
        <f t="shared" si="8"/>
        <v>15252974</v>
      </c>
      <c r="V19" s="236">
        <f t="shared" si="8"/>
        <v>8061106</v>
      </c>
      <c r="W19" s="236">
        <f t="shared" si="8"/>
        <v>3075331</v>
      </c>
      <c r="X19" s="236">
        <f t="shared" si="8"/>
        <v>6750102</v>
      </c>
    </row>
    <row r="20" spans="2:25" ht="20.25" x14ac:dyDescent="0.3">
      <c r="B20" s="51" t="s">
        <v>157</v>
      </c>
      <c r="C20" s="52" t="s">
        <v>158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18"/>
      <c r="Q20" s="18"/>
      <c r="R20" s="18"/>
      <c r="S20" s="18"/>
      <c r="T20" s="18"/>
      <c r="U20" s="18"/>
      <c r="V20" s="18"/>
      <c r="W20" s="18"/>
      <c r="X20" s="18"/>
    </row>
    <row r="21" spans="2:25" ht="14.25" x14ac:dyDescent="0.2">
      <c r="B21" s="55" t="s">
        <v>159</v>
      </c>
      <c r="C21" s="31" t="s">
        <v>160</v>
      </c>
      <c r="D21" s="32"/>
      <c r="E21" s="32">
        <f>SUM(M21:O21,P21:R21,S21:U21,V21:X21)</f>
        <v>11998002</v>
      </c>
      <c r="F21" s="32">
        <v>1672042</v>
      </c>
      <c r="G21" s="32">
        <v>1020028</v>
      </c>
      <c r="H21" s="32">
        <v>989542</v>
      </c>
      <c r="I21" s="32">
        <f>SUM(M21:X21)</f>
        <v>11998002</v>
      </c>
      <c r="J21" s="32">
        <v>9422245</v>
      </c>
      <c r="K21" s="32">
        <f>I21-J21</f>
        <v>2575757</v>
      </c>
      <c r="L21" s="62">
        <f>J21/I21</f>
        <v>0.78531783875348582</v>
      </c>
      <c r="M21" s="32">
        <f>1416667-50200</f>
        <v>1366467</v>
      </c>
      <c r="N21" s="32">
        <f>1416667-50200</f>
        <v>1366467</v>
      </c>
      <c r="O21" s="32">
        <f>1333333-50200</f>
        <v>1283133</v>
      </c>
      <c r="P21" s="32">
        <f>1250000-50200</f>
        <v>1199800</v>
      </c>
      <c r="Q21" s="32">
        <f>1250000-50200</f>
        <v>1199800</v>
      </c>
      <c r="R21" s="32">
        <f>1166667-50200</f>
        <v>1116467</v>
      </c>
      <c r="S21" s="32">
        <f>1166667-50200</f>
        <v>1116467</v>
      </c>
      <c r="T21" s="32">
        <f>1166667-50200</f>
        <v>1116467</v>
      </c>
      <c r="U21" s="32">
        <f>1166667-50200</f>
        <v>1116467</v>
      </c>
      <c r="V21" s="32">
        <f>1166667-50200</f>
        <v>1116467</v>
      </c>
      <c r="W21" s="32">
        <f>1291667-50200-1241467</f>
        <v>0</v>
      </c>
      <c r="X21" s="32">
        <f>1416667-50200-101669-1264798</f>
        <v>0</v>
      </c>
      <c r="Y21" s="5" t="s">
        <v>161</v>
      </c>
    </row>
    <row r="22" spans="2:25" ht="14.25" x14ac:dyDescent="0.2">
      <c r="B22" s="55" t="s">
        <v>162</v>
      </c>
      <c r="C22" s="31" t="s">
        <v>163</v>
      </c>
      <c r="D22" s="32"/>
      <c r="E22" s="32">
        <f t="shared" ref="E22:E29" si="9">SUM(M22:O22,P22:R22,S22:U22,V22:X22)</f>
        <v>4076161</v>
      </c>
      <c r="F22" s="32">
        <v>58500</v>
      </c>
      <c r="G22" s="32">
        <v>608490</v>
      </c>
      <c r="H22" s="32">
        <f>41670+4750</f>
        <v>46420</v>
      </c>
      <c r="I22" s="32">
        <f t="shared" ref="I22:I29" si="10">SUM(M22:X22)</f>
        <v>4076161</v>
      </c>
      <c r="J22" s="32">
        <v>7290258</v>
      </c>
      <c r="K22" s="32">
        <f t="shared" ref="K22:K31" si="11">I22-J22</f>
        <v>-3214097</v>
      </c>
      <c r="L22" s="62">
        <f>J22/I22</f>
        <v>1.7885108071050186</v>
      </c>
      <c r="M22" s="32">
        <v>263000</v>
      </c>
      <c r="N22" s="32">
        <v>263000</v>
      </c>
      <c r="O22" s="32">
        <v>410000</v>
      </c>
      <c r="P22" s="32">
        <v>360000</v>
      </c>
      <c r="Q22" s="32">
        <v>725500</v>
      </c>
      <c r="R22" s="32">
        <v>560000</v>
      </c>
      <c r="S22" s="32">
        <v>1110000</v>
      </c>
      <c r="T22" s="32">
        <v>560000</v>
      </c>
      <c r="U22" s="32">
        <v>722000</v>
      </c>
      <c r="V22" s="32">
        <f>356000-356000-909690</f>
        <v>-909690</v>
      </c>
      <c r="W22" s="32">
        <f>356000-343649</f>
        <v>12351</v>
      </c>
      <c r="X22" s="32">
        <f>263000-263000</f>
        <v>0</v>
      </c>
      <c r="Y22" s="5" t="s">
        <v>164</v>
      </c>
    </row>
    <row r="23" spans="2:25" ht="14.25" x14ac:dyDescent="0.2">
      <c r="B23" s="55" t="s">
        <v>165</v>
      </c>
      <c r="C23" s="31" t="s">
        <v>166</v>
      </c>
      <c r="D23" s="32"/>
      <c r="E23" s="32">
        <f t="shared" si="9"/>
        <v>21666668</v>
      </c>
      <c r="F23" s="32">
        <v>1224833</v>
      </c>
      <c r="G23" s="32">
        <v>1121642</v>
      </c>
      <c r="H23" s="32">
        <v>1556208</v>
      </c>
      <c r="I23" s="32">
        <f t="shared" si="10"/>
        <v>21666668</v>
      </c>
      <c r="J23" s="32">
        <v>21656674</v>
      </c>
      <c r="K23" s="32">
        <f t="shared" si="11"/>
        <v>9994</v>
      </c>
      <c r="L23" s="62">
        <f>J23/I23</f>
        <v>0.99953873848992381</v>
      </c>
      <c r="M23" s="32">
        <v>1666667</v>
      </c>
      <c r="N23" s="32">
        <v>1666667</v>
      </c>
      <c r="O23" s="32">
        <v>1666667</v>
      </c>
      <c r="P23" s="32">
        <v>1833333</v>
      </c>
      <c r="Q23" s="32">
        <v>1916667</v>
      </c>
      <c r="R23" s="32">
        <v>1916667</v>
      </c>
      <c r="S23" s="32">
        <v>1916667</v>
      </c>
      <c r="T23" s="32">
        <v>1916667</v>
      </c>
      <c r="U23" s="32">
        <v>1833333</v>
      </c>
      <c r="V23" s="32">
        <v>1833333</v>
      </c>
      <c r="W23" s="32">
        <v>1833333</v>
      </c>
      <c r="X23" s="32">
        <v>1666667</v>
      </c>
      <c r="Y23" s="5" t="s">
        <v>164</v>
      </c>
    </row>
    <row r="24" spans="2:25" ht="14.25" x14ac:dyDescent="0.2">
      <c r="B24" s="55" t="s">
        <v>167</v>
      </c>
      <c r="C24" s="31" t="s">
        <v>240</v>
      </c>
      <c r="D24" s="32"/>
      <c r="E24" s="32">
        <f t="shared" si="9"/>
        <v>58450</v>
      </c>
      <c r="F24" s="32">
        <v>900000</v>
      </c>
      <c r="G24" s="32">
        <f>1394000-34600-125000</f>
        <v>1234400</v>
      </c>
      <c r="H24" s="32">
        <f>710000-34600</f>
        <v>675400</v>
      </c>
      <c r="I24" s="32">
        <f t="shared" si="10"/>
        <v>58450</v>
      </c>
      <c r="J24" s="32">
        <v>52401</v>
      </c>
      <c r="K24" s="32">
        <f t="shared" si="11"/>
        <v>6049</v>
      </c>
      <c r="L24" s="62">
        <f t="shared" ref="L24:L26" si="12">J24/I24</f>
        <v>0.89650983746792134</v>
      </c>
      <c r="M24" s="62"/>
      <c r="N24" s="32">
        <v>6700</v>
      </c>
      <c r="O24" s="32"/>
      <c r="P24" s="32">
        <v>10200</v>
      </c>
      <c r="Q24" s="32"/>
      <c r="R24" s="32">
        <v>18300</v>
      </c>
      <c r="S24" s="32">
        <v>21600</v>
      </c>
      <c r="T24" s="32">
        <v>1650</v>
      </c>
      <c r="U24" s="19"/>
      <c r="V24" s="19"/>
      <c r="W24" s="19"/>
      <c r="X24" s="19"/>
      <c r="Y24" s="5" t="s">
        <v>164</v>
      </c>
    </row>
    <row r="25" spans="2:25" ht="14.25" x14ac:dyDescent="0.2">
      <c r="B25" s="55" t="s">
        <v>168</v>
      </c>
      <c r="C25" s="31" t="s">
        <v>169</v>
      </c>
      <c r="D25" s="32"/>
      <c r="E25" s="32">
        <f t="shared" si="9"/>
        <v>25223889</v>
      </c>
      <c r="F25" s="32">
        <v>655067</v>
      </c>
      <c r="G25" s="32">
        <v>655067</v>
      </c>
      <c r="H25" s="32">
        <v>571733</v>
      </c>
      <c r="I25" s="32">
        <f t="shared" si="10"/>
        <v>25223889</v>
      </c>
      <c r="J25" s="32">
        <v>27337462</v>
      </c>
      <c r="K25" s="32">
        <f>I25-J25</f>
        <v>-2113573</v>
      </c>
      <c r="L25" s="62">
        <f t="shared" si="12"/>
        <v>1.0837925111389446</v>
      </c>
      <c r="M25" s="32">
        <f>4000000+30749</f>
        <v>4030749</v>
      </c>
      <c r="N25" s="32">
        <f>3200000+394182</f>
        <v>3594182</v>
      </c>
      <c r="O25" s="32">
        <f>2900000-460654</f>
        <v>2439346</v>
      </c>
      <c r="P25" s="32">
        <v>3685108</v>
      </c>
      <c r="Q25" s="32">
        <v>2680948</v>
      </c>
      <c r="R25" s="32">
        <v>2346591</v>
      </c>
      <c r="S25" s="32">
        <v>3052589</v>
      </c>
      <c r="T25" s="32">
        <v>4363628</v>
      </c>
      <c r="U25" s="32">
        <v>3962387</v>
      </c>
      <c r="V25" s="32">
        <f>4547996-4547996+555494</f>
        <v>555494</v>
      </c>
      <c r="W25" s="32">
        <f>2454153-1000000-7112291</f>
        <v>-5658138</v>
      </c>
      <c r="X25" s="32">
        <f>5976887-5805882</f>
        <v>171005</v>
      </c>
      <c r="Y25" s="5" t="s">
        <v>170</v>
      </c>
    </row>
    <row r="26" spans="2:25" ht="14.25" x14ac:dyDescent="0.2">
      <c r="B26" s="55" t="s">
        <v>171</v>
      </c>
      <c r="C26" s="31" t="s">
        <v>241</v>
      </c>
      <c r="D26" s="32"/>
      <c r="E26" s="32">
        <f t="shared" si="9"/>
        <v>11705580</v>
      </c>
      <c r="F26" s="32">
        <v>50400</v>
      </c>
      <c r="G26" s="32">
        <v>50400</v>
      </c>
      <c r="H26" s="32">
        <v>50400</v>
      </c>
      <c r="I26" s="32">
        <f t="shared" si="10"/>
        <v>11705580</v>
      </c>
      <c r="J26" s="32">
        <v>10135180</v>
      </c>
      <c r="K26" s="32">
        <f t="shared" si="11"/>
        <v>1570400</v>
      </c>
      <c r="L26" s="62">
        <f t="shared" si="12"/>
        <v>0.86584176093794585</v>
      </c>
      <c r="M26" s="32">
        <f>1104167-10800-6500</f>
        <v>1086867</v>
      </c>
      <c r="N26" s="32">
        <f t="shared" ref="N26:U26" si="13">1104167-10800-6500</f>
        <v>1086867</v>
      </c>
      <c r="O26" s="32">
        <f t="shared" si="13"/>
        <v>1086867</v>
      </c>
      <c r="P26" s="32">
        <f t="shared" si="13"/>
        <v>1086867</v>
      </c>
      <c r="Q26" s="32">
        <f t="shared" si="13"/>
        <v>1086867</v>
      </c>
      <c r="R26" s="32">
        <f t="shared" si="13"/>
        <v>1086867</v>
      </c>
      <c r="S26" s="32">
        <f t="shared" si="13"/>
        <v>1086867</v>
      </c>
      <c r="T26" s="32">
        <f t="shared" si="13"/>
        <v>1086867</v>
      </c>
      <c r="U26" s="32">
        <f t="shared" si="13"/>
        <v>1086867</v>
      </c>
      <c r="V26" s="32">
        <f>1104167-10800-6500-1000000</f>
        <v>86867</v>
      </c>
      <c r="W26" s="32">
        <f t="shared" ref="W26" si="14">1104167-10800-6500</f>
        <v>1086867</v>
      </c>
      <c r="X26" s="32">
        <f>1104167-10800-6500-336824</f>
        <v>750043</v>
      </c>
      <c r="Y26" s="5" t="s">
        <v>170</v>
      </c>
    </row>
    <row r="27" spans="2:25" ht="14.25" x14ac:dyDescent="0.2">
      <c r="B27" s="55" t="s">
        <v>172</v>
      </c>
      <c r="C27" s="31" t="s">
        <v>215</v>
      </c>
      <c r="D27" s="32"/>
      <c r="E27" s="32">
        <f t="shared" si="9"/>
        <v>852800</v>
      </c>
      <c r="F27" s="32">
        <v>94000</v>
      </c>
      <c r="G27" s="32">
        <f>94000+34600</f>
        <v>128600</v>
      </c>
      <c r="H27" s="32">
        <f>95000+34600</f>
        <v>129600</v>
      </c>
      <c r="I27" s="32">
        <f t="shared" si="10"/>
        <v>852800</v>
      </c>
      <c r="J27" s="32">
        <v>141823</v>
      </c>
      <c r="K27" s="32">
        <f t="shared" si="11"/>
        <v>710977</v>
      </c>
      <c r="L27" s="72">
        <v>0</v>
      </c>
      <c r="M27" s="32">
        <v>50400</v>
      </c>
      <c r="N27" s="32">
        <v>100400</v>
      </c>
      <c r="O27" s="32">
        <v>300000</v>
      </c>
      <c r="P27" s="32"/>
      <c r="Q27" s="32"/>
      <c r="R27" s="32"/>
      <c r="S27" s="32"/>
      <c r="T27" s="32">
        <v>50400</v>
      </c>
      <c r="U27" s="32">
        <v>50400</v>
      </c>
      <c r="V27" s="32">
        <v>100400</v>
      </c>
      <c r="W27" s="32">
        <v>100400</v>
      </c>
      <c r="X27" s="32">
        <v>100400</v>
      </c>
      <c r="Y27" s="5" t="s">
        <v>170</v>
      </c>
    </row>
    <row r="28" spans="2:25" ht="14.25" x14ac:dyDescent="0.2">
      <c r="B28" s="55" t="s">
        <v>175</v>
      </c>
      <c r="C28" s="31" t="s">
        <v>173</v>
      </c>
      <c r="D28" s="32"/>
      <c r="E28" s="32">
        <f t="shared" si="9"/>
        <v>960000</v>
      </c>
      <c r="F28" s="32"/>
      <c r="G28" s="32"/>
      <c r="H28" s="32"/>
      <c r="I28" s="32">
        <f t="shared" si="10"/>
        <v>960000</v>
      </c>
      <c r="J28" s="32">
        <v>838426</v>
      </c>
      <c r="K28" s="32">
        <f t="shared" si="11"/>
        <v>121574</v>
      </c>
      <c r="L28" s="72">
        <v>0</v>
      </c>
      <c r="M28" s="32">
        <v>80000</v>
      </c>
      <c r="N28" s="32">
        <v>80000</v>
      </c>
      <c r="O28" s="32">
        <v>80000</v>
      </c>
      <c r="P28" s="32">
        <v>80000</v>
      </c>
      <c r="Q28" s="32">
        <v>80000</v>
      </c>
      <c r="R28" s="32">
        <v>80000</v>
      </c>
      <c r="S28" s="32">
        <v>80000</v>
      </c>
      <c r="T28" s="32">
        <v>80000</v>
      </c>
      <c r="U28" s="32">
        <v>80000</v>
      </c>
      <c r="V28" s="32">
        <v>80000</v>
      </c>
      <c r="W28" s="32">
        <v>80000</v>
      </c>
      <c r="X28" s="32">
        <v>80000</v>
      </c>
      <c r="Y28" s="5" t="s">
        <v>174</v>
      </c>
    </row>
    <row r="29" spans="2:25" x14ac:dyDescent="0.2">
      <c r="B29" s="55" t="s">
        <v>229</v>
      </c>
      <c r="C29" s="73" t="s">
        <v>214</v>
      </c>
      <c r="D29" s="32"/>
      <c r="E29" s="32">
        <f t="shared" si="9"/>
        <v>0</v>
      </c>
      <c r="F29" s="32"/>
      <c r="G29" s="32"/>
      <c r="H29" s="32"/>
      <c r="I29" s="32">
        <f t="shared" si="10"/>
        <v>0</v>
      </c>
      <c r="J29" s="32">
        <v>-2366</v>
      </c>
      <c r="K29" s="32">
        <f t="shared" si="11"/>
        <v>2366</v>
      </c>
      <c r="L29" s="72">
        <v>0</v>
      </c>
      <c r="M29" s="72"/>
      <c r="N29" s="72"/>
      <c r="O29" s="72"/>
      <c r="P29" s="19"/>
      <c r="Q29" s="19"/>
      <c r="R29" s="19"/>
      <c r="S29" s="19"/>
      <c r="T29" s="19"/>
      <c r="U29" s="19"/>
      <c r="V29" s="19"/>
      <c r="W29" s="19"/>
      <c r="X29" s="19"/>
    </row>
    <row r="30" spans="2:25" x14ac:dyDescent="0.2">
      <c r="B30" s="55" t="s">
        <v>176</v>
      </c>
      <c r="C30" s="74" t="s">
        <v>177</v>
      </c>
      <c r="D30" s="34"/>
      <c r="E30" s="34">
        <f>SUM(M30:O30,P30:R30,S30:U30,V30:X30)+3</f>
        <v>32766451</v>
      </c>
      <c r="F30" s="34">
        <v>1564633</v>
      </c>
      <c r="G30" s="34">
        <v>1564633</v>
      </c>
      <c r="H30" s="34">
        <v>1564633</v>
      </c>
      <c r="I30" s="34">
        <f>SUM(M30:X30)+3</f>
        <v>32766451</v>
      </c>
      <c r="J30" s="34">
        <v>30923025</v>
      </c>
      <c r="K30" s="34">
        <f t="shared" si="11"/>
        <v>1843426</v>
      </c>
      <c r="L30" s="75">
        <f t="shared" ref="L30:L31" si="15">J30/I30</f>
        <v>0.94374044354086439</v>
      </c>
      <c r="M30" s="34">
        <v>1735400</v>
      </c>
      <c r="N30" s="34">
        <v>1733924</v>
      </c>
      <c r="O30" s="34">
        <v>2625824</v>
      </c>
      <c r="P30" s="24">
        <v>2367176</v>
      </c>
      <c r="Q30" s="24">
        <v>3362424</v>
      </c>
      <c r="R30" s="24">
        <v>3362424</v>
      </c>
      <c r="S30" s="24">
        <v>3362424</v>
      </c>
      <c r="T30" s="24">
        <v>3103603</v>
      </c>
      <c r="U30" s="24">
        <v>3362424</v>
      </c>
      <c r="V30" s="24">
        <v>3362424</v>
      </c>
      <c r="W30" s="24">
        <v>2625827</v>
      </c>
      <c r="X30" s="24">
        <v>1762574</v>
      </c>
      <c r="Y30" s="5" t="s">
        <v>178</v>
      </c>
    </row>
    <row r="31" spans="2:25" x14ac:dyDescent="0.2">
      <c r="B31" s="55" t="s">
        <v>176</v>
      </c>
      <c r="C31" s="74" t="s">
        <v>179</v>
      </c>
      <c r="D31" s="34"/>
      <c r="E31" s="34">
        <f>SUM(M31:O31,P31:R31,S31:U31,V31:X31)+2</f>
        <v>7094719</v>
      </c>
      <c r="F31" s="34">
        <v>335425</v>
      </c>
      <c r="G31" s="34">
        <v>335425</v>
      </c>
      <c r="H31" s="34">
        <v>335425</v>
      </c>
      <c r="I31" s="34">
        <f>SUM(M31:X31)</f>
        <v>7094717</v>
      </c>
      <c r="J31" s="34">
        <v>6632880</v>
      </c>
      <c r="K31" s="34">
        <f t="shared" si="11"/>
        <v>461837</v>
      </c>
      <c r="L31" s="75">
        <f t="shared" si="15"/>
        <v>0.93490409835938493</v>
      </c>
      <c r="M31" s="34">
        <v>381788</v>
      </c>
      <c r="N31" s="34">
        <v>381463</v>
      </c>
      <c r="O31" s="34">
        <v>577463</v>
      </c>
      <c r="P31" s="24">
        <v>520561</v>
      </c>
      <c r="Q31" s="24">
        <v>739663</v>
      </c>
      <c r="R31" s="24">
        <v>739663</v>
      </c>
      <c r="S31" s="24">
        <v>739663</v>
      </c>
      <c r="T31" s="24">
        <v>682723</v>
      </c>
      <c r="U31" s="24">
        <v>739663</v>
      </c>
      <c r="V31" s="24">
        <v>739663</v>
      </c>
      <c r="W31" s="24">
        <v>541461</v>
      </c>
      <c r="X31" s="24">
        <v>310943</v>
      </c>
      <c r="Y31" s="5" t="s">
        <v>180</v>
      </c>
    </row>
    <row r="32" spans="2:25" ht="15.75" x14ac:dyDescent="0.2">
      <c r="B32" s="55"/>
      <c r="C32" s="76" t="s">
        <v>181</v>
      </c>
      <c r="D32" s="77"/>
      <c r="E32" s="78">
        <f>SUM(E21:E31)-2</f>
        <v>116402718</v>
      </c>
      <c r="F32" s="78">
        <f t="shared" ref="F32:H32" si="16">SUM(F21:F31)</f>
        <v>6554900</v>
      </c>
      <c r="G32" s="78">
        <f t="shared" si="16"/>
        <v>6718685</v>
      </c>
      <c r="H32" s="78">
        <f t="shared" si="16"/>
        <v>5919361</v>
      </c>
      <c r="I32" s="78">
        <f>SUM(I21:I31)</f>
        <v>116402718</v>
      </c>
      <c r="J32" s="78">
        <f>SUM(J21:J31)-2</f>
        <v>114428006</v>
      </c>
      <c r="K32" s="77">
        <f>SUM(K21:K31)</f>
        <v>1974710</v>
      </c>
      <c r="L32" s="79">
        <f>J32/I32</f>
        <v>0.98303551640435061</v>
      </c>
      <c r="M32" s="30">
        <f>SUM(M21:M31)</f>
        <v>10661338</v>
      </c>
      <c r="N32" s="30">
        <f t="shared" ref="N32:O32" si="17">SUM(N21:N31)</f>
        <v>10279670</v>
      </c>
      <c r="O32" s="30">
        <f t="shared" si="17"/>
        <v>10469300</v>
      </c>
      <c r="P32" s="30">
        <f>SUM(P21:P31)</f>
        <v>11143045</v>
      </c>
      <c r="Q32" s="30">
        <f t="shared" ref="Q32:W32" si="18">SUM(Q21:Q31)</f>
        <v>11791869</v>
      </c>
      <c r="R32" s="30">
        <f t="shared" si="18"/>
        <v>11226979</v>
      </c>
      <c r="S32" s="30">
        <f t="shared" si="18"/>
        <v>12486277</v>
      </c>
      <c r="T32" s="30">
        <f t="shared" si="18"/>
        <v>12962005</v>
      </c>
      <c r="U32" s="30">
        <f t="shared" si="18"/>
        <v>12953541</v>
      </c>
      <c r="V32" s="30">
        <f t="shared" si="18"/>
        <v>6964958</v>
      </c>
      <c r="W32" s="30">
        <f t="shared" si="18"/>
        <v>622101</v>
      </c>
      <c r="X32" s="30">
        <f>SUM(X21:X31)</f>
        <v>4841632</v>
      </c>
    </row>
    <row r="33" spans="1:25" x14ac:dyDescent="0.2"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20"/>
      <c r="Q33" s="20"/>
      <c r="R33" s="20"/>
      <c r="S33" s="20"/>
      <c r="T33" s="20"/>
      <c r="U33" s="20"/>
      <c r="V33" s="20"/>
      <c r="W33" s="20"/>
      <c r="X33" s="20"/>
    </row>
    <row r="34" spans="1:25" ht="15.75" x14ac:dyDescent="0.2">
      <c r="B34" s="55"/>
      <c r="C34" s="83" t="s">
        <v>27</v>
      </c>
      <c r="D34" s="77"/>
      <c r="E34" s="78">
        <f>SUM(E35:E42)</f>
        <v>5424751</v>
      </c>
      <c r="F34" s="77">
        <f>SUM(F35:F42)</f>
        <v>379109</v>
      </c>
      <c r="G34" s="77">
        <f t="shared" ref="G34:H34" si="19">SUM(G35:G42)</f>
        <v>379109</v>
      </c>
      <c r="H34" s="77">
        <f t="shared" si="19"/>
        <v>379109</v>
      </c>
      <c r="I34" s="78">
        <f>SUM(I35:I47)</f>
        <v>5424751</v>
      </c>
      <c r="J34" s="78">
        <f>SUM(J35:J47)</f>
        <v>6584564</v>
      </c>
      <c r="K34" s="77">
        <f>I34-J34</f>
        <v>-1159813</v>
      </c>
      <c r="L34" s="79">
        <f>J34/I34</f>
        <v>1.2138002278814273</v>
      </c>
      <c r="M34" s="30">
        <f>SUM(M35:M42)</f>
        <v>430576</v>
      </c>
      <c r="N34" s="30">
        <f t="shared" ref="N34:O34" si="20">SUM(N35:N42)</f>
        <v>434876</v>
      </c>
      <c r="O34" s="30">
        <f t="shared" si="20"/>
        <v>431576</v>
      </c>
      <c r="P34" s="30">
        <f>SUM(P35:P42)</f>
        <v>553243</v>
      </c>
      <c r="Q34" s="30">
        <f t="shared" ref="Q34:X34" si="21">SUM(Q35:Q42)</f>
        <v>431576</v>
      </c>
      <c r="R34" s="30">
        <f t="shared" si="21"/>
        <v>431576</v>
      </c>
      <c r="S34" s="30">
        <f t="shared" si="21"/>
        <v>431576</v>
      </c>
      <c r="T34" s="30">
        <f t="shared" si="21"/>
        <v>553454</v>
      </c>
      <c r="U34" s="30">
        <f t="shared" si="21"/>
        <v>431576</v>
      </c>
      <c r="V34" s="30">
        <f t="shared" si="21"/>
        <v>431576</v>
      </c>
      <c r="W34" s="30">
        <f t="shared" si="21"/>
        <v>431576</v>
      </c>
      <c r="X34" s="30">
        <f t="shared" si="21"/>
        <v>431576</v>
      </c>
    </row>
    <row r="35" spans="1:25" x14ac:dyDescent="0.2">
      <c r="A35" s="5">
        <v>1</v>
      </c>
      <c r="B35" s="55" t="s">
        <v>182</v>
      </c>
      <c r="C35" s="74" t="s">
        <v>177</v>
      </c>
      <c r="D35" s="34"/>
      <c r="E35" s="34">
        <f>SUM(M35:O35,P35:R35,S35:U35,V35:X35)-5</f>
        <v>4178714</v>
      </c>
      <c r="F35" s="34">
        <v>290558</v>
      </c>
      <c r="G35" s="34">
        <v>290558</v>
      </c>
      <c r="H35" s="34">
        <v>290558</v>
      </c>
      <c r="I35" s="34">
        <f>SUM(M35:X35)-5</f>
        <v>4178714</v>
      </c>
      <c r="J35" s="34">
        <v>5113232</v>
      </c>
      <c r="K35" s="34">
        <f>I35-J35</f>
        <v>-934518</v>
      </c>
      <c r="L35" s="75">
        <f>J35/I35</f>
        <v>1.2236377028913681</v>
      </c>
      <c r="M35" s="237">
        <v>331591</v>
      </c>
      <c r="N35" s="237">
        <v>331591</v>
      </c>
      <c r="O35" s="237">
        <v>331591</v>
      </c>
      <c r="P35" s="237">
        <v>431318</v>
      </c>
      <c r="Q35" s="237">
        <v>331591</v>
      </c>
      <c r="R35" s="237">
        <v>331591</v>
      </c>
      <c r="S35" s="237">
        <v>331591</v>
      </c>
      <c r="T35" s="237">
        <v>431491</v>
      </c>
      <c r="U35" s="237">
        <v>331591</v>
      </c>
      <c r="V35" s="237">
        <v>331591</v>
      </c>
      <c r="W35" s="237">
        <v>331591</v>
      </c>
      <c r="X35" s="237">
        <v>331591</v>
      </c>
      <c r="Y35" s="5" t="s">
        <v>178</v>
      </c>
    </row>
    <row r="36" spans="1:25" x14ac:dyDescent="0.2">
      <c r="A36" s="5">
        <f t="shared" ref="A36:A41" si="22">A35+1</f>
        <v>2</v>
      </c>
      <c r="B36" s="55" t="s">
        <v>182</v>
      </c>
      <c r="C36" s="74" t="s">
        <v>179</v>
      </c>
      <c r="D36" s="34"/>
      <c r="E36" s="34">
        <f>SUM(M36:O36,P36:R36,S36:U36,V36:X36)-1</f>
        <v>919317</v>
      </c>
      <c r="F36" s="34">
        <v>63216</v>
      </c>
      <c r="G36" s="34">
        <v>63216</v>
      </c>
      <c r="H36" s="34">
        <v>63216</v>
      </c>
      <c r="I36" s="34">
        <f>SUM(M36:X36)-1</f>
        <v>919317</v>
      </c>
      <c r="J36" s="34">
        <v>1125393</v>
      </c>
      <c r="K36" s="34">
        <f>I36-J36</f>
        <v>-206076</v>
      </c>
      <c r="L36" s="75">
        <f>J36/I36</f>
        <v>1.2241620681440679</v>
      </c>
      <c r="M36" s="237">
        <v>72950</v>
      </c>
      <c r="N36" s="237">
        <v>72950</v>
      </c>
      <c r="O36" s="237">
        <v>72950</v>
      </c>
      <c r="P36" s="237">
        <v>94890</v>
      </c>
      <c r="Q36" s="237">
        <v>72950</v>
      </c>
      <c r="R36" s="237">
        <v>72950</v>
      </c>
      <c r="S36" s="237">
        <v>72950</v>
      </c>
      <c r="T36" s="237">
        <v>94928</v>
      </c>
      <c r="U36" s="237">
        <v>72950</v>
      </c>
      <c r="V36" s="237">
        <v>72950</v>
      </c>
      <c r="W36" s="237">
        <v>72950</v>
      </c>
      <c r="X36" s="237">
        <v>72950</v>
      </c>
      <c r="Y36" s="5" t="s">
        <v>180</v>
      </c>
    </row>
    <row r="37" spans="1:25" ht="14.25" x14ac:dyDescent="0.2">
      <c r="A37" s="5">
        <f t="shared" si="22"/>
        <v>3</v>
      </c>
      <c r="B37" s="55" t="s">
        <v>182</v>
      </c>
      <c r="C37" s="31" t="s">
        <v>173</v>
      </c>
      <c r="D37" s="32"/>
      <c r="E37" s="32">
        <f t="shared" ref="E37:E42" si="23">SUM(M37:O37,P37:R37,S37:U37,V37:X37)</f>
        <v>173220</v>
      </c>
      <c r="F37" s="32">
        <v>14435</v>
      </c>
      <c r="G37" s="32">
        <v>14435</v>
      </c>
      <c r="H37" s="32">
        <v>14435</v>
      </c>
      <c r="I37" s="32">
        <f>SUM(M37:X37)</f>
        <v>173220</v>
      </c>
      <c r="J37" s="32">
        <v>173967</v>
      </c>
      <c r="K37" s="32">
        <f>I37-J37</f>
        <v>-747</v>
      </c>
      <c r="L37" s="62">
        <f>J37/I37</f>
        <v>1.0043124350536889</v>
      </c>
      <c r="M37" s="32">
        <v>14435</v>
      </c>
      <c r="N37" s="32">
        <v>14435</v>
      </c>
      <c r="O37" s="32">
        <v>14435</v>
      </c>
      <c r="P37" s="32">
        <v>14435</v>
      </c>
      <c r="Q37" s="32">
        <v>14435</v>
      </c>
      <c r="R37" s="32">
        <v>14435</v>
      </c>
      <c r="S37" s="32">
        <v>14435</v>
      </c>
      <c r="T37" s="32">
        <v>14435</v>
      </c>
      <c r="U37" s="32">
        <v>14435</v>
      </c>
      <c r="V37" s="32">
        <v>14435</v>
      </c>
      <c r="W37" s="32">
        <v>14435</v>
      </c>
      <c r="X37" s="32">
        <v>14435</v>
      </c>
      <c r="Y37" s="5" t="s">
        <v>174</v>
      </c>
    </row>
    <row r="38" spans="1:25" ht="28.5" x14ac:dyDescent="0.2">
      <c r="A38" s="5">
        <f t="shared" si="22"/>
        <v>4</v>
      </c>
      <c r="B38" s="55" t="s">
        <v>182</v>
      </c>
      <c r="C38" s="31" t="s">
        <v>183</v>
      </c>
      <c r="D38" s="32"/>
      <c r="E38" s="32">
        <f t="shared" si="23"/>
        <v>11000</v>
      </c>
      <c r="F38" s="32">
        <v>1000</v>
      </c>
      <c r="G38" s="32">
        <v>1000</v>
      </c>
      <c r="H38" s="32">
        <v>1000</v>
      </c>
      <c r="I38" s="32">
        <f t="shared" ref="I38:I43" si="24">SUM(M38:X38)</f>
        <v>11000</v>
      </c>
      <c r="J38" s="32">
        <v>50024</v>
      </c>
      <c r="K38" s="32">
        <f t="shared" ref="K38:K43" si="25">I38-J38</f>
        <v>-39024</v>
      </c>
      <c r="L38" s="62">
        <f t="shared" ref="L38:L42" si="26">J38/I38</f>
        <v>4.5476363636363635</v>
      </c>
      <c r="M38" s="32"/>
      <c r="N38" s="32">
        <v>1000</v>
      </c>
      <c r="O38" s="32">
        <v>1000</v>
      </c>
      <c r="P38" s="32">
        <v>1000</v>
      </c>
      <c r="Q38" s="32">
        <v>1000</v>
      </c>
      <c r="R38" s="32">
        <v>1000</v>
      </c>
      <c r="S38" s="32">
        <v>1000</v>
      </c>
      <c r="T38" s="32">
        <v>1000</v>
      </c>
      <c r="U38" s="32">
        <v>1000</v>
      </c>
      <c r="V38" s="32">
        <v>1000</v>
      </c>
      <c r="W38" s="32">
        <v>1000</v>
      </c>
      <c r="X38" s="32">
        <v>1000</v>
      </c>
      <c r="Y38" s="5" t="s">
        <v>164</v>
      </c>
    </row>
    <row r="39" spans="1:25" ht="14.25" x14ac:dyDescent="0.2">
      <c r="A39" s="5">
        <f t="shared" si="22"/>
        <v>5</v>
      </c>
      <c r="B39" s="55" t="s">
        <v>182</v>
      </c>
      <c r="C39" s="31" t="s">
        <v>184</v>
      </c>
      <c r="D39" s="32"/>
      <c r="E39" s="32">
        <f t="shared" si="23"/>
        <v>42000</v>
      </c>
      <c r="F39" s="32">
        <v>1600</v>
      </c>
      <c r="G39" s="32">
        <v>1600</v>
      </c>
      <c r="H39" s="32">
        <v>1600</v>
      </c>
      <c r="I39" s="32">
        <f t="shared" si="24"/>
        <v>42000</v>
      </c>
      <c r="J39" s="32">
        <v>36300</v>
      </c>
      <c r="K39" s="32">
        <f t="shared" si="25"/>
        <v>5700</v>
      </c>
      <c r="L39" s="62">
        <f t="shared" si="26"/>
        <v>0.86428571428571432</v>
      </c>
      <c r="M39" s="32">
        <v>3500</v>
      </c>
      <c r="N39" s="32">
        <v>3500</v>
      </c>
      <c r="O39" s="32">
        <v>3500</v>
      </c>
      <c r="P39" s="32">
        <v>3500</v>
      </c>
      <c r="Q39" s="32">
        <v>3500</v>
      </c>
      <c r="R39" s="32">
        <v>3500</v>
      </c>
      <c r="S39" s="32">
        <v>3500</v>
      </c>
      <c r="T39" s="32">
        <v>3500</v>
      </c>
      <c r="U39" s="32">
        <v>3500</v>
      </c>
      <c r="V39" s="32">
        <v>3500</v>
      </c>
      <c r="W39" s="32">
        <v>3500</v>
      </c>
      <c r="X39" s="32">
        <v>3500</v>
      </c>
      <c r="Y39" s="5" t="s">
        <v>164</v>
      </c>
    </row>
    <row r="40" spans="1:25" ht="28.5" x14ac:dyDescent="0.2">
      <c r="A40" s="5">
        <f t="shared" si="22"/>
        <v>6</v>
      </c>
      <c r="B40" s="55" t="s">
        <v>182</v>
      </c>
      <c r="C40" s="31" t="s">
        <v>185</v>
      </c>
      <c r="D40" s="32"/>
      <c r="E40" s="32">
        <f t="shared" si="23"/>
        <v>7200</v>
      </c>
      <c r="F40" s="32">
        <v>600</v>
      </c>
      <c r="G40" s="32">
        <v>600</v>
      </c>
      <c r="H40" s="32">
        <v>600</v>
      </c>
      <c r="I40" s="32">
        <f t="shared" si="24"/>
        <v>7200</v>
      </c>
      <c r="J40" s="32">
        <v>6163</v>
      </c>
      <c r="K40" s="32">
        <f t="shared" si="25"/>
        <v>1037</v>
      </c>
      <c r="L40" s="62">
        <f t="shared" si="26"/>
        <v>0.85597222222222225</v>
      </c>
      <c r="M40" s="32">
        <v>600</v>
      </c>
      <c r="N40" s="32">
        <v>600</v>
      </c>
      <c r="O40" s="32">
        <v>600</v>
      </c>
      <c r="P40" s="32">
        <v>600</v>
      </c>
      <c r="Q40" s="32">
        <v>600</v>
      </c>
      <c r="R40" s="32">
        <v>600</v>
      </c>
      <c r="S40" s="32">
        <v>600</v>
      </c>
      <c r="T40" s="32">
        <v>600</v>
      </c>
      <c r="U40" s="32">
        <v>600</v>
      </c>
      <c r="V40" s="32">
        <v>600</v>
      </c>
      <c r="W40" s="32">
        <v>600</v>
      </c>
      <c r="X40" s="32">
        <v>600</v>
      </c>
      <c r="Y40" s="5" t="s">
        <v>164</v>
      </c>
    </row>
    <row r="41" spans="1:25" ht="28.5" x14ac:dyDescent="0.2">
      <c r="A41" s="5">
        <f t="shared" si="22"/>
        <v>7</v>
      </c>
      <c r="B41" s="55" t="s">
        <v>182</v>
      </c>
      <c r="C41" s="31" t="s">
        <v>186</v>
      </c>
      <c r="D41" s="32"/>
      <c r="E41" s="32">
        <f t="shared" si="23"/>
        <v>90000</v>
      </c>
      <c r="F41" s="32">
        <v>4500</v>
      </c>
      <c r="G41" s="32">
        <v>4500</v>
      </c>
      <c r="H41" s="32">
        <v>4500</v>
      </c>
      <c r="I41" s="32">
        <f t="shared" si="24"/>
        <v>90000</v>
      </c>
      <c r="J41" s="32">
        <v>73405</v>
      </c>
      <c r="K41" s="32">
        <f t="shared" si="25"/>
        <v>16595</v>
      </c>
      <c r="L41" s="62">
        <f>J41/I41</f>
        <v>0.81561111111111106</v>
      </c>
      <c r="M41" s="32">
        <f>6500+1000</f>
        <v>7500</v>
      </c>
      <c r="N41" s="32">
        <f t="shared" ref="N41:X41" si="27">6500+1000</f>
        <v>7500</v>
      </c>
      <c r="O41" s="32">
        <f t="shared" si="27"/>
        <v>7500</v>
      </c>
      <c r="P41" s="32">
        <f t="shared" si="27"/>
        <v>7500</v>
      </c>
      <c r="Q41" s="32">
        <f t="shared" si="27"/>
        <v>7500</v>
      </c>
      <c r="R41" s="32">
        <f t="shared" si="27"/>
        <v>7500</v>
      </c>
      <c r="S41" s="32">
        <f t="shared" si="27"/>
        <v>7500</v>
      </c>
      <c r="T41" s="32">
        <f t="shared" si="27"/>
        <v>7500</v>
      </c>
      <c r="U41" s="32">
        <f t="shared" si="27"/>
        <v>7500</v>
      </c>
      <c r="V41" s="32">
        <f t="shared" si="27"/>
        <v>7500</v>
      </c>
      <c r="W41" s="32">
        <f t="shared" si="27"/>
        <v>7500</v>
      </c>
      <c r="X41" s="32">
        <f t="shared" si="27"/>
        <v>7500</v>
      </c>
      <c r="Y41" s="5" t="s">
        <v>170</v>
      </c>
    </row>
    <row r="42" spans="1:25" ht="15.75" x14ac:dyDescent="0.25">
      <c r="B42" s="55" t="s">
        <v>182</v>
      </c>
      <c r="C42" s="33" t="s">
        <v>216</v>
      </c>
      <c r="D42" s="57"/>
      <c r="E42" s="32">
        <f t="shared" si="23"/>
        <v>3300</v>
      </c>
      <c r="F42" s="32">
        <v>3200</v>
      </c>
      <c r="G42" s="32">
        <v>3200</v>
      </c>
      <c r="H42" s="32">
        <v>3200</v>
      </c>
      <c r="I42" s="32">
        <f t="shared" si="24"/>
        <v>3300</v>
      </c>
      <c r="J42" s="84">
        <v>6080</v>
      </c>
      <c r="K42" s="32">
        <f t="shared" si="25"/>
        <v>-2780</v>
      </c>
      <c r="L42" s="62">
        <f t="shared" si="26"/>
        <v>1.8424242424242425</v>
      </c>
      <c r="M42" s="62"/>
      <c r="N42" s="32">
        <v>3300</v>
      </c>
      <c r="O42" s="62"/>
      <c r="P42" s="19"/>
      <c r="Q42" s="19"/>
      <c r="R42" s="19"/>
      <c r="S42" s="19"/>
      <c r="T42" s="19"/>
      <c r="U42" s="19"/>
      <c r="V42" s="19"/>
      <c r="W42" s="19"/>
      <c r="X42" s="19"/>
      <c r="Y42" s="5" t="s">
        <v>164</v>
      </c>
    </row>
    <row r="43" spans="1:25" ht="15.75" x14ac:dyDescent="0.25">
      <c r="B43" s="55" t="s">
        <v>182</v>
      </c>
      <c r="C43" s="33" t="s">
        <v>214</v>
      </c>
      <c r="D43" s="57"/>
      <c r="E43" s="84">
        <v>0</v>
      </c>
      <c r="F43" s="84"/>
      <c r="G43" s="84"/>
      <c r="H43" s="84"/>
      <c r="I43" s="32">
        <f t="shared" si="24"/>
        <v>0</v>
      </c>
      <c r="J43" s="84">
        <v>0</v>
      </c>
      <c r="K43" s="32">
        <f t="shared" si="25"/>
        <v>0</v>
      </c>
      <c r="L43" s="62">
        <v>0</v>
      </c>
      <c r="M43" s="62"/>
      <c r="N43" s="62"/>
      <c r="O43" s="62"/>
      <c r="P43" s="21"/>
      <c r="Q43" s="21"/>
      <c r="R43" s="21"/>
      <c r="S43" s="21"/>
      <c r="T43" s="21"/>
      <c r="U43" s="21"/>
      <c r="V43" s="21"/>
      <c r="W43" s="21"/>
      <c r="X43" s="21"/>
      <c r="Y43" s="5" t="s">
        <v>178</v>
      </c>
    </row>
    <row r="44" spans="1:25" ht="15.75" hidden="1" x14ac:dyDescent="0.2">
      <c r="B44" s="55" t="s">
        <v>182</v>
      </c>
      <c r="C44" s="85" t="s">
        <v>187</v>
      </c>
      <c r="D44" s="57"/>
      <c r="E44" s="57" t="e">
        <f>SUM(E45:E46)</f>
        <v>#VALUE!</v>
      </c>
      <c r="F44" s="57" t="e">
        <f>SUM(F45:F46)</f>
        <v>#VALUE!</v>
      </c>
      <c r="G44" s="57" t="e">
        <f>SUM(G45:G46)</f>
        <v>#VALUE!</v>
      </c>
      <c r="H44" s="57" t="e">
        <f>SUM(H45:H46)</f>
        <v>#VALUE!</v>
      </c>
      <c r="I44" s="57"/>
      <c r="J44" s="57"/>
      <c r="K44" s="32">
        <f t="shared" ref="K44:K46" si="28">I44-J44</f>
        <v>0</v>
      </c>
      <c r="L44" s="62" t="e">
        <f t="shared" ref="L44:L46" si="29">J44/I44</f>
        <v>#DIV/0!</v>
      </c>
      <c r="M44" s="62"/>
      <c r="N44" s="62"/>
      <c r="O44" s="62"/>
      <c r="P44" s="13" t="e">
        <f t="shared" ref="P44:X44" si="30">SUM(P45:P46)</f>
        <v>#VALUE!</v>
      </c>
      <c r="Q44" s="13" t="e">
        <f t="shared" si="30"/>
        <v>#VALUE!</v>
      </c>
      <c r="R44" s="13" t="e">
        <f t="shared" si="30"/>
        <v>#VALUE!</v>
      </c>
      <c r="S44" s="13" t="e">
        <f t="shared" si="30"/>
        <v>#VALUE!</v>
      </c>
      <c r="T44" s="13" t="e">
        <f t="shared" si="30"/>
        <v>#VALUE!</v>
      </c>
      <c r="U44" s="13" t="e">
        <f t="shared" si="30"/>
        <v>#VALUE!</v>
      </c>
      <c r="V44" s="13" t="e">
        <f t="shared" si="30"/>
        <v>#VALUE!</v>
      </c>
      <c r="W44" s="13" t="e">
        <f t="shared" si="30"/>
        <v>#VALUE!</v>
      </c>
      <c r="X44" s="13" t="e">
        <f t="shared" si="30"/>
        <v>#VALUE!</v>
      </c>
    </row>
    <row r="45" spans="1:25" hidden="1" x14ac:dyDescent="0.2">
      <c r="A45" s="5">
        <v>1</v>
      </c>
      <c r="B45" s="55" t="s">
        <v>182</v>
      </c>
      <c r="C45" s="86" t="s">
        <v>177</v>
      </c>
      <c r="D45" s="61"/>
      <c r="E45" s="61" t="e">
        <f t="shared" ref="E45:E46" si="31">SUM(F45:X45)</f>
        <v>#VALUE!</v>
      </c>
      <c r="F45" s="87" t="e">
        <f>SUMIF('[1]План ЗП'!$A$8:$A$1071,' витрати'!$B45,'[1]План ЗП'!DH$8:DH$1071)</f>
        <v>#VALUE!</v>
      </c>
      <c r="G45" s="87" t="e">
        <f>SUMIF('[1]План ЗП'!$A$8:$A$1071,' витрати'!$B45,'[1]План ЗП'!DI$8:DI$1071)</f>
        <v>#VALUE!</v>
      </c>
      <c r="H45" s="87" t="e">
        <f>SUMIF('[1]План ЗП'!$A$8:$A$1071,' витрати'!$B45,'[1]План ЗП'!DJ$8:DJ$1071)</f>
        <v>#VALUE!</v>
      </c>
      <c r="I45" s="87"/>
      <c r="J45" s="87"/>
      <c r="K45" s="32">
        <f t="shared" si="28"/>
        <v>0</v>
      </c>
      <c r="L45" s="62" t="e">
        <f t="shared" si="29"/>
        <v>#DIV/0!</v>
      </c>
      <c r="M45" s="62"/>
      <c r="N45" s="62"/>
      <c r="O45" s="62"/>
      <c r="P45" s="22" t="e">
        <f>SUMIF('[1]План ЗП'!$A$8:$A$1071,' витрати'!$B45,'[1]План ЗП'!DK$8:DK$1071)</f>
        <v>#VALUE!</v>
      </c>
      <c r="Q45" s="22" t="e">
        <f>SUMIF('[1]План ЗП'!$A$8:$A$1071,' витрати'!$B45,'[1]План ЗП'!DL$8:DL$1071)</f>
        <v>#VALUE!</v>
      </c>
      <c r="R45" s="22" t="e">
        <f>SUMIF('[1]План ЗП'!$A$8:$A$1071,' витрати'!$B45,'[1]План ЗП'!DM$8:DM$1071)</f>
        <v>#VALUE!</v>
      </c>
      <c r="S45" s="22" t="e">
        <f>SUMIF('[1]План ЗП'!$A$8:$A$1071,' витрати'!$B45,'[1]План ЗП'!DN$8:DN$1071)</f>
        <v>#VALUE!</v>
      </c>
      <c r="T45" s="22" t="e">
        <f>SUMIF('[1]План ЗП'!$A$8:$A$1071,' витрати'!$B45,'[1]План ЗП'!DO$8:DO$1071)</f>
        <v>#VALUE!</v>
      </c>
      <c r="U45" s="22" t="e">
        <f>SUMIF('[1]План ЗП'!$A$8:$A$1071,' витрати'!$B45,'[1]План ЗП'!DP$8:DP$1071)</f>
        <v>#VALUE!</v>
      </c>
      <c r="V45" s="22" t="e">
        <f>SUMIF('[1]План ЗП'!$A$8:$A$1071,' витрати'!$B45,'[1]План ЗП'!DQ$8:DQ$1071)</f>
        <v>#VALUE!</v>
      </c>
      <c r="W45" s="22" t="e">
        <f>SUMIF('[1]План ЗП'!$A$8:$A$1071,' витрати'!$B45,'[1]План ЗП'!DR$8:DR$1071)</f>
        <v>#VALUE!</v>
      </c>
      <c r="X45" s="22" t="e">
        <f>SUMIF('[1]План ЗП'!$A$8:$A$1071,' витрати'!$B45,'[1]План ЗП'!DS$8:DS$1071)</f>
        <v>#VALUE!</v>
      </c>
      <c r="Y45" s="5" t="s">
        <v>178</v>
      </c>
    </row>
    <row r="46" spans="1:25" hidden="1" x14ac:dyDescent="0.2">
      <c r="A46" s="5">
        <f t="shared" ref="A46" si="32">A45+1</f>
        <v>2</v>
      </c>
      <c r="B46" s="55" t="s">
        <v>182</v>
      </c>
      <c r="C46" s="86" t="s">
        <v>179</v>
      </c>
      <c r="D46" s="61"/>
      <c r="E46" s="61" t="e">
        <f t="shared" si="31"/>
        <v>#VALUE!</v>
      </c>
      <c r="F46" s="87" t="e">
        <f>SUMIF('[1]План ЗП'!$A$8:$A$1071,' витрати'!$B46,'[1]План ЗП'!DU$8:DU$1071)</f>
        <v>#VALUE!</v>
      </c>
      <c r="G46" s="87" t="e">
        <f>SUMIF('[1]План ЗП'!$A$8:$A$1071,' витрати'!$B46,'[1]План ЗП'!DV$8:DV$1071)</f>
        <v>#VALUE!</v>
      </c>
      <c r="H46" s="87" t="e">
        <f>SUMIF('[1]План ЗП'!$A$8:$A$1071,' витрати'!$B46,'[1]План ЗП'!DW$8:DW$1071)</f>
        <v>#VALUE!</v>
      </c>
      <c r="I46" s="87"/>
      <c r="J46" s="87"/>
      <c r="K46" s="32">
        <f t="shared" si="28"/>
        <v>0</v>
      </c>
      <c r="L46" s="62" t="e">
        <f t="shared" si="29"/>
        <v>#DIV/0!</v>
      </c>
      <c r="M46" s="62"/>
      <c r="N46" s="62"/>
      <c r="O46" s="62"/>
      <c r="P46" s="22" t="e">
        <f>SUMIF('[1]План ЗП'!$A$8:$A$1071,' витрати'!$B46,'[1]План ЗП'!DX$8:DX$1071)</f>
        <v>#VALUE!</v>
      </c>
      <c r="Q46" s="22" t="e">
        <f>SUMIF('[1]План ЗП'!$A$8:$A$1071,' витрати'!$B46,'[1]План ЗП'!DY$8:DY$1071)</f>
        <v>#VALUE!</v>
      </c>
      <c r="R46" s="22" t="e">
        <f>SUMIF('[1]План ЗП'!$A$8:$A$1071,' витрати'!$B46,'[1]План ЗП'!DZ$8:DZ$1071)</f>
        <v>#VALUE!</v>
      </c>
      <c r="S46" s="22" t="e">
        <f>SUMIF('[1]План ЗП'!$A$8:$A$1071,' витрати'!$B46,'[1]План ЗП'!EA$8:EA$1071)</f>
        <v>#VALUE!</v>
      </c>
      <c r="T46" s="22" t="e">
        <f>SUMIF('[1]План ЗП'!$A$8:$A$1071,' витрати'!$B46,'[1]План ЗП'!EB$8:EB$1071)</f>
        <v>#VALUE!</v>
      </c>
      <c r="U46" s="22" t="e">
        <f>SUMIF('[1]План ЗП'!$A$8:$A$1071,' витрати'!$B46,'[1]План ЗП'!EC$8:EC$1071)</f>
        <v>#VALUE!</v>
      </c>
      <c r="V46" s="22" t="e">
        <f>SUMIF('[1]План ЗП'!$A$8:$A$1071,' витрати'!$B46,'[1]План ЗП'!ED$8:ED$1071)</f>
        <v>#VALUE!</v>
      </c>
      <c r="W46" s="22" t="e">
        <f>SUMIF('[1]План ЗП'!$A$8:$A$1071,' витрати'!$B46,'[1]План ЗП'!EE$8:EE$1071)</f>
        <v>#VALUE!</v>
      </c>
      <c r="X46" s="22" t="e">
        <f>SUMIF('[1]План ЗП'!$A$8:$A$1071,' витрати'!$B46,'[1]План ЗП'!EF$8:EF$1071)</f>
        <v>#VALUE!</v>
      </c>
      <c r="Y46" s="5" t="s">
        <v>180</v>
      </c>
    </row>
    <row r="47" spans="1:25" s="8" customFormat="1" ht="16.5" hidden="1" customHeight="1" x14ac:dyDescent="0.2">
      <c r="B47" s="55" t="s">
        <v>182</v>
      </c>
      <c r="C47" s="73"/>
      <c r="D47" s="32"/>
      <c r="E47" s="32"/>
      <c r="F47" s="32"/>
      <c r="G47" s="32"/>
      <c r="H47" s="32"/>
      <c r="I47" s="32"/>
      <c r="J47" s="32"/>
      <c r="K47" s="32"/>
      <c r="L47" s="62"/>
      <c r="M47" s="62"/>
      <c r="N47" s="62"/>
      <c r="O47" s="62"/>
      <c r="P47" s="19"/>
      <c r="Q47" s="19"/>
      <c r="R47" s="19"/>
      <c r="S47" s="19"/>
      <c r="T47" s="19"/>
      <c r="U47" s="19"/>
      <c r="V47" s="19"/>
      <c r="W47" s="19"/>
      <c r="X47" s="19"/>
    </row>
    <row r="48" spans="1:25" ht="15.75" x14ac:dyDescent="0.2">
      <c r="B48" s="55"/>
      <c r="C48" s="83" t="s">
        <v>25</v>
      </c>
      <c r="D48" s="77"/>
      <c r="E48" s="78">
        <f>SUM(E49:E59)-7</f>
        <v>9168122</v>
      </c>
      <c r="F48" s="77">
        <f>SUM(F49:F59)</f>
        <v>675303</v>
      </c>
      <c r="G48" s="77">
        <f>SUM(G49:G59)</f>
        <v>675803</v>
      </c>
      <c r="H48" s="77">
        <f>SUM(H49:H59)</f>
        <v>683803</v>
      </c>
      <c r="I48" s="78">
        <f>SUM(I49:I61)-7</f>
        <v>9168122</v>
      </c>
      <c r="J48" s="78">
        <f>SUM(J49:J66)</f>
        <v>10137306</v>
      </c>
      <c r="K48" s="77">
        <f>I48-J48</f>
        <v>-969184</v>
      </c>
      <c r="L48" s="79">
        <f>J48/I48</f>
        <v>1.10571238035445</v>
      </c>
      <c r="M48" s="30">
        <f>SUM(M49:M59)</f>
        <v>730321</v>
      </c>
      <c r="N48" s="30">
        <f>SUM(N49:N59)</f>
        <v>728622</v>
      </c>
      <c r="O48" s="30">
        <f>SUM(O49:O59)</f>
        <v>738622</v>
      </c>
      <c r="P48" s="30">
        <f>SUM(P49:P59)</f>
        <v>922505</v>
      </c>
      <c r="Q48" s="30">
        <f>SUM(Q49:Q59)</f>
        <v>729822</v>
      </c>
      <c r="R48" s="30">
        <f t="shared" ref="R48:W48" si="33">SUM(R49:R59)</f>
        <v>736622</v>
      </c>
      <c r="S48" s="30">
        <f t="shared" si="33"/>
        <v>728622</v>
      </c>
      <c r="T48" s="30">
        <f t="shared" si="33"/>
        <v>922505</v>
      </c>
      <c r="U48" s="30">
        <f t="shared" si="33"/>
        <v>736622</v>
      </c>
      <c r="V48" s="30">
        <f>SUM(V49:V59)-1</f>
        <v>728621</v>
      </c>
      <c r="W48" s="30">
        <f t="shared" si="33"/>
        <v>728622</v>
      </c>
      <c r="X48" s="30">
        <f>SUM(X49:X59)-1</f>
        <v>736621</v>
      </c>
    </row>
    <row r="49" spans="1:25" x14ac:dyDescent="0.2">
      <c r="A49" s="5">
        <v>1</v>
      </c>
      <c r="B49" s="55" t="s">
        <v>174</v>
      </c>
      <c r="C49" s="74" t="s">
        <v>177</v>
      </c>
      <c r="D49" s="34"/>
      <c r="E49" s="34">
        <f>SUM(M49:O49,P49:R49,S49:U49,V49:X49)</f>
        <v>6730186</v>
      </c>
      <c r="F49" s="34">
        <v>491095</v>
      </c>
      <c r="G49" s="34">
        <v>491095</v>
      </c>
      <c r="H49" s="34">
        <v>491095</v>
      </c>
      <c r="I49" s="34">
        <f>SUM(M49:X49)</f>
        <v>6730186</v>
      </c>
      <c r="J49" s="34">
        <v>7094080</v>
      </c>
      <c r="K49" s="34">
        <f>I49-J49</f>
        <v>-363894</v>
      </c>
      <c r="L49" s="75">
        <f>J49/I49</f>
        <v>1.0540689365791673</v>
      </c>
      <c r="M49" s="237">
        <v>533009</v>
      </c>
      <c r="N49" s="237">
        <v>534485</v>
      </c>
      <c r="O49" s="237">
        <v>534485</v>
      </c>
      <c r="P49" s="237">
        <v>693406</v>
      </c>
      <c r="Q49" s="237">
        <v>534485</v>
      </c>
      <c r="R49" s="237">
        <v>534485</v>
      </c>
      <c r="S49" s="237">
        <v>534485</v>
      </c>
      <c r="T49" s="237">
        <v>693406</v>
      </c>
      <c r="U49" s="237">
        <v>534485</v>
      </c>
      <c r="V49" s="237">
        <v>534485</v>
      </c>
      <c r="W49" s="237">
        <v>534485</v>
      </c>
      <c r="X49" s="237">
        <v>534485</v>
      </c>
      <c r="Y49" s="5" t="s">
        <v>178</v>
      </c>
    </row>
    <row r="50" spans="1:25" x14ac:dyDescent="0.2">
      <c r="A50" s="5">
        <f t="shared" ref="A50:A58" si="34">A49+1</f>
        <v>2</v>
      </c>
      <c r="B50" s="55" t="s">
        <v>174</v>
      </c>
      <c r="C50" s="74" t="s">
        <v>179</v>
      </c>
      <c r="D50" s="34"/>
      <c r="E50" s="34">
        <f>SUM(M50:O50,P50:R50,S50:U50,V50:X50)</f>
        <v>1480643</v>
      </c>
      <c r="F50" s="34">
        <v>108041</v>
      </c>
      <c r="G50" s="34">
        <v>108041</v>
      </c>
      <c r="H50" s="34">
        <v>108041</v>
      </c>
      <c r="I50" s="34">
        <f>SUM(M50:X50)</f>
        <v>1480643</v>
      </c>
      <c r="J50" s="34">
        <v>1522625</v>
      </c>
      <c r="K50" s="34">
        <f>I50-J50</f>
        <v>-41982</v>
      </c>
      <c r="L50" s="75">
        <f>J50/I50</f>
        <v>1.0283538975971926</v>
      </c>
      <c r="M50" s="237">
        <v>117262</v>
      </c>
      <c r="N50" s="237">
        <v>117587</v>
      </c>
      <c r="O50" s="237">
        <v>117587</v>
      </c>
      <c r="P50" s="237">
        <v>152549</v>
      </c>
      <c r="Q50" s="237">
        <v>117587</v>
      </c>
      <c r="R50" s="237">
        <v>117587</v>
      </c>
      <c r="S50" s="237">
        <v>117587</v>
      </c>
      <c r="T50" s="237">
        <v>152549</v>
      </c>
      <c r="U50" s="237">
        <v>117587</v>
      </c>
      <c r="V50" s="237">
        <v>117587</v>
      </c>
      <c r="W50" s="237">
        <v>117587</v>
      </c>
      <c r="X50" s="237">
        <v>117587</v>
      </c>
      <c r="Y50" s="5" t="s">
        <v>180</v>
      </c>
    </row>
    <row r="51" spans="1:25" x14ac:dyDescent="0.2">
      <c r="A51" s="5">
        <f t="shared" si="34"/>
        <v>3</v>
      </c>
      <c r="B51" s="55" t="s">
        <v>174</v>
      </c>
      <c r="C51" s="73" t="s">
        <v>188</v>
      </c>
      <c r="D51" s="32"/>
      <c r="E51" s="32">
        <f t="shared" ref="E51:E61" si="35">SUM(M51:O51,P51:R51,S51:U51,V51:X51)</f>
        <v>35500</v>
      </c>
      <c r="F51" s="32">
        <v>2500</v>
      </c>
      <c r="G51" s="32">
        <v>3000</v>
      </c>
      <c r="H51" s="32">
        <v>3000</v>
      </c>
      <c r="I51" s="32">
        <f>SUM(M51:X51)</f>
        <v>35500</v>
      </c>
      <c r="J51" s="32">
        <v>205587</v>
      </c>
      <c r="K51" s="32">
        <f>I51-J51</f>
        <v>-170087</v>
      </c>
      <c r="L51" s="62">
        <f>J51/I51</f>
        <v>5.7911830985915493</v>
      </c>
      <c r="M51" s="32">
        <v>2500</v>
      </c>
      <c r="N51" s="32">
        <v>3000</v>
      </c>
      <c r="O51" s="32">
        <v>3000</v>
      </c>
      <c r="P51" s="32">
        <v>3000</v>
      </c>
      <c r="Q51" s="32">
        <v>3000</v>
      </c>
      <c r="R51" s="32">
        <v>3000</v>
      </c>
      <c r="S51" s="32">
        <v>3000</v>
      </c>
      <c r="T51" s="32">
        <v>3000</v>
      </c>
      <c r="U51" s="32">
        <v>3000</v>
      </c>
      <c r="V51" s="32">
        <v>3000</v>
      </c>
      <c r="W51" s="32">
        <v>3000</v>
      </c>
      <c r="X51" s="32">
        <v>3000</v>
      </c>
      <c r="Y51" s="5" t="s">
        <v>174</v>
      </c>
    </row>
    <row r="52" spans="1:25" x14ac:dyDescent="0.2">
      <c r="A52" s="5">
        <f t="shared" si="34"/>
        <v>4</v>
      </c>
      <c r="B52" s="55" t="s">
        <v>174</v>
      </c>
      <c r="C52" s="73" t="s">
        <v>189</v>
      </c>
      <c r="D52" s="32"/>
      <c r="E52" s="32">
        <f t="shared" si="35"/>
        <v>608400</v>
      </c>
      <c r="F52" s="32">
        <v>50200</v>
      </c>
      <c r="G52" s="32">
        <v>50200</v>
      </c>
      <c r="H52" s="32">
        <v>50200</v>
      </c>
      <c r="I52" s="32">
        <f t="shared" ref="I52:I61" si="36">SUM(M52:X52)</f>
        <v>608400</v>
      </c>
      <c r="J52" s="32">
        <v>781588</v>
      </c>
      <c r="K52" s="32">
        <f t="shared" ref="K52:K65" si="37">I52-J52</f>
        <v>-173188</v>
      </c>
      <c r="L52" s="62">
        <f t="shared" ref="L52:L65" si="38">J52/I52</f>
        <v>1.2846614069690994</v>
      </c>
      <c r="M52" s="32">
        <f>50200+6000</f>
        <v>56200</v>
      </c>
      <c r="N52" s="32">
        <v>50200</v>
      </c>
      <c r="O52" s="32">
        <v>50200</v>
      </c>
      <c r="P52" s="32">
        <v>50200</v>
      </c>
      <c r="Q52" s="32">
        <v>50200</v>
      </c>
      <c r="R52" s="32">
        <v>50200</v>
      </c>
      <c r="S52" s="32">
        <v>50200</v>
      </c>
      <c r="T52" s="32">
        <v>50200</v>
      </c>
      <c r="U52" s="32">
        <v>50200</v>
      </c>
      <c r="V52" s="32">
        <v>50200</v>
      </c>
      <c r="W52" s="32">
        <v>50200</v>
      </c>
      <c r="X52" s="32">
        <v>50200</v>
      </c>
      <c r="Y52" s="5" t="s">
        <v>161</v>
      </c>
    </row>
    <row r="53" spans="1:25" x14ac:dyDescent="0.2">
      <c r="A53" s="5">
        <f t="shared" si="34"/>
        <v>5</v>
      </c>
      <c r="B53" s="55" t="s">
        <v>174</v>
      </c>
      <c r="C53" s="73" t="s">
        <v>186</v>
      </c>
      <c r="D53" s="32"/>
      <c r="E53" s="32">
        <f t="shared" si="35"/>
        <v>145200</v>
      </c>
      <c r="F53" s="32">
        <v>12100</v>
      </c>
      <c r="G53" s="32">
        <v>12100</v>
      </c>
      <c r="H53" s="32">
        <v>12100</v>
      </c>
      <c r="I53" s="32">
        <f t="shared" si="36"/>
        <v>145200</v>
      </c>
      <c r="J53" s="32">
        <v>187587</v>
      </c>
      <c r="K53" s="32">
        <f t="shared" si="37"/>
        <v>-42387</v>
      </c>
      <c r="L53" s="62">
        <f t="shared" si="38"/>
        <v>1.2919214876033058</v>
      </c>
      <c r="M53" s="32">
        <f>10800+1300</f>
        <v>12100</v>
      </c>
      <c r="N53" s="32">
        <f t="shared" ref="N53:X53" si="39">10800+1300</f>
        <v>12100</v>
      </c>
      <c r="O53" s="32">
        <f t="shared" si="39"/>
        <v>12100</v>
      </c>
      <c r="P53" s="32">
        <f t="shared" si="39"/>
        <v>12100</v>
      </c>
      <c r="Q53" s="32">
        <f t="shared" si="39"/>
        <v>12100</v>
      </c>
      <c r="R53" s="32">
        <f t="shared" si="39"/>
        <v>12100</v>
      </c>
      <c r="S53" s="32">
        <f t="shared" si="39"/>
        <v>12100</v>
      </c>
      <c r="T53" s="32">
        <f t="shared" si="39"/>
        <v>12100</v>
      </c>
      <c r="U53" s="32">
        <f t="shared" si="39"/>
        <v>12100</v>
      </c>
      <c r="V53" s="32">
        <f t="shared" si="39"/>
        <v>12100</v>
      </c>
      <c r="W53" s="32">
        <f t="shared" si="39"/>
        <v>12100</v>
      </c>
      <c r="X53" s="32">
        <f t="shared" si="39"/>
        <v>12100</v>
      </c>
      <c r="Y53" s="5" t="s">
        <v>170</v>
      </c>
    </row>
    <row r="54" spans="1:25" ht="28.5" customHeight="1" x14ac:dyDescent="0.2">
      <c r="A54" s="5">
        <f t="shared" si="34"/>
        <v>6</v>
      </c>
      <c r="B54" s="55" t="s">
        <v>174</v>
      </c>
      <c r="C54" s="73" t="s">
        <v>183</v>
      </c>
      <c r="D54" s="32"/>
      <c r="E54" s="32">
        <f t="shared" si="35"/>
        <v>60000</v>
      </c>
      <c r="F54" s="32">
        <v>5000</v>
      </c>
      <c r="G54" s="32">
        <v>5000</v>
      </c>
      <c r="H54" s="32">
        <v>5000</v>
      </c>
      <c r="I54" s="32">
        <f t="shared" si="36"/>
        <v>60000</v>
      </c>
      <c r="J54" s="32">
        <v>83012</v>
      </c>
      <c r="K54" s="32">
        <f t="shared" si="37"/>
        <v>-23012</v>
      </c>
      <c r="L54" s="62">
        <f t="shared" si="38"/>
        <v>1.3835333333333333</v>
      </c>
      <c r="M54" s="32">
        <v>5000</v>
      </c>
      <c r="N54" s="32">
        <v>5000</v>
      </c>
      <c r="O54" s="32">
        <v>5000</v>
      </c>
      <c r="P54" s="32">
        <v>5000</v>
      </c>
      <c r="Q54" s="32">
        <v>5000</v>
      </c>
      <c r="R54" s="32">
        <v>5000</v>
      </c>
      <c r="S54" s="32">
        <v>5000</v>
      </c>
      <c r="T54" s="32">
        <v>5000</v>
      </c>
      <c r="U54" s="32">
        <v>5000</v>
      </c>
      <c r="V54" s="32">
        <v>5000</v>
      </c>
      <c r="W54" s="32">
        <v>5000</v>
      </c>
      <c r="X54" s="32">
        <v>5000</v>
      </c>
      <c r="Y54" s="5" t="s">
        <v>164</v>
      </c>
    </row>
    <row r="55" spans="1:25" ht="25.5" x14ac:dyDescent="0.2">
      <c r="A55" s="5">
        <f t="shared" si="34"/>
        <v>7</v>
      </c>
      <c r="B55" s="55" t="s">
        <v>174</v>
      </c>
      <c r="C55" s="73" t="s">
        <v>190</v>
      </c>
      <c r="D55" s="32"/>
      <c r="E55" s="32">
        <f t="shared" si="35"/>
        <v>56000</v>
      </c>
      <c r="F55" s="32">
        <v>2000</v>
      </c>
      <c r="G55" s="32">
        <v>2000</v>
      </c>
      <c r="H55" s="32">
        <v>10000</v>
      </c>
      <c r="I55" s="32">
        <f t="shared" si="36"/>
        <v>56000</v>
      </c>
      <c r="J55" s="32">
        <v>148031</v>
      </c>
      <c r="K55" s="32">
        <f t="shared" si="37"/>
        <v>-92031</v>
      </c>
      <c r="L55" s="62">
        <f t="shared" si="38"/>
        <v>2.6434107142857144</v>
      </c>
      <c r="M55" s="32"/>
      <c r="N55" s="32">
        <v>2000</v>
      </c>
      <c r="O55" s="32">
        <v>12000</v>
      </c>
      <c r="P55" s="32">
        <v>2000</v>
      </c>
      <c r="Q55" s="32">
        <v>2000</v>
      </c>
      <c r="R55" s="32">
        <v>10000</v>
      </c>
      <c r="S55" s="32">
        <v>2000</v>
      </c>
      <c r="T55" s="32">
        <v>2000</v>
      </c>
      <c r="U55" s="32">
        <v>10000</v>
      </c>
      <c r="V55" s="32">
        <v>2000</v>
      </c>
      <c r="W55" s="32">
        <v>2000</v>
      </c>
      <c r="X55" s="32">
        <v>10000</v>
      </c>
      <c r="Y55" s="5" t="s">
        <v>164</v>
      </c>
    </row>
    <row r="56" spans="1:25" x14ac:dyDescent="0.2">
      <c r="A56" s="5">
        <f t="shared" si="34"/>
        <v>8</v>
      </c>
      <c r="B56" s="55" t="s">
        <v>174</v>
      </c>
      <c r="C56" s="73" t="s">
        <v>56</v>
      </c>
      <c r="D56" s="32"/>
      <c r="E56" s="32">
        <f t="shared" si="35"/>
        <v>1200</v>
      </c>
      <c r="F56" s="32">
        <v>67</v>
      </c>
      <c r="G56" s="32">
        <v>67</v>
      </c>
      <c r="H56" s="32">
        <v>67</v>
      </c>
      <c r="I56" s="32">
        <f t="shared" si="36"/>
        <v>1200</v>
      </c>
      <c r="J56" s="32">
        <v>23446</v>
      </c>
      <c r="K56" s="32">
        <f t="shared" si="37"/>
        <v>-22246</v>
      </c>
      <c r="L56" s="62">
        <f>J56/I56</f>
        <v>19.538333333333334</v>
      </c>
      <c r="M56" s="32">
        <v>100</v>
      </c>
      <c r="N56" s="32">
        <v>100</v>
      </c>
      <c r="O56" s="32">
        <v>100</v>
      </c>
      <c r="P56" s="32">
        <v>100</v>
      </c>
      <c r="Q56" s="32">
        <v>100</v>
      </c>
      <c r="R56" s="32">
        <v>100</v>
      </c>
      <c r="S56" s="32">
        <v>100</v>
      </c>
      <c r="T56" s="32">
        <v>100</v>
      </c>
      <c r="U56" s="32">
        <v>100</v>
      </c>
      <c r="V56" s="32">
        <v>100</v>
      </c>
      <c r="W56" s="32">
        <v>100</v>
      </c>
      <c r="X56" s="32">
        <v>100</v>
      </c>
      <c r="Y56" s="5" t="s">
        <v>164</v>
      </c>
    </row>
    <row r="57" spans="1:25" x14ac:dyDescent="0.2">
      <c r="A57" s="5">
        <f t="shared" si="34"/>
        <v>9</v>
      </c>
      <c r="B57" s="55" t="s">
        <v>174</v>
      </c>
      <c r="C57" s="73" t="s">
        <v>191</v>
      </c>
      <c r="D57" s="32"/>
      <c r="E57" s="32">
        <f t="shared" si="35"/>
        <v>42000</v>
      </c>
      <c r="F57" s="32">
        <v>3500</v>
      </c>
      <c r="G57" s="32">
        <v>3500</v>
      </c>
      <c r="H57" s="32">
        <v>3500</v>
      </c>
      <c r="I57" s="32">
        <f t="shared" si="36"/>
        <v>42000</v>
      </c>
      <c r="J57" s="32">
        <v>4989</v>
      </c>
      <c r="K57" s="32">
        <f t="shared" si="37"/>
        <v>37011</v>
      </c>
      <c r="L57" s="62">
        <f t="shared" si="38"/>
        <v>0.11878571428571429</v>
      </c>
      <c r="M57" s="32">
        <v>3500</v>
      </c>
      <c r="N57" s="32">
        <v>3500</v>
      </c>
      <c r="O57" s="32">
        <v>3500</v>
      </c>
      <c r="P57" s="32">
        <v>3500</v>
      </c>
      <c r="Q57" s="32">
        <v>3500</v>
      </c>
      <c r="R57" s="32">
        <v>3500</v>
      </c>
      <c r="S57" s="32">
        <v>3500</v>
      </c>
      <c r="T57" s="32">
        <v>3500</v>
      </c>
      <c r="U57" s="32">
        <v>3500</v>
      </c>
      <c r="V57" s="32">
        <v>3500</v>
      </c>
      <c r="W57" s="32">
        <v>3500</v>
      </c>
      <c r="X57" s="32">
        <v>3500</v>
      </c>
      <c r="Y57" s="5" t="s">
        <v>164</v>
      </c>
    </row>
    <row r="58" spans="1:25" x14ac:dyDescent="0.2">
      <c r="A58" s="5">
        <f t="shared" si="34"/>
        <v>10</v>
      </c>
      <c r="B58" s="55" t="s">
        <v>174</v>
      </c>
      <c r="C58" s="73" t="s">
        <v>217</v>
      </c>
      <c r="D58" s="32"/>
      <c r="E58" s="32">
        <f t="shared" si="35"/>
        <v>1200</v>
      </c>
      <c r="F58" s="32"/>
      <c r="G58" s="32"/>
      <c r="H58" s="32"/>
      <c r="I58" s="32">
        <f t="shared" si="36"/>
        <v>1200</v>
      </c>
      <c r="J58" s="32">
        <v>0</v>
      </c>
      <c r="K58" s="32">
        <f t="shared" si="37"/>
        <v>1200</v>
      </c>
      <c r="L58" s="62">
        <v>0</v>
      </c>
      <c r="M58" s="62"/>
      <c r="N58" s="62"/>
      <c r="O58" s="62"/>
      <c r="P58" s="19"/>
      <c r="Q58" s="32">
        <v>1200</v>
      </c>
      <c r="R58" s="19"/>
      <c r="S58" s="19"/>
      <c r="T58" s="19"/>
      <c r="U58" s="19"/>
      <c r="V58" s="19"/>
      <c r="W58" s="19"/>
      <c r="X58" s="19"/>
      <c r="Y58" s="5" t="s">
        <v>164</v>
      </c>
    </row>
    <row r="59" spans="1:25" x14ac:dyDescent="0.2">
      <c r="B59" s="55" t="s">
        <v>174</v>
      </c>
      <c r="C59" s="73" t="s">
        <v>192</v>
      </c>
      <c r="D59" s="32"/>
      <c r="E59" s="32">
        <f t="shared" si="35"/>
        <v>7800</v>
      </c>
      <c r="F59" s="32">
        <v>800</v>
      </c>
      <c r="G59" s="32">
        <v>800</v>
      </c>
      <c r="H59" s="32">
        <v>800</v>
      </c>
      <c r="I59" s="32">
        <f t="shared" si="36"/>
        <v>7800</v>
      </c>
      <c r="J59" s="32">
        <v>7779</v>
      </c>
      <c r="K59" s="32">
        <f t="shared" si="37"/>
        <v>21</v>
      </c>
      <c r="L59" s="62">
        <f t="shared" si="38"/>
        <v>0.99730769230769234</v>
      </c>
      <c r="M59" s="32">
        <v>650</v>
      </c>
      <c r="N59" s="32">
        <v>650</v>
      </c>
      <c r="O59" s="32">
        <v>650</v>
      </c>
      <c r="P59" s="32">
        <v>650</v>
      </c>
      <c r="Q59" s="32">
        <v>650</v>
      </c>
      <c r="R59" s="32">
        <v>650</v>
      </c>
      <c r="S59" s="32">
        <v>650</v>
      </c>
      <c r="T59" s="32">
        <v>650</v>
      </c>
      <c r="U59" s="32">
        <v>650</v>
      </c>
      <c r="V59" s="32">
        <v>650</v>
      </c>
      <c r="W59" s="32">
        <v>650</v>
      </c>
      <c r="X59" s="32">
        <v>650</v>
      </c>
      <c r="Y59" s="5" t="s">
        <v>164</v>
      </c>
    </row>
    <row r="60" spans="1:25" ht="15.75" x14ac:dyDescent="0.25">
      <c r="B60" s="55" t="s">
        <v>174</v>
      </c>
      <c r="C60" s="33" t="s">
        <v>214</v>
      </c>
      <c r="D60" s="32"/>
      <c r="E60" s="32">
        <v>0</v>
      </c>
      <c r="F60" s="32">
        <v>0</v>
      </c>
      <c r="G60" s="32">
        <v>0</v>
      </c>
      <c r="H60" s="32">
        <v>0</v>
      </c>
      <c r="I60" s="32">
        <f t="shared" si="36"/>
        <v>0</v>
      </c>
      <c r="J60" s="32">
        <v>0</v>
      </c>
      <c r="K60" s="32">
        <f t="shared" ref="K60:K61" si="40">I60-J60</f>
        <v>0</v>
      </c>
      <c r="L60" s="62">
        <v>0</v>
      </c>
      <c r="M60" s="62"/>
      <c r="N60" s="62"/>
      <c r="O60" s="62"/>
      <c r="P60" s="19"/>
      <c r="Q60" s="19"/>
      <c r="R60" s="19"/>
      <c r="S60" s="19"/>
      <c r="T60" s="19"/>
      <c r="U60" s="19"/>
      <c r="V60" s="19"/>
      <c r="W60" s="19"/>
      <c r="X60" s="19"/>
      <c r="Y60" s="5" t="s">
        <v>178</v>
      </c>
    </row>
    <row r="61" spans="1:25" ht="15.75" x14ac:dyDescent="0.25">
      <c r="B61" s="55" t="s">
        <v>174</v>
      </c>
      <c r="C61" s="33" t="s">
        <v>216</v>
      </c>
      <c r="D61" s="32"/>
      <c r="E61" s="32">
        <f t="shared" si="35"/>
        <v>0</v>
      </c>
      <c r="F61" s="32">
        <v>0</v>
      </c>
      <c r="G61" s="32">
        <v>0</v>
      </c>
      <c r="H61" s="32">
        <v>0</v>
      </c>
      <c r="I61" s="32">
        <f t="shared" si="36"/>
        <v>0</v>
      </c>
      <c r="J61" s="32">
        <v>1582</v>
      </c>
      <c r="K61" s="32">
        <f t="shared" si="40"/>
        <v>-1582</v>
      </c>
      <c r="L61" s="62">
        <v>0</v>
      </c>
      <c r="M61" s="62"/>
      <c r="N61" s="62"/>
      <c r="O61" s="62"/>
      <c r="P61" s="19"/>
      <c r="Q61" s="19"/>
      <c r="R61" s="19"/>
      <c r="S61" s="19"/>
      <c r="T61" s="19"/>
      <c r="U61" s="19"/>
      <c r="V61" s="19"/>
      <c r="W61" s="19"/>
      <c r="X61" s="19"/>
      <c r="Y61" s="5" t="s">
        <v>164</v>
      </c>
    </row>
    <row r="62" spans="1:25" ht="15.75" hidden="1" x14ac:dyDescent="0.2">
      <c r="B62" s="55" t="s">
        <v>174</v>
      </c>
      <c r="C62" s="85" t="s">
        <v>193</v>
      </c>
      <c r="D62" s="57"/>
      <c r="E62" s="57" t="e">
        <f>SUM(E63:E65)</f>
        <v>#VALUE!</v>
      </c>
      <c r="F62" s="57" t="e">
        <f>SUM(F63:F65)</f>
        <v>#VALUE!</v>
      </c>
      <c r="G62" s="57" t="e">
        <f>SUM(G63:G65)</f>
        <v>#VALUE!</v>
      </c>
      <c r="H62" s="57" t="e">
        <f>SUM(H63:H65)</f>
        <v>#VALUE!</v>
      </c>
      <c r="I62" s="57"/>
      <c r="J62" s="57"/>
      <c r="K62" s="32">
        <f t="shared" si="37"/>
        <v>0</v>
      </c>
      <c r="L62" s="62" t="e">
        <f t="shared" si="38"/>
        <v>#DIV/0!</v>
      </c>
      <c r="M62" s="62"/>
      <c r="N62" s="62"/>
      <c r="O62" s="62"/>
      <c r="P62" s="13" t="e">
        <f t="shared" ref="P62:X62" si="41">SUM(P63:P65)</f>
        <v>#VALUE!</v>
      </c>
      <c r="Q62" s="13" t="e">
        <f t="shared" si="41"/>
        <v>#VALUE!</v>
      </c>
      <c r="R62" s="13" t="e">
        <f t="shared" si="41"/>
        <v>#VALUE!</v>
      </c>
      <c r="S62" s="13" t="e">
        <f t="shared" si="41"/>
        <v>#VALUE!</v>
      </c>
      <c r="T62" s="13" t="e">
        <f t="shared" si="41"/>
        <v>#VALUE!</v>
      </c>
      <c r="U62" s="13" t="e">
        <f t="shared" si="41"/>
        <v>#VALUE!</v>
      </c>
      <c r="V62" s="13" t="e">
        <f t="shared" si="41"/>
        <v>#VALUE!</v>
      </c>
      <c r="W62" s="13" t="e">
        <f t="shared" si="41"/>
        <v>#VALUE!</v>
      </c>
      <c r="X62" s="13" t="e">
        <f t="shared" si="41"/>
        <v>#VALUE!</v>
      </c>
    </row>
    <row r="63" spans="1:25" hidden="1" x14ac:dyDescent="0.2">
      <c r="A63" s="5">
        <v>1</v>
      </c>
      <c r="B63" s="55" t="s">
        <v>174</v>
      </c>
      <c r="C63" s="86" t="s">
        <v>177</v>
      </c>
      <c r="D63" s="61"/>
      <c r="E63" s="61" t="e">
        <f t="shared" ref="E63:E65" si="42">SUM(F63:X63)</f>
        <v>#VALUE!</v>
      </c>
      <c r="F63" s="87" t="e">
        <f>SUMIF('[1]План ЗП'!$A$8:$A$1071,' витрати'!$B63,'[1]План ЗП'!DH$8:DH$1071)</f>
        <v>#VALUE!</v>
      </c>
      <c r="G63" s="87" t="e">
        <f>SUMIF('[1]План ЗП'!$A$8:$A$1071,' витрати'!$B63,'[1]План ЗП'!DI$8:DI$1071)</f>
        <v>#VALUE!</v>
      </c>
      <c r="H63" s="87" t="e">
        <f>SUMIF('[1]План ЗП'!$A$8:$A$1071,' витрати'!$B63,'[1]План ЗП'!DJ$8:DJ$1071)</f>
        <v>#VALUE!</v>
      </c>
      <c r="I63" s="87"/>
      <c r="J63" s="87"/>
      <c r="K63" s="32">
        <f t="shared" si="37"/>
        <v>0</v>
      </c>
      <c r="L63" s="62" t="e">
        <f t="shared" si="38"/>
        <v>#DIV/0!</v>
      </c>
      <c r="M63" s="62"/>
      <c r="N63" s="62"/>
      <c r="O63" s="62"/>
      <c r="P63" s="22" t="e">
        <f>SUMIF('[1]План ЗП'!$A$8:$A$1071,' витрати'!$B63,'[1]План ЗП'!DK$8:DK$1071)</f>
        <v>#VALUE!</v>
      </c>
      <c r="Q63" s="22" t="e">
        <f>SUMIF('[1]План ЗП'!$A$8:$A$1071,' витрати'!$B63,'[1]План ЗП'!DL$8:DL$1071)</f>
        <v>#VALUE!</v>
      </c>
      <c r="R63" s="22" t="e">
        <f>SUMIF('[1]План ЗП'!$A$8:$A$1071,' витрати'!$B63,'[1]План ЗП'!DM$8:DM$1071)</f>
        <v>#VALUE!</v>
      </c>
      <c r="S63" s="22" t="e">
        <f>SUMIF('[1]План ЗП'!$A$8:$A$1071,' витрати'!$B63,'[1]План ЗП'!DN$8:DN$1071)</f>
        <v>#VALUE!</v>
      </c>
      <c r="T63" s="22" t="e">
        <f>SUMIF('[1]План ЗП'!$A$8:$A$1071,' витрати'!$B63,'[1]План ЗП'!DO$8:DO$1071)</f>
        <v>#VALUE!</v>
      </c>
      <c r="U63" s="22" t="e">
        <f>SUMIF('[1]План ЗП'!$A$8:$A$1071,' витрати'!$B63,'[1]План ЗП'!DP$8:DP$1071)</f>
        <v>#VALUE!</v>
      </c>
      <c r="V63" s="22" t="e">
        <f>SUMIF('[1]План ЗП'!$A$8:$A$1071,' витрати'!$B63,'[1]План ЗП'!DQ$8:DQ$1071)</f>
        <v>#VALUE!</v>
      </c>
      <c r="W63" s="22" t="e">
        <f>SUMIF('[1]План ЗП'!$A$8:$A$1071,' витрати'!$B63,'[1]План ЗП'!DR$8:DR$1071)</f>
        <v>#VALUE!</v>
      </c>
      <c r="X63" s="22" t="e">
        <f>SUMIF('[1]План ЗП'!$A$8:$A$1071,' витрати'!$B63,'[1]План ЗП'!DS$8:DS$1071)</f>
        <v>#VALUE!</v>
      </c>
      <c r="Y63" s="5" t="s">
        <v>178</v>
      </c>
    </row>
    <row r="64" spans="1:25" hidden="1" x14ac:dyDescent="0.2">
      <c r="A64" s="5">
        <f t="shared" ref="A64:A65" si="43">A63+1</f>
        <v>2</v>
      </c>
      <c r="B64" s="55" t="s">
        <v>174</v>
      </c>
      <c r="C64" s="86" t="s">
        <v>179</v>
      </c>
      <c r="D64" s="61"/>
      <c r="E64" s="61" t="e">
        <f t="shared" si="42"/>
        <v>#VALUE!</v>
      </c>
      <c r="F64" s="87" t="e">
        <f>SUMIF('[1]План ЗП'!$A$8:$A$1071,' витрати'!$B64,'[1]План ЗП'!DU$8:DU$1071)</f>
        <v>#VALUE!</v>
      </c>
      <c r="G64" s="87" t="e">
        <f>SUMIF('[1]План ЗП'!$A$8:$A$1071,' витрати'!$B64,'[1]План ЗП'!DV$8:DV$1071)</f>
        <v>#VALUE!</v>
      </c>
      <c r="H64" s="87" t="e">
        <f>SUMIF('[1]План ЗП'!$A$8:$A$1071,' витрати'!$B64,'[1]План ЗП'!DW$8:DW$1071)</f>
        <v>#VALUE!</v>
      </c>
      <c r="I64" s="87"/>
      <c r="J64" s="87"/>
      <c r="K64" s="32">
        <f t="shared" si="37"/>
        <v>0</v>
      </c>
      <c r="L64" s="62" t="e">
        <f t="shared" si="38"/>
        <v>#DIV/0!</v>
      </c>
      <c r="M64" s="62"/>
      <c r="N64" s="62"/>
      <c r="O64" s="62"/>
      <c r="P64" s="22" t="e">
        <f>SUMIF('[1]План ЗП'!$A$8:$A$1071,' витрати'!$B64,'[1]План ЗП'!DX$8:DX$1071)</f>
        <v>#VALUE!</v>
      </c>
      <c r="Q64" s="22" t="e">
        <f>SUMIF('[1]План ЗП'!$A$8:$A$1071,' витрати'!$B64,'[1]План ЗП'!DY$8:DY$1071)</f>
        <v>#VALUE!</v>
      </c>
      <c r="R64" s="22" t="e">
        <f>SUMIF('[1]План ЗП'!$A$8:$A$1071,' витрати'!$B64,'[1]План ЗП'!DZ$8:DZ$1071)</f>
        <v>#VALUE!</v>
      </c>
      <c r="S64" s="22" t="e">
        <f>SUMIF('[1]План ЗП'!$A$8:$A$1071,' витрати'!$B64,'[1]План ЗП'!EA$8:EA$1071)</f>
        <v>#VALUE!</v>
      </c>
      <c r="T64" s="22" t="e">
        <f>SUMIF('[1]План ЗП'!$A$8:$A$1071,' витрати'!$B64,'[1]План ЗП'!EB$8:EB$1071)</f>
        <v>#VALUE!</v>
      </c>
      <c r="U64" s="22" t="e">
        <f>SUMIF('[1]План ЗП'!$A$8:$A$1071,' витрати'!$B64,'[1]План ЗП'!EC$8:EC$1071)</f>
        <v>#VALUE!</v>
      </c>
      <c r="V64" s="22" t="e">
        <f>SUMIF('[1]План ЗП'!$A$8:$A$1071,' витрати'!$B64,'[1]План ЗП'!ED$8:ED$1071)</f>
        <v>#VALUE!</v>
      </c>
      <c r="W64" s="22" t="e">
        <f>SUMIF('[1]План ЗП'!$A$8:$A$1071,' витрати'!$B64,'[1]План ЗП'!EE$8:EE$1071)</f>
        <v>#VALUE!</v>
      </c>
      <c r="X64" s="22" t="e">
        <f>SUMIF('[1]План ЗП'!$A$8:$A$1071,' витрати'!$B64,'[1]План ЗП'!EF$8:EF$1071)</f>
        <v>#VALUE!</v>
      </c>
      <c r="Y64" s="5" t="s">
        <v>180</v>
      </c>
    </row>
    <row r="65" spans="1:25" hidden="1" x14ac:dyDescent="0.2">
      <c r="A65" s="5">
        <f t="shared" si="43"/>
        <v>3</v>
      </c>
      <c r="B65" s="55" t="s">
        <v>174</v>
      </c>
      <c r="C65" s="88"/>
      <c r="D65" s="61"/>
      <c r="E65" s="61" t="e">
        <f t="shared" si="42"/>
        <v>#DIV/0!</v>
      </c>
      <c r="F65" s="66"/>
      <c r="G65" s="66"/>
      <c r="H65" s="66"/>
      <c r="I65" s="66"/>
      <c r="J65" s="66"/>
      <c r="K65" s="32">
        <f t="shared" si="37"/>
        <v>0</v>
      </c>
      <c r="L65" s="62" t="e">
        <f t="shared" si="38"/>
        <v>#DIV/0!</v>
      </c>
      <c r="M65" s="62"/>
      <c r="N65" s="62"/>
      <c r="O65" s="62"/>
      <c r="P65" s="14"/>
      <c r="Q65" s="14"/>
      <c r="R65" s="14"/>
      <c r="S65" s="14"/>
      <c r="T65" s="14"/>
      <c r="U65" s="14"/>
      <c r="V65" s="14"/>
      <c r="W65" s="14"/>
      <c r="X65" s="14"/>
    </row>
    <row r="66" spans="1:25" x14ac:dyDescent="0.2">
      <c r="B66" s="55" t="s">
        <v>174</v>
      </c>
      <c r="C66" s="73" t="s">
        <v>242</v>
      </c>
      <c r="D66" s="32"/>
      <c r="E66" s="32"/>
      <c r="F66" s="32"/>
      <c r="G66" s="32"/>
      <c r="H66" s="32"/>
      <c r="I66" s="32"/>
      <c r="J66" s="32">
        <v>77000</v>
      </c>
      <c r="K66" s="32">
        <f t="shared" ref="K66" si="44">I66-J66</f>
        <v>-77000</v>
      </c>
      <c r="L66" s="62">
        <v>0</v>
      </c>
      <c r="M66" s="62"/>
      <c r="N66" s="62"/>
      <c r="O66" s="62"/>
      <c r="P66" s="19"/>
      <c r="Q66" s="19"/>
      <c r="R66" s="19"/>
      <c r="S66" s="19"/>
      <c r="T66" s="19"/>
      <c r="U66" s="19"/>
      <c r="V66" s="19"/>
      <c r="W66" s="19"/>
      <c r="X66" s="19"/>
      <c r="Y66" s="5" t="s">
        <v>178</v>
      </c>
    </row>
    <row r="67" spans="1:25" ht="15.75" x14ac:dyDescent="0.2">
      <c r="B67" s="55"/>
      <c r="C67" s="83" t="s">
        <v>29</v>
      </c>
      <c r="D67" s="83"/>
      <c r="E67" s="78">
        <f>SUM(E68:E77)</f>
        <v>529200</v>
      </c>
      <c r="F67" s="77">
        <f t="shared" ref="F67:X67" si="45">SUM(F68:F74)</f>
        <v>36600</v>
      </c>
      <c r="G67" s="77">
        <f t="shared" si="45"/>
        <v>36600</v>
      </c>
      <c r="H67" s="77">
        <f t="shared" si="45"/>
        <v>56600</v>
      </c>
      <c r="I67" s="243">
        <f>SUM(I68:I70)</f>
        <v>529200</v>
      </c>
      <c r="J67" s="77">
        <f>SUM(J68:J74)</f>
        <v>499610</v>
      </c>
      <c r="K67" s="77">
        <f>I67-J67</f>
        <v>29590</v>
      </c>
      <c r="L67" s="79">
        <f>J67/I67</f>
        <v>0.9440854119425548</v>
      </c>
      <c r="M67" s="30">
        <f t="shared" si="45"/>
        <v>36600</v>
      </c>
      <c r="N67" s="30">
        <f t="shared" si="45"/>
        <v>36600</v>
      </c>
      <c r="O67" s="30">
        <f t="shared" si="45"/>
        <v>36600</v>
      </c>
      <c r="P67" s="30">
        <f t="shared" si="45"/>
        <v>36600</v>
      </c>
      <c r="Q67" s="30">
        <f t="shared" si="45"/>
        <v>36600</v>
      </c>
      <c r="R67" s="30">
        <f t="shared" si="45"/>
        <v>36600</v>
      </c>
      <c r="S67" s="30">
        <f t="shared" si="45"/>
        <v>36600</v>
      </c>
      <c r="T67" s="30">
        <f t="shared" si="45"/>
        <v>36600</v>
      </c>
      <c r="U67" s="30">
        <f t="shared" si="45"/>
        <v>46600</v>
      </c>
      <c r="V67" s="30">
        <f t="shared" si="45"/>
        <v>36600</v>
      </c>
      <c r="W67" s="30">
        <f t="shared" si="45"/>
        <v>146600</v>
      </c>
      <c r="X67" s="30">
        <f t="shared" si="45"/>
        <v>6600</v>
      </c>
    </row>
    <row r="68" spans="1:25" ht="15.75" customHeight="1" x14ac:dyDescent="0.2">
      <c r="B68" s="55"/>
      <c r="C68" s="73" t="s">
        <v>194</v>
      </c>
      <c r="D68" s="32"/>
      <c r="E68" s="32">
        <f>SUM(M68:O68,P68:R68,S68:U68,V68:X68)</f>
        <v>120000</v>
      </c>
      <c r="F68" s="32"/>
      <c r="G68" s="32"/>
      <c r="H68" s="32">
        <v>20000</v>
      </c>
      <c r="I68" s="32">
        <f>SUM(M68:X68)</f>
        <v>120000</v>
      </c>
      <c r="J68" s="32">
        <v>42905</v>
      </c>
      <c r="K68" s="32">
        <v>0</v>
      </c>
      <c r="L68" s="62">
        <v>0</v>
      </c>
      <c r="M68" s="32"/>
      <c r="N68" s="32"/>
      <c r="O68" s="32"/>
      <c r="P68" s="32"/>
      <c r="Q68" s="32"/>
      <c r="R68" s="32"/>
      <c r="S68" s="32"/>
      <c r="T68" s="32"/>
      <c r="U68" s="32">
        <v>10000</v>
      </c>
      <c r="V68" s="32"/>
      <c r="W68" s="32">
        <v>110000</v>
      </c>
      <c r="X68" s="32"/>
      <c r="Y68" s="5" t="s">
        <v>195</v>
      </c>
    </row>
    <row r="69" spans="1:25" ht="15.75" customHeight="1" x14ac:dyDescent="0.2">
      <c r="B69" s="55"/>
      <c r="C69" s="73" t="s">
        <v>196</v>
      </c>
      <c r="D69" s="32"/>
      <c r="E69" s="32">
        <f t="shared" ref="E69:E70" si="46">SUM(M69:O69,P69:R69,S69:U69,V69:X69)</f>
        <v>330000</v>
      </c>
      <c r="F69" s="32">
        <v>30000</v>
      </c>
      <c r="G69" s="32">
        <v>30000</v>
      </c>
      <c r="H69" s="32">
        <v>30000</v>
      </c>
      <c r="I69" s="32">
        <f>SUM(M69:X69)</f>
        <v>330000</v>
      </c>
      <c r="J69" s="32">
        <v>263543</v>
      </c>
      <c r="K69" s="32">
        <f t="shared" ref="K69:K71" si="47">I69-J69</f>
        <v>66457</v>
      </c>
      <c r="L69" s="62">
        <f t="shared" ref="L69:L70" si="48">J69/I69</f>
        <v>0.7986151515151515</v>
      </c>
      <c r="M69" s="32">
        <v>30000</v>
      </c>
      <c r="N69" s="32">
        <v>30000</v>
      </c>
      <c r="O69" s="32">
        <v>30000</v>
      </c>
      <c r="P69" s="32">
        <v>30000</v>
      </c>
      <c r="Q69" s="32">
        <v>30000</v>
      </c>
      <c r="R69" s="32">
        <v>30000</v>
      </c>
      <c r="S69" s="32">
        <v>30000</v>
      </c>
      <c r="T69" s="32">
        <v>30000</v>
      </c>
      <c r="U69" s="32">
        <v>30000</v>
      </c>
      <c r="V69" s="32">
        <v>30000</v>
      </c>
      <c r="W69" s="32">
        <v>30000</v>
      </c>
      <c r="X69" s="32"/>
      <c r="Y69" s="5" t="s">
        <v>195</v>
      </c>
    </row>
    <row r="70" spans="1:25" x14ac:dyDescent="0.2">
      <c r="B70" s="55"/>
      <c r="C70" s="73" t="s">
        <v>197</v>
      </c>
      <c r="D70" s="32"/>
      <c r="E70" s="32">
        <f t="shared" si="46"/>
        <v>79200</v>
      </c>
      <c r="F70" s="32">
        <v>6600</v>
      </c>
      <c r="G70" s="32">
        <v>6600</v>
      </c>
      <c r="H70" s="32">
        <v>6600</v>
      </c>
      <c r="I70" s="32">
        <f>SUM(M70:X70)</f>
        <v>79200</v>
      </c>
      <c r="J70" s="32">
        <v>93242</v>
      </c>
      <c r="K70" s="32">
        <f t="shared" si="47"/>
        <v>-14042</v>
      </c>
      <c r="L70" s="62">
        <f t="shared" si="48"/>
        <v>1.1772979797979799</v>
      </c>
      <c r="M70" s="32">
        <v>6600</v>
      </c>
      <c r="N70" s="32">
        <v>6600</v>
      </c>
      <c r="O70" s="32">
        <v>6600</v>
      </c>
      <c r="P70" s="32">
        <v>6600</v>
      </c>
      <c r="Q70" s="32">
        <v>6600</v>
      </c>
      <c r="R70" s="32">
        <v>6600</v>
      </c>
      <c r="S70" s="32">
        <v>6600</v>
      </c>
      <c r="T70" s="32">
        <v>6600</v>
      </c>
      <c r="U70" s="32">
        <v>6600</v>
      </c>
      <c r="V70" s="32">
        <v>6600</v>
      </c>
      <c r="W70" s="32">
        <v>6600</v>
      </c>
      <c r="X70" s="32">
        <v>6600</v>
      </c>
      <c r="Y70" s="5" t="s">
        <v>195</v>
      </c>
    </row>
    <row r="71" spans="1:25" x14ac:dyDescent="0.2">
      <c r="B71" s="55"/>
      <c r="C71" s="73" t="s">
        <v>247</v>
      </c>
      <c r="D71" s="32"/>
      <c r="E71" s="32">
        <f t="shared" ref="E71:E74" si="49">SUM(F71:X71)</f>
        <v>0</v>
      </c>
      <c r="F71" s="32"/>
      <c r="G71" s="32"/>
      <c r="H71" s="32"/>
      <c r="I71" s="32">
        <f t="shared" ref="I71:I77" si="50">SUM(P71:R71)</f>
        <v>0</v>
      </c>
      <c r="J71" s="32">
        <v>99920</v>
      </c>
      <c r="K71" s="32">
        <f t="shared" si="47"/>
        <v>-99920</v>
      </c>
      <c r="L71" s="32"/>
      <c r="M71" s="32"/>
      <c r="N71" s="32"/>
      <c r="O71" s="32"/>
      <c r="P71" s="19"/>
      <c r="Q71" s="19"/>
      <c r="R71" s="19"/>
      <c r="S71" s="19"/>
      <c r="T71" s="19"/>
      <c r="U71" s="19"/>
      <c r="V71" s="19"/>
      <c r="W71" s="19"/>
      <c r="X71" s="19"/>
      <c r="Y71" s="5" t="s">
        <v>195</v>
      </c>
    </row>
    <row r="72" spans="1:25" hidden="1" x14ac:dyDescent="0.2">
      <c r="B72" s="55"/>
      <c r="C72" s="88"/>
      <c r="D72" s="61"/>
      <c r="E72" s="61">
        <f t="shared" si="49"/>
        <v>0</v>
      </c>
      <c r="F72" s="66"/>
      <c r="G72" s="66"/>
      <c r="H72" s="66"/>
      <c r="I72" s="32">
        <f t="shared" si="50"/>
        <v>0</v>
      </c>
      <c r="J72" s="66"/>
      <c r="K72" s="66"/>
      <c r="L72" s="66"/>
      <c r="M72" s="66"/>
      <c r="N72" s="66"/>
      <c r="O72" s="66"/>
      <c r="P72" s="14"/>
      <c r="Q72" s="14"/>
      <c r="R72" s="14"/>
      <c r="S72" s="14"/>
      <c r="T72" s="14"/>
      <c r="U72" s="14"/>
      <c r="V72" s="14"/>
      <c r="W72" s="14"/>
      <c r="X72" s="14"/>
    </row>
    <row r="73" spans="1:25" hidden="1" x14ac:dyDescent="0.2">
      <c r="B73" s="55"/>
      <c r="C73" s="88"/>
      <c r="D73" s="61"/>
      <c r="E73" s="61">
        <f t="shared" si="49"/>
        <v>0</v>
      </c>
      <c r="F73" s="66"/>
      <c r="G73" s="66"/>
      <c r="H73" s="66"/>
      <c r="I73" s="32">
        <f t="shared" si="50"/>
        <v>0</v>
      </c>
      <c r="J73" s="66"/>
      <c r="K73" s="66"/>
      <c r="L73" s="66"/>
      <c r="M73" s="66"/>
      <c r="N73" s="66"/>
      <c r="O73" s="66"/>
      <c r="P73" s="14"/>
      <c r="Q73" s="14"/>
      <c r="R73" s="14"/>
      <c r="S73" s="14"/>
      <c r="T73" s="14"/>
      <c r="U73" s="14"/>
      <c r="V73" s="14"/>
      <c r="W73" s="14"/>
      <c r="X73" s="14"/>
    </row>
    <row r="74" spans="1:25" hidden="1" x14ac:dyDescent="0.2">
      <c r="B74" s="55"/>
      <c r="C74" s="88"/>
      <c r="D74" s="61"/>
      <c r="E74" s="61">
        <f t="shared" si="49"/>
        <v>0</v>
      </c>
      <c r="F74" s="66"/>
      <c r="G74" s="66"/>
      <c r="H74" s="66"/>
      <c r="I74" s="32">
        <f t="shared" si="50"/>
        <v>0</v>
      </c>
      <c r="J74" s="66"/>
      <c r="K74" s="66"/>
      <c r="L74" s="66"/>
      <c r="M74" s="66"/>
      <c r="N74" s="66"/>
      <c r="O74" s="66"/>
      <c r="P74" s="14"/>
      <c r="Q74" s="14"/>
      <c r="R74" s="14"/>
      <c r="S74" s="14"/>
      <c r="T74" s="14"/>
      <c r="U74" s="14"/>
      <c r="V74" s="14"/>
      <c r="W74" s="14"/>
      <c r="X74" s="14"/>
    </row>
    <row r="75" spans="1:25" ht="15.75" hidden="1" x14ac:dyDescent="0.2">
      <c r="B75" s="55"/>
      <c r="C75" s="85" t="s">
        <v>198</v>
      </c>
      <c r="D75" s="85"/>
      <c r="E75" s="57">
        <f t="shared" ref="E75:X75" si="51">E76</f>
        <v>0</v>
      </c>
      <c r="F75" s="57">
        <f t="shared" si="51"/>
        <v>0</v>
      </c>
      <c r="G75" s="57">
        <f t="shared" si="51"/>
        <v>0</v>
      </c>
      <c r="H75" s="57">
        <f t="shared" si="51"/>
        <v>0</v>
      </c>
      <c r="I75" s="32">
        <f t="shared" si="50"/>
        <v>0</v>
      </c>
      <c r="J75" s="57"/>
      <c r="K75" s="57"/>
      <c r="L75" s="57"/>
      <c r="M75" s="57"/>
      <c r="N75" s="57"/>
      <c r="O75" s="57"/>
      <c r="P75" s="13">
        <f t="shared" si="51"/>
        <v>0</v>
      </c>
      <c r="Q75" s="13">
        <f t="shared" si="51"/>
        <v>0</v>
      </c>
      <c r="R75" s="13">
        <f t="shared" si="51"/>
        <v>0</v>
      </c>
      <c r="S75" s="13">
        <f t="shared" si="51"/>
        <v>0</v>
      </c>
      <c r="T75" s="13">
        <f t="shared" si="51"/>
        <v>0</v>
      </c>
      <c r="U75" s="13">
        <f t="shared" si="51"/>
        <v>0</v>
      </c>
      <c r="V75" s="13">
        <f t="shared" si="51"/>
        <v>0</v>
      </c>
      <c r="W75" s="13">
        <f t="shared" si="51"/>
        <v>0</v>
      </c>
      <c r="X75" s="13">
        <f t="shared" si="51"/>
        <v>0</v>
      </c>
    </row>
    <row r="76" spans="1:25" hidden="1" x14ac:dyDescent="0.2">
      <c r="B76" s="55"/>
      <c r="C76" s="89"/>
      <c r="D76" s="61"/>
      <c r="E76" s="61">
        <f>SUM(F76:X76)</f>
        <v>0</v>
      </c>
      <c r="F76" s="66"/>
      <c r="G76" s="66"/>
      <c r="H76" s="66"/>
      <c r="I76" s="32">
        <f t="shared" si="50"/>
        <v>0</v>
      </c>
      <c r="J76" s="66"/>
      <c r="K76" s="66"/>
      <c r="L76" s="66"/>
      <c r="M76" s="66"/>
      <c r="N76" s="66"/>
      <c r="O76" s="66"/>
      <c r="P76" s="14"/>
      <c r="Q76" s="14"/>
      <c r="R76" s="14"/>
      <c r="S76" s="14"/>
      <c r="T76" s="14"/>
      <c r="U76" s="14"/>
      <c r="V76" s="14"/>
      <c r="W76" s="14"/>
      <c r="X76" s="14"/>
    </row>
    <row r="77" spans="1:25" ht="15.75" hidden="1" x14ac:dyDescent="0.2">
      <c r="B77" s="55"/>
      <c r="C77" s="85" t="s">
        <v>199</v>
      </c>
      <c r="D77" s="85"/>
      <c r="E77" s="61">
        <f>SUM(F77:X77)</f>
        <v>0</v>
      </c>
      <c r="F77" s="66"/>
      <c r="G77" s="66"/>
      <c r="H77" s="66"/>
      <c r="I77" s="32">
        <f t="shared" si="50"/>
        <v>0</v>
      </c>
      <c r="J77" s="66"/>
      <c r="K77" s="66"/>
      <c r="L77" s="66"/>
      <c r="M77" s="66"/>
      <c r="N77" s="66"/>
      <c r="O77" s="66"/>
      <c r="P77" s="14"/>
      <c r="Q77" s="14"/>
      <c r="R77" s="14"/>
      <c r="S77" s="14"/>
      <c r="T77" s="14"/>
      <c r="U77" s="14"/>
      <c r="V77" s="14"/>
      <c r="W77" s="14"/>
      <c r="X77" s="14"/>
    </row>
    <row r="78" spans="1:25" ht="15.75" x14ac:dyDescent="0.2">
      <c r="B78" s="55"/>
      <c r="C78" s="67" t="s">
        <v>200</v>
      </c>
      <c r="D78" s="67"/>
      <c r="E78" s="69">
        <f>E32+E34+E48+E67+1</f>
        <v>131524792</v>
      </c>
      <c r="F78" s="68">
        <f>F32+F34+F48+F67+1</f>
        <v>7645913</v>
      </c>
      <c r="G78" s="68">
        <f>G32+G34+G48+G67+1</f>
        <v>7810198</v>
      </c>
      <c r="H78" s="68">
        <f>H32+H34+H48+H67+1</f>
        <v>7038874</v>
      </c>
      <c r="I78" s="68">
        <f>I32+I34+I48+I67+1</f>
        <v>131524792</v>
      </c>
      <c r="J78" s="69">
        <f>J32+J34+J48+J67-1</f>
        <v>131649485</v>
      </c>
      <c r="K78" s="68">
        <f>I78-J78</f>
        <v>-124693</v>
      </c>
      <c r="L78" s="70">
        <f>J78/I78</f>
        <v>1.0009480570020592</v>
      </c>
      <c r="M78" s="17">
        <f>M32+M34+M48+M67</f>
        <v>11858835</v>
      </c>
      <c r="N78" s="17">
        <f t="shared" ref="N78:O78" si="52">N32+N34+N48+N67</f>
        <v>11479768</v>
      </c>
      <c r="O78" s="17">
        <f t="shared" si="52"/>
        <v>11676098</v>
      </c>
      <c r="P78" s="17">
        <f t="shared" ref="P78:X78" si="53">P32+P34+P48+P67</f>
        <v>12655393</v>
      </c>
      <c r="Q78" s="17">
        <f t="shared" si="53"/>
        <v>12989867</v>
      </c>
      <c r="R78" s="17">
        <f t="shared" si="53"/>
        <v>12431777</v>
      </c>
      <c r="S78" s="17">
        <f t="shared" si="53"/>
        <v>13683075</v>
      </c>
      <c r="T78" s="17">
        <f t="shared" si="53"/>
        <v>14474564</v>
      </c>
      <c r="U78" s="17">
        <f t="shared" si="53"/>
        <v>14168339</v>
      </c>
      <c r="V78" s="17">
        <f t="shared" si="53"/>
        <v>8161755</v>
      </c>
      <c r="W78" s="17">
        <f t="shared" si="53"/>
        <v>1928899</v>
      </c>
      <c r="X78" s="17">
        <f t="shared" si="53"/>
        <v>6016429</v>
      </c>
    </row>
    <row r="79" spans="1:25" x14ac:dyDescent="0.2">
      <c r="B79" s="55"/>
      <c r="C79" s="90"/>
      <c r="D79" s="9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18"/>
      <c r="Q79" s="18"/>
      <c r="R79" s="18"/>
      <c r="S79" s="18"/>
      <c r="T79" s="18"/>
      <c r="U79" s="18"/>
      <c r="V79" s="18"/>
      <c r="W79" s="18"/>
      <c r="X79" s="18"/>
    </row>
    <row r="80" spans="1:25" ht="15.75" x14ac:dyDescent="0.2">
      <c r="B80" s="55"/>
      <c r="C80" s="91" t="s">
        <v>201</v>
      </c>
      <c r="D80" s="91"/>
      <c r="E80" s="92">
        <f>E19-E78</f>
        <v>7570285</v>
      </c>
      <c r="F80" s="92">
        <f t="shared" ref="F80:H80" si="54">F19-F78</f>
        <v>-13899</v>
      </c>
      <c r="G80" s="92">
        <f t="shared" si="54"/>
        <v>-672727</v>
      </c>
      <c r="H80" s="92">
        <f t="shared" si="54"/>
        <v>1176767</v>
      </c>
      <c r="I80" s="92">
        <f>I19-I78</f>
        <v>7570285</v>
      </c>
      <c r="J80" s="92">
        <f>J19-J78</f>
        <v>6015842</v>
      </c>
      <c r="K80" s="92">
        <f>K19-K78</f>
        <v>1554443</v>
      </c>
      <c r="L80" s="93">
        <f>J80/I80</f>
        <v>0.79466519424301729</v>
      </c>
      <c r="M80" s="238">
        <f>M7-M78</f>
        <v>380597</v>
      </c>
      <c r="N80" s="238">
        <f t="shared" ref="N80:X80" si="55">N7-N78</f>
        <v>155144</v>
      </c>
      <c r="O80" s="238">
        <f t="shared" si="55"/>
        <v>1402333</v>
      </c>
      <c r="P80" s="238">
        <f t="shared" si="55"/>
        <v>806427</v>
      </c>
      <c r="Q80" s="238">
        <f t="shared" si="55"/>
        <v>221427</v>
      </c>
      <c r="R80" s="238">
        <f t="shared" si="55"/>
        <v>414906</v>
      </c>
      <c r="S80" s="238">
        <f t="shared" si="55"/>
        <v>643335</v>
      </c>
      <c r="T80" s="238">
        <f t="shared" si="55"/>
        <v>682018</v>
      </c>
      <c r="U80" s="238">
        <f t="shared" si="55"/>
        <v>1084635</v>
      </c>
      <c r="V80" s="238">
        <f>V7-V78+1</f>
        <v>-100648</v>
      </c>
      <c r="W80" s="238">
        <f t="shared" si="55"/>
        <v>1146432</v>
      </c>
      <c r="X80" s="238">
        <f t="shared" si="55"/>
        <v>733673</v>
      </c>
    </row>
    <row r="81" spans="2:24" hidden="1" x14ac:dyDescent="0.2">
      <c r="B81" s="55"/>
      <c r="C81" s="90"/>
      <c r="D81" s="90"/>
      <c r="E81" s="34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18"/>
      <c r="Q81" s="18"/>
      <c r="R81" s="18"/>
      <c r="S81" s="18"/>
      <c r="T81" s="18"/>
      <c r="U81" s="18"/>
      <c r="V81" s="18"/>
      <c r="W81" s="18"/>
      <c r="X81" s="18"/>
    </row>
    <row r="82" spans="2:24" ht="15.75" hidden="1" x14ac:dyDescent="0.2">
      <c r="B82" s="55"/>
      <c r="C82" s="85" t="s">
        <v>202</v>
      </c>
      <c r="D82" s="85"/>
      <c r="E82" s="57">
        <f t="shared" ref="E82:X82" si="56">E83+E84</f>
        <v>0</v>
      </c>
      <c r="F82" s="57">
        <f t="shared" si="56"/>
        <v>0</v>
      </c>
      <c r="G82" s="57">
        <f t="shared" si="56"/>
        <v>0</v>
      </c>
      <c r="H82" s="57">
        <f t="shared" si="56"/>
        <v>0</v>
      </c>
      <c r="I82" s="57"/>
      <c r="J82" s="57"/>
      <c r="K82" s="57"/>
      <c r="L82" s="57"/>
      <c r="M82" s="57"/>
      <c r="N82" s="57"/>
      <c r="O82" s="57"/>
      <c r="P82" s="13">
        <f t="shared" si="56"/>
        <v>0</v>
      </c>
      <c r="Q82" s="13">
        <f t="shared" si="56"/>
        <v>0</v>
      </c>
      <c r="R82" s="13">
        <f t="shared" si="56"/>
        <v>0</v>
      </c>
      <c r="S82" s="13">
        <f t="shared" si="56"/>
        <v>0</v>
      </c>
      <c r="T82" s="13">
        <f t="shared" si="56"/>
        <v>0</v>
      </c>
      <c r="U82" s="13">
        <f t="shared" si="56"/>
        <v>0</v>
      </c>
      <c r="V82" s="13">
        <f t="shared" si="56"/>
        <v>0</v>
      </c>
      <c r="W82" s="13">
        <f t="shared" si="56"/>
        <v>0</v>
      </c>
      <c r="X82" s="13">
        <f t="shared" si="56"/>
        <v>0</v>
      </c>
    </row>
    <row r="83" spans="2:24" hidden="1" x14ac:dyDescent="0.2">
      <c r="B83" s="55"/>
      <c r="C83" s="94" t="s">
        <v>203</v>
      </c>
      <c r="D83" s="94"/>
      <c r="E83" s="61">
        <f>SUM(F83:X83)</f>
        <v>0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14"/>
      <c r="Q83" s="14"/>
      <c r="R83" s="14"/>
      <c r="S83" s="14"/>
      <c r="T83" s="14"/>
      <c r="U83" s="14"/>
      <c r="V83" s="14"/>
      <c r="W83" s="14"/>
      <c r="X83" s="14"/>
    </row>
    <row r="84" spans="2:24" ht="15.75" hidden="1" x14ac:dyDescent="0.2">
      <c r="B84" s="55"/>
      <c r="C84" s="88"/>
      <c r="D84" s="95"/>
      <c r="E84" s="61">
        <f>SUM(F84:X84)</f>
        <v>0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14"/>
      <c r="Q84" s="14"/>
      <c r="R84" s="14"/>
      <c r="S84" s="14"/>
      <c r="T84" s="14"/>
      <c r="U84" s="14"/>
      <c r="V84" s="14"/>
      <c r="W84" s="14"/>
      <c r="X84" s="14"/>
    </row>
    <row r="85" spans="2:24" ht="15.75" hidden="1" x14ac:dyDescent="0.2">
      <c r="B85" s="55"/>
      <c r="C85" s="85" t="s">
        <v>204</v>
      </c>
      <c r="D85" s="85"/>
      <c r="E85" s="57">
        <f t="shared" ref="E85:X85" si="57">E86+E87+E88</f>
        <v>0</v>
      </c>
      <c r="F85" s="57">
        <f t="shared" si="57"/>
        <v>0</v>
      </c>
      <c r="G85" s="57">
        <f t="shared" si="57"/>
        <v>0</v>
      </c>
      <c r="H85" s="57">
        <f t="shared" si="57"/>
        <v>0</v>
      </c>
      <c r="I85" s="57"/>
      <c r="J85" s="57"/>
      <c r="K85" s="57"/>
      <c r="L85" s="57"/>
      <c r="M85" s="57"/>
      <c r="N85" s="57"/>
      <c r="O85" s="57"/>
      <c r="P85" s="13">
        <f t="shared" si="57"/>
        <v>0</v>
      </c>
      <c r="Q85" s="13">
        <f t="shared" si="57"/>
        <v>0</v>
      </c>
      <c r="R85" s="13">
        <f t="shared" si="57"/>
        <v>0</v>
      </c>
      <c r="S85" s="13">
        <f t="shared" si="57"/>
        <v>0</v>
      </c>
      <c r="T85" s="13">
        <f t="shared" si="57"/>
        <v>0</v>
      </c>
      <c r="U85" s="13">
        <f t="shared" si="57"/>
        <v>0</v>
      </c>
      <c r="V85" s="13">
        <f t="shared" si="57"/>
        <v>0</v>
      </c>
      <c r="W85" s="13">
        <f t="shared" si="57"/>
        <v>0</v>
      </c>
      <c r="X85" s="13">
        <f t="shared" si="57"/>
        <v>0</v>
      </c>
    </row>
    <row r="86" spans="2:24" hidden="1" x14ac:dyDescent="0.2">
      <c r="B86" s="55"/>
      <c r="C86" s="88"/>
      <c r="D86" s="96"/>
      <c r="E86" s="34">
        <f>SUM(F86:X86)</f>
        <v>0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14"/>
      <c r="Q86" s="14"/>
      <c r="R86" s="14"/>
      <c r="S86" s="14"/>
      <c r="T86" s="14"/>
      <c r="U86" s="14"/>
      <c r="V86" s="14"/>
      <c r="W86" s="14"/>
      <c r="X86" s="14"/>
    </row>
    <row r="87" spans="2:24" ht="15.75" hidden="1" x14ac:dyDescent="0.2">
      <c r="B87" s="55"/>
      <c r="C87" s="88"/>
      <c r="D87" s="95"/>
      <c r="E87" s="34">
        <f>SUM(F87:X87)</f>
        <v>0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14"/>
      <c r="Q87" s="14"/>
      <c r="R87" s="14"/>
      <c r="S87" s="14"/>
      <c r="T87" s="14"/>
      <c r="U87" s="14"/>
      <c r="V87" s="14"/>
      <c r="W87" s="14"/>
      <c r="X87" s="14"/>
    </row>
    <row r="88" spans="2:24" hidden="1" x14ac:dyDescent="0.2">
      <c r="B88" s="55"/>
      <c r="C88" s="88"/>
      <c r="D88" s="97"/>
      <c r="E88" s="34">
        <f>SUM(F88:X88)</f>
        <v>0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14"/>
      <c r="Q88" s="14"/>
      <c r="R88" s="14"/>
      <c r="S88" s="14"/>
      <c r="T88" s="14"/>
      <c r="U88" s="14"/>
      <c r="V88" s="14"/>
      <c r="W88" s="14"/>
      <c r="X88" s="14"/>
    </row>
    <row r="89" spans="2:24" ht="15.75" hidden="1" x14ac:dyDescent="0.2">
      <c r="B89" s="55"/>
      <c r="C89" s="98" t="s">
        <v>205</v>
      </c>
      <c r="D89" s="98"/>
      <c r="E89" s="99" t="e">
        <f>E80-E82-E85+#REF!+#REF!</f>
        <v>#REF!</v>
      </c>
      <c r="F89" s="99" t="e">
        <f>F80-F82-F85+#REF!+#REF!</f>
        <v>#REF!</v>
      </c>
      <c r="G89" s="99" t="e">
        <f>G80-G82-G85+#REF!+#REF!</f>
        <v>#REF!</v>
      </c>
      <c r="H89" s="99" t="e">
        <f>H80-H82-H85+#REF!+#REF!</f>
        <v>#REF!</v>
      </c>
      <c r="I89" s="99" t="e">
        <f>SUM(F89:H89)</f>
        <v>#REF!</v>
      </c>
      <c r="J89" s="99"/>
      <c r="K89" s="99"/>
      <c r="L89" s="99"/>
      <c r="M89" s="99"/>
      <c r="N89" s="99"/>
      <c r="O89" s="99"/>
      <c r="P89" s="23" t="e">
        <f>P80-P82-P85+#REF!+#REF!</f>
        <v>#REF!</v>
      </c>
      <c r="Q89" s="23" t="e">
        <f>Q80-Q82-Q85+#REF!+#REF!</f>
        <v>#REF!</v>
      </c>
      <c r="R89" s="23" t="e">
        <f>R80-R82-R85+#REF!+#REF!</f>
        <v>#REF!</v>
      </c>
      <c r="S89" s="23" t="e">
        <f>S80-S82-S85+#REF!+#REF!</f>
        <v>#REF!</v>
      </c>
      <c r="T89" s="23" t="e">
        <f>T80-T82-T85+#REF!+#REF!</f>
        <v>#REF!</v>
      </c>
      <c r="U89" s="23" t="e">
        <f>U80-U82-U85+#REF!+#REF!</f>
        <v>#REF!</v>
      </c>
      <c r="V89" s="23" t="e">
        <f>V80-V82-V85+#REF!+#REF!</f>
        <v>#REF!</v>
      </c>
      <c r="W89" s="23" t="e">
        <f>W80-W82-W85+#REF!+#REF!</f>
        <v>#REF!</v>
      </c>
      <c r="X89" s="23" t="e">
        <f>X80-X82-X85+#REF!+#REF!</f>
        <v>#REF!</v>
      </c>
    </row>
    <row r="90" spans="2:24" x14ac:dyDescent="0.2">
      <c r="B90" s="55"/>
      <c r="C90" s="97"/>
      <c r="D90" s="97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18"/>
      <c r="Q90" s="18"/>
      <c r="R90" s="18"/>
      <c r="S90" s="18"/>
      <c r="T90" s="18"/>
      <c r="U90" s="18"/>
      <c r="V90" s="18"/>
      <c r="W90" s="18"/>
      <c r="X90" s="18"/>
    </row>
    <row r="91" spans="2:24" ht="15.75" x14ac:dyDescent="0.2">
      <c r="B91" s="55"/>
      <c r="C91" s="85" t="s">
        <v>206</v>
      </c>
      <c r="D91" s="85"/>
      <c r="E91" s="57">
        <f>SUM(M91:X91)</f>
        <v>1362651</v>
      </c>
      <c r="F91" s="32"/>
      <c r="G91" s="32"/>
      <c r="H91" s="32"/>
      <c r="I91" s="58">
        <f>SUM(M91:X91)</f>
        <v>1362651</v>
      </c>
      <c r="J91" s="58">
        <v>1082851</v>
      </c>
      <c r="K91" s="239">
        <f>K30-K89</f>
        <v>1843426</v>
      </c>
      <c r="L91" s="59">
        <f>J91/I91</f>
        <v>0.79466495823215189</v>
      </c>
      <c r="M91" s="19"/>
      <c r="N91" s="19"/>
      <c r="O91" s="32">
        <v>348853</v>
      </c>
      <c r="P91" s="19"/>
      <c r="Q91" s="19"/>
      <c r="R91" s="32">
        <v>259697</v>
      </c>
      <c r="S91" s="19"/>
      <c r="T91" s="19"/>
      <c r="U91" s="32">
        <v>433799</v>
      </c>
      <c r="V91" s="19"/>
      <c r="W91" s="19"/>
      <c r="X91" s="32">
        <v>320302</v>
      </c>
    </row>
    <row r="92" spans="2:24" x14ac:dyDescent="0.2">
      <c r="B92" s="55"/>
      <c r="C92" s="97"/>
      <c r="D92" s="97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18"/>
      <c r="Q92" s="18"/>
      <c r="R92" s="18"/>
      <c r="S92" s="18"/>
      <c r="T92" s="18"/>
      <c r="U92" s="18"/>
      <c r="V92" s="18"/>
      <c r="W92" s="18"/>
      <c r="X92" s="18"/>
    </row>
    <row r="93" spans="2:24" ht="15.75" x14ac:dyDescent="0.2">
      <c r="B93" s="55"/>
      <c r="C93" s="98" t="s">
        <v>207</v>
      </c>
      <c r="D93" s="98"/>
      <c r="E93" s="99">
        <f>E80-E91</f>
        <v>6207634</v>
      </c>
      <c r="F93" s="99">
        <f t="shared" ref="F93:H93" si="58">F80-F91</f>
        <v>-13899</v>
      </c>
      <c r="G93" s="99">
        <f t="shared" si="58"/>
        <v>-672727</v>
      </c>
      <c r="H93" s="99">
        <f t="shared" si="58"/>
        <v>1176767</v>
      </c>
      <c r="I93" s="99">
        <f>I80-I91</f>
        <v>6207634</v>
      </c>
      <c r="J93" s="99">
        <f>J80-J91</f>
        <v>4932991</v>
      </c>
      <c r="K93" s="92">
        <f>K32-K91</f>
        <v>131284</v>
      </c>
      <c r="L93" s="93">
        <f>J93/I93</f>
        <v>0.79466524605026645</v>
      </c>
      <c r="M93" s="99">
        <f>M80-M91</f>
        <v>380597</v>
      </c>
      <c r="N93" s="99">
        <f t="shared" ref="N93:X93" si="59">N80-N91</f>
        <v>155144</v>
      </c>
      <c r="O93" s="99">
        <f>O80-O91</f>
        <v>1053480</v>
      </c>
      <c r="P93" s="99">
        <f t="shared" si="59"/>
        <v>806427</v>
      </c>
      <c r="Q93" s="99">
        <f t="shared" si="59"/>
        <v>221427</v>
      </c>
      <c r="R93" s="99">
        <f t="shared" si="59"/>
        <v>155209</v>
      </c>
      <c r="S93" s="99">
        <f t="shared" si="59"/>
        <v>643335</v>
      </c>
      <c r="T93" s="99">
        <f t="shared" si="59"/>
        <v>682018</v>
      </c>
      <c r="U93" s="99">
        <f t="shared" si="59"/>
        <v>650836</v>
      </c>
      <c r="V93" s="99">
        <f>V80-V91+1</f>
        <v>-100647</v>
      </c>
      <c r="W93" s="99">
        <f t="shared" si="59"/>
        <v>1146432</v>
      </c>
      <c r="X93" s="99">
        <f t="shared" si="59"/>
        <v>413371</v>
      </c>
    </row>
    <row r="94" spans="2:24" x14ac:dyDescent="0.2">
      <c r="B94" s="55"/>
      <c r="C94" s="97"/>
      <c r="D94" s="97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18"/>
      <c r="Q94" s="18"/>
      <c r="R94" s="18"/>
      <c r="S94" s="18"/>
      <c r="T94" s="18"/>
      <c r="U94" s="18"/>
      <c r="V94" s="18"/>
      <c r="W94" s="18"/>
      <c r="X94" s="18"/>
    </row>
    <row r="95" spans="2:24" x14ac:dyDescent="0.2"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25"/>
      <c r="Q95" s="25"/>
      <c r="R95" s="25"/>
      <c r="S95" s="25"/>
      <c r="T95" s="25"/>
      <c r="U95" s="25"/>
      <c r="V95" s="25"/>
      <c r="W95" s="25"/>
      <c r="X95" s="25"/>
    </row>
    <row r="96" spans="2:24" hidden="1" x14ac:dyDescent="0.25">
      <c r="B96" s="102"/>
      <c r="C96" s="103"/>
      <c r="D96" s="103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6.5" thickBot="1" x14ac:dyDescent="0.3">
      <c r="B97" s="102"/>
      <c r="C97" s="26" t="s">
        <v>208</v>
      </c>
      <c r="D97" s="104"/>
      <c r="E97" s="104"/>
      <c r="F97" s="104"/>
      <c r="G97" s="100"/>
      <c r="H97" s="100"/>
      <c r="I97" s="100"/>
      <c r="J97" s="100"/>
      <c r="K97" s="100"/>
      <c r="L97" s="100"/>
      <c r="M97" s="100"/>
      <c r="N97" s="100"/>
      <c r="O97" s="100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.75" thickBot="1" x14ac:dyDescent="0.3">
      <c r="B98" s="102"/>
      <c r="C98" s="105" t="s">
        <v>209</v>
      </c>
      <c r="D98" s="105"/>
      <c r="E98" s="106" t="s">
        <v>239</v>
      </c>
      <c r="F98" s="105"/>
      <c r="G98" s="105"/>
      <c r="H98" s="107"/>
      <c r="I98" s="268" t="s">
        <v>239</v>
      </c>
      <c r="J98" s="269"/>
      <c r="K98" s="269"/>
      <c r="L98" s="270"/>
      <c r="M98" s="27"/>
      <c r="N98" s="27"/>
      <c r="O98" s="27"/>
      <c r="P98" s="28"/>
      <c r="Q98" s="27"/>
      <c r="R98" s="27"/>
      <c r="S98" s="27"/>
      <c r="T98" s="27"/>
      <c r="U98" s="27"/>
      <c r="V98" s="27"/>
      <c r="W98" s="27"/>
      <c r="X98" s="27"/>
    </row>
    <row r="99" spans="2:24" ht="15.75" thickBot="1" x14ac:dyDescent="0.3">
      <c r="B99" s="102"/>
      <c r="C99" s="105"/>
      <c r="D99" s="105"/>
      <c r="E99" s="103"/>
      <c r="F99" s="49">
        <v>1</v>
      </c>
      <c r="G99" s="49">
        <v>2</v>
      </c>
      <c r="H99" s="49">
        <v>3</v>
      </c>
      <c r="I99" s="108" t="s">
        <v>94</v>
      </c>
      <c r="J99" s="108" t="s">
        <v>95</v>
      </c>
      <c r="K99" s="108" t="s">
        <v>148</v>
      </c>
      <c r="L99" s="108" t="s">
        <v>149</v>
      </c>
      <c r="M99" s="49">
        <v>1</v>
      </c>
      <c r="N99" s="49">
        <v>2</v>
      </c>
      <c r="O99" s="49">
        <v>3</v>
      </c>
      <c r="P99" s="10">
        <v>4</v>
      </c>
      <c r="Q99" s="10">
        <v>5</v>
      </c>
      <c r="R99" s="10">
        <v>6</v>
      </c>
      <c r="S99" s="10">
        <v>7</v>
      </c>
      <c r="T99" s="10">
        <v>8</v>
      </c>
      <c r="U99" s="10">
        <v>9</v>
      </c>
      <c r="V99" s="10">
        <v>10</v>
      </c>
      <c r="W99" s="10">
        <v>11</v>
      </c>
      <c r="X99" s="10">
        <v>12</v>
      </c>
    </row>
    <row r="100" spans="2:24" ht="15.75" thickBot="1" x14ac:dyDescent="0.3">
      <c r="B100" s="102"/>
      <c r="C100" s="109" t="s">
        <v>210</v>
      </c>
      <c r="D100" s="105"/>
      <c r="E100" s="61">
        <f ca="1">SUM(M100:O100,P100:R100,S100:U100,V100:X100)-1</f>
        <v>76656849</v>
      </c>
      <c r="F100" s="77">
        <f t="shared" ref="F100:X100" si="60">F101+F102+F103</f>
        <v>4739409</v>
      </c>
      <c r="G100" s="77">
        <f>G101+G102+G103-1</f>
        <v>4903193</v>
      </c>
      <c r="H100" s="77">
        <f t="shared" si="60"/>
        <v>4111870</v>
      </c>
      <c r="I100" s="77">
        <f ca="1">SUM(I101:I103)</f>
        <v>73544601</v>
      </c>
      <c r="J100" s="77">
        <f>SUM(J101:J103)</f>
        <v>77523026</v>
      </c>
      <c r="K100" s="77">
        <f ca="1">I100-J100</f>
        <v>-3978425</v>
      </c>
      <c r="L100" s="79">
        <f ca="1">J100/I100</f>
        <v>1.0540954053173801</v>
      </c>
      <c r="M100" s="30">
        <f ca="1">M101+M102+M103</f>
        <v>8553300</v>
      </c>
      <c r="N100" s="30">
        <f t="shared" ref="N100:O100" ca="1" si="61">N101+N102+N103</f>
        <v>8173733</v>
      </c>
      <c r="O100" s="30">
        <f t="shared" ca="1" si="61"/>
        <v>7282163</v>
      </c>
      <c r="P100" s="30">
        <f>P101+P102+P103</f>
        <v>8261458</v>
      </c>
      <c r="Q100" s="30">
        <f t="shared" si="60"/>
        <v>7697132</v>
      </c>
      <c r="R100" s="30">
        <f t="shared" si="60"/>
        <v>7139042</v>
      </c>
      <c r="S100" s="30">
        <f t="shared" si="60"/>
        <v>8390340</v>
      </c>
      <c r="T100" s="30">
        <f t="shared" si="60"/>
        <v>9181829</v>
      </c>
      <c r="U100" s="30">
        <f t="shared" si="60"/>
        <v>8865604</v>
      </c>
      <c r="V100" s="30">
        <f t="shared" si="60"/>
        <v>2869021</v>
      </c>
      <c r="W100" s="30">
        <f t="shared" si="60"/>
        <v>-2539037</v>
      </c>
      <c r="X100" s="30">
        <f t="shared" si="60"/>
        <v>2782265</v>
      </c>
    </row>
    <row r="101" spans="2:24" ht="15.75" thickBot="1" x14ac:dyDescent="0.3">
      <c r="B101" s="102" t="s">
        <v>170</v>
      </c>
      <c r="C101" s="105" t="s">
        <v>210</v>
      </c>
      <c r="D101" s="105"/>
      <c r="E101" s="61">
        <f t="shared" ref="E101:E106" ca="1" si="62">SUM(M101:O101,P101:R101,S101:U101,V101:X101)</f>
        <v>38017469</v>
      </c>
      <c r="F101" s="32">
        <f>SUMIF($Y$21:$Y$77,$B101,$F$21:$F$77)</f>
        <v>816067</v>
      </c>
      <c r="G101" s="32">
        <f>SUMIF($Y$21:$Y$77,$B101,$G$21:$G$77)</f>
        <v>850667</v>
      </c>
      <c r="H101" s="32">
        <f>SUMIF($Y$21:$Y$77,$B101,$H$21:$H$77)</f>
        <v>768333</v>
      </c>
      <c r="I101" s="84">
        <f ca="1">SUM(M101:U101)</f>
        <v>40665331</v>
      </c>
      <c r="J101" s="32">
        <v>37875455</v>
      </c>
      <c r="K101" s="84">
        <f t="shared" ref="K101:K108" ca="1" si="63">I101-J101</f>
        <v>2789876</v>
      </c>
      <c r="L101" s="62">
        <f ca="1">J101/I101</f>
        <v>0.9313942384976529</v>
      </c>
      <c r="M101" s="19">
        <f ca="1">SUMIF($Y$21:$Y$77,$B101,M21:M70)</f>
        <v>5187616</v>
      </c>
      <c r="N101" s="19">
        <f ca="1">SUMIF($Y$21:$Y$77,$B101,N21:N70)</f>
        <v>4801049</v>
      </c>
      <c r="O101" s="19">
        <f ca="1">SUMIF($Y$21:$Y$77,$B101,O21:O70)</f>
        <v>3845813</v>
      </c>
      <c r="P101" s="19">
        <f>SUMIF($Y$21:$Y$77,$B101,$P$21:$P$77)</f>
        <v>4791575</v>
      </c>
      <c r="Q101" s="19">
        <f>SUMIF($Y$21:$Y$77,$B101,$Q$21:$Q$77)</f>
        <v>3787415</v>
      </c>
      <c r="R101" s="19">
        <f>SUMIF($Y$21:$Y$77,$B101,$R$21:$R$77)</f>
        <v>3453058</v>
      </c>
      <c r="S101" s="19">
        <f>SUMIF($Y$21:$Y$77,$B101,$S$21:$S$77)</f>
        <v>4159056</v>
      </c>
      <c r="T101" s="19">
        <f>SUMIF($Y$21:$Y$77,$B101,$T$21:$T$77)</f>
        <v>5520495</v>
      </c>
      <c r="U101" s="19">
        <f>SUMIF($Y$21:$Y$77,$B101,$U$21:$U$77)</f>
        <v>5119254</v>
      </c>
      <c r="V101" s="19">
        <f>SUMIF($Y$21:$Y$77,$B101,$V$21:$V$77)</f>
        <v>762361</v>
      </c>
      <c r="W101" s="19">
        <f>SUMIF($Y$21:$Y$77,$B101,$W$21:$W$77)</f>
        <v>-4451271</v>
      </c>
      <c r="X101" s="19">
        <f>SUMIF($Y$21:$Y$77,$B101,$X$21:$X$77)</f>
        <v>1041048</v>
      </c>
    </row>
    <row r="102" spans="2:24" ht="15.75" thickBot="1" x14ac:dyDescent="0.3">
      <c r="B102" s="102" t="s">
        <v>161</v>
      </c>
      <c r="C102" s="105" t="s">
        <v>211</v>
      </c>
      <c r="D102" s="105"/>
      <c r="E102" s="61">
        <f t="shared" ca="1" si="62"/>
        <v>12606402</v>
      </c>
      <c r="F102" s="32">
        <f>SUMIF($Y$21:$Y$77,$B102,$F$21:$F$77)</f>
        <v>1722242</v>
      </c>
      <c r="G102" s="32">
        <f>SUMIF($Y$21:$Y$77,$B102,$G$21:$G$77)</f>
        <v>1070228</v>
      </c>
      <c r="H102" s="32">
        <f>SUMIF($Y$21:$Y$77,$B102,$H$21:$H$77)</f>
        <v>1039742</v>
      </c>
      <c r="I102" s="84">
        <f ca="1">SUM(M102:U102)</f>
        <v>11339335</v>
      </c>
      <c r="J102" s="32">
        <v>10203833</v>
      </c>
      <c r="K102" s="84">
        <f t="shared" ca="1" si="63"/>
        <v>1135502</v>
      </c>
      <c r="L102" s="62">
        <f t="shared" ref="L102:L107" ca="1" si="64">J102/I102</f>
        <v>0.8998616761917696</v>
      </c>
      <c r="M102" s="19">
        <f ca="1">SUMIF($Y$21:$Y$77,$B102,M21:M71)</f>
        <v>1422667</v>
      </c>
      <c r="N102" s="19">
        <f ca="1">SUMIF($Y$21:$Y$77,$B102,N21:N71)</f>
        <v>1416667</v>
      </c>
      <c r="O102" s="19">
        <f ca="1">SUMIF($Y$21:$Y$77,$B102,O21:O70)</f>
        <v>1333333</v>
      </c>
      <c r="P102" s="19">
        <f>SUMIF($Y$21:$Y$77,$B102,$P$21:$P$77)</f>
        <v>1250000</v>
      </c>
      <c r="Q102" s="19">
        <f>SUMIF($Y$21:$Y$77,$B102,$Q$21:$Q$77)</f>
        <v>1250000</v>
      </c>
      <c r="R102" s="19">
        <f>SUMIF($Y$21:$Y$77,$B102,$R$21:$R$77)</f>
        <v>1166667</v>
      </c>
      <c r="S102" s="19">
        <f>SUMIF($Y$21:$Y$77,$B102,$S$21:$S$77)</f>
        <v>1166667</v>
      </c>
      <c r="T102" s="19">
        <f>SUMIF($Y$21:$Y$77,$B102,$T$21:$T$77)</f>
        <v>1166667</v>
      </c>
      <c r="U102" s="19">
        <f>SUMIF($Y$21:$Y$77,$B102,$U$21:$U$77)</f>
        <v>1166667</v>
      </c>
      <c r="V102" s="19">
        <f>SUMIF($Y$21:$Y$77,$B102,$V$21:$V$77)</f>
        <v>1166667</v>
      </c>
      <c r="W102" s="19">
        <f>SUMIF($Y$21:$Y$77,$B102,$W$21:$W$77)</f>
        <v>50200</v>
      </c>
      <c r="X102" s="19">
        <f>SUMIF($Y$21:$Y$77,$B102,$X$21:$X$77)</f>
        <v>50200</v>
      </c>
    </row>
    <row r="103" spans="2:24" ht="15.75" thickBot="1" x14ac:dyDescent="0.3">
      <c r="B103" s="102" t="s">
        <v>164</v>
      </c>
      <c r="C103" s="105" t="s">
        <v>212</v>
      </c>
      <c r="D103" s="105"/>
      <c r="E103" s="61">
        <f ca="1">SUM(M103:O103,P103:R103,S103:U103,V103:X103)-1</f>
        <v>26032978</v>
      </c>
      <c r="F103" s="32">
        <f>SUMIF($Y$21:$Y$77,$B103,$F$21:$F$77)</f>
        <v>2201100</v>
      </c>
      <c r="G103" s="32">
        <f>SUMIF($Y$21:$Y$77,$B103,$G$21:$G$77)</f>
        <v>2982299</v>
      </c>
      <c r="H103" s="32">
        <f>SUMIF($Y$21:$Y$77,$B103,$H$21:$H$77)</f>
        <v>2303795</v>
      </c>
      <c r="I103" s="84">
        <f t="shared" ref="I103:I107" ca="1" si="65">SUM(M103:U103)</f>
        <v>21539935</v>
      </c>
      <c r="J103" s="32">
        <v>29443738</v>
      </c>
      <c r="K103" s="84">
        <f t="shared" ca="1" si="63"/>
        <v>-7903803</v>
      </c>
      <c r="L103" s="62">
        <f t="shared" ca="1" si="64"/>
        <v>1.3669371797082952</v>
      </c>
      <c r="M103" s="19">
        <f ca="1">SUMIF($Y$21:$Y$77,$B103,M21:M72)</f>
        <v>1943017</v>
      </c>
      <c r="N103" s="19">
        <f ca="1">SUMIF($Y$21:$Y$77,$B103,N21:N72)</f>
        <v>1956017</v>
      </c>
      <c r="O103" s="19">
        <f ca="1">SUMIF($Y$21:$Y$77,$B103,O21:O70)</f>
        <v>2103017</v>
      </c>
      <c r="P103" s="19">
        <f>SUMIF($Y$21:$Y$77,$B103,$P$21:$P$77)</f>
        <v>2219883</v>
      </c>
      <c r="Q103" s="19">
        <f>SUMIF($Y$21:$Y$77,$B103,$Q$21:$Q$77)</f>
        <v>2659717</v>
      </c>
      <c r="R103" s="19">
        <f>SUMIF($Y$21:$Y$77,$B103,$R$21:$R$77)</f>
        <v>2519317</v>
      </c>
      <c r="S103" s="19">
        <f>SUMIF($Y$21:$Y$77,$B103,$S$21:$S$77)</f>
        <v>3064617</v>
      </c>
      <c r="T103" s="19">
        <f>SUMIF($Y$21:$Y$77,$B103,$T$21:$T$77)</f>
        <v>2494667</v>
      </c>
      <c r="U103" s="19">
        <f>SUMIF($Y$21:$Y$77,$B103,$U$21:$U$77)</f>
        <v>2579683</v>
      </c>
      <c r="V103" s="19">
        <f>SUMIF($Y$21:$Y$77,$B103,$V$21:$V$77)</f>
        <v>939993</v>
      </c>
      <c r="W103" s="19">
        <f>SUMIF($Y$21:$Y$77,$B103,$W$21:$W$77)</f>
        <v>1862034</v>
      </c>
      <c r="X103" s="19">
        <f>SUMIF($Y$21:$Y$77,$B103,$X$21:$X$77)</f>
        <v>1691017</v>
      </c>
    </row>
    <row r="104" spans="2:24" ht="15.75" thickBot="1" x14ac:dyDescent="0.3">
      <c r="B104" s="102" t="s">
        <v>178</v>
      </c>
      <c r="C104" s="110" t="s">
        <v>68</v>
      </c>
      <c r="D104" s="105"/>
      <c r="E104" s="61">
        <f ca="1">SUM(M104:O104,P104:R104,S104:U104,V104:X104)-1</f>
        <v>43675351</v>
      </c>
      <c r="F104" s="32">
        <f>F30+F35+F49</f>
        <v>2346286</v>
      </c>
      <c r="G104" s="32">
        <f>G30+G35+G49</f>
        <v>2346286</v>
      </c>
      <c r="H104" s="32">
        <f>H30+H35+H49</f>
        <v>2346286</v>
      </c>
      <c r="I104" s="84">
        <f t="shared" ca="1" si="65"/>
        <v>33326299</v>
      </c>
      <c r="J104" s="32">
        <v>43129873</v>
      </c>
      <c r="K104" s="84">
        <f t="shared" ca="1" si="63"/>
        <v>-9803574</v>
      </c>
      <c r="L104" s="62">
        <f t="shared" ca="1" si="64"/>
        <v>1.2941692985470723</v>
      </c>
      <c r="M104" s="19">
        <f ca="1">SUMIF($Y$21:$Y$77,$B104,M21:M73)</f>
        <v>2600000</v>
      </c>
      <c r="N104" s="19">
        <f ca="1">SUMIF($Y$21:$Y$77,$B104,N21:N73)</f>
        <v>2600000</v>
      </c>
      <c r="O104" s="19">
        <f>O30+O35+O49</f>
        <v>3491900</v>
      </c>
      <c r="P104" s="19">
        <f>P30+P35+P49-1</f>
        <v>3491899</v>
      </c>
      <c r="Q104" s="19">
        <f t="shared" ref="Q104:X104" si="66">Q30+Q35+Q49</f>
        <v>4228500</v>
      </c>
      <c r="R104" s="19">
        <f t="shared" si="66"/>
        <v>4228500</v>
      </c>
      <c r="S104" s="19">
        <f t="shared" si="66"/>
        <v>4228500</v>
      </c>
      <c r="T104" s="19">
        <f t="shared" si="66"/>
        <v>4228500</v>
      </c>
      <c r="U104" s="19">
        <f t="shared" si="66"/>
        <v>4228500</v>
      </c>
      <c r="V104" s="19">
        <f t="shared" si="66"/>
        <v>4228500</v>
      </c>
      <c r="W104" s="19">
        <f t="shared" si="66"/>
        <v>3491903</v>
      </c>
      <c r="X104" s="19">
        <f t="shared" si="66"/>
        <v>2628650</v>
      </c>
    </row>
    <row r="105" spans="2:24" ht="15.75" thickBot="1" x14ac:dyDescent="0.3">
      <c r="B105" s="102" t="s">
        <v>180</v>
      </c>
      <c r="C105" s="110" t="s">
        <v>70</v>
      </c>
      <c r="D105" s="105"/>
      <c r="E105" s="61">
        <f ca="1">SUM(M105:O105,P105:R105,S105:U105,V105:X105)</f>
        <v>9494678</v>
      </c>
      <c r="F105" s="32">
        <f>F31+F36+F50+F70</f>
        <v>513282</v>
      </c>
      <c r="G105" s="32">
        <f>G31+G36+G50+G70</f>
        <v>513282</v>
      </c>
      <c r="H105" s="32">
        <f>H31+H36+H50+H70</f>
        <v>513282</v>
      </c>
      <c r="I105" s="84">
        <f t="shared" ca="1" si="65"/>
        <v>7331000</v>
      </c>
      <c r="J105" s="32">
        <v>9278996</v>
      </c>
      <c r="K105" s="84">
        <f t="shared" ca="1" si="63"/>
        <v>-1947996</v>
      </c>
      <c r="L105" s="62">
        <f t="shared" ca="1" si="64"/>
        <v>1.2657203655708635</v>
      </c>
      <c r="M105" s="19">
        <f ca="1">SUMIF($Y$21:$Y$77,$B105,M21:M74)</f>
        <v>572000</v>
      </c>
      <c r="N105" s="19">
        <f ca="1">SUMIF($Y$21:$Y$77,$B105,N21:N74)</f>
        <v>572000</v>
      </c>
      <c r="O105" s="19">
        <f ca="1">SUMIF($Y$21:$Y$77,$B105,O21:O73)</f>
        <v>768000</v>
      </c>
      <c r="P105" s="19">
        <f>P31+P36+P50</f>
        <v>768000</v>
      </c>
      <c r="Q105" s="19">
        <f t="shared" ref="Q105:X105" si="67">Q31+Q36+Q50</f>
        <v>930200</v>
      </c>
      <c r="R105" s="19">
        <f t="shared" si="67"/>
        <v>930200</v>
      </c>
      <c r="S105" s="19">
        <f t="shared" si="67"/>
        <v>930200</v>
      </c>
      <c r="T105" s="19">
        <f t="shared" si="67"/>
        <v>930200</v>
      </c>
      <c r="U105" s="19">
        <f t="shared" si="67"/>
        <v>930200</v>
      </c>
      <c r="V105" s="19">
        <f t="shared" si="67"/>
        <v>930200</v>
      </c>
      <c r="W105" s="19">
        <f t="shared" si="67"/>
        <v>731998</v>
      </c>
      <c r="X105" s="19">
        <f t="shared" si="67"/>
        <v>501480</v>
      </c>
    </row>
    <row r="106" spans="2:24" ht="15.75" thickBot="1" x14ac:dyDescent="0.3">
      <c r="B106" s="102" t="s">
        <v>174</v>
      </c>
      <c r="C106" s="110" t="s">
        <v>71</v>
      </c>
      <c r="D106" s="105"/>
      <c r="E106" s="61">
        <f t="shared" ca="1" si="62"/>
        <v>1168720</v>
      </c>
      <c r="F106" s="32">
        <f>SUMIF($Y$21:$Y$77,$B106,$F$21:$F$77)</f>
        <v>16935</v>
      </c>
      <c r="G106" s="32">
        <f>SUMIF($Y$21:$Y$77,$B106,$G$21:$G$77)</f>
        <v>17435</v>
      </c>
      <c r="H106" s="32">
        <f>SUMIF($Y$21:$Y$77,$B106,$H$21:$H$77)</f>
        <v>17435</v>
      </c>
      <c r="I106" s="84">
        <f t="shared" ca="1" si="65"/>
        <v>876415</v>
      </c>
      <c r="J106" s="32">
        <v>1217980</v>
      </c>
      <c r="K106" s="84">
        <f t="shared" ca="1" si="63"/>
        <v>-341565</v>
      </c>
      <c r="L106" s="62">
        <f t="shared" ca="1" si="64"/>
        <v>1.3897297513164426</v>
      </c>
      <c r="M106" s="19">
        <f ca="1">SUMIF($Y$21:$Y$77,$B106,M21:M70)</f>
        <v>96935</v>
      </c>
      <c r="N106" s="19">
        <f ca="1">SUMIF($Y$21:$Y$77,$B106,N21:N75)</f>
        <v>97435</v>
      </c>
      <c r="O106" s="19">
        <f>SUMIF($Y$21:$Y$77,$B106,$P$21:$P$77)</f>
        <v>97435</v>
      </c>
      <c r="P106" s="19">
        <f>SUMIF($Y$21:$Y$77,$B106,$P$21:$P$77)</f>
        <v>97435</v>
      </c>
      <c r="Q106" s="19">
        <f>SUMIF($Y$21:$Y$77,$B106,$Q$21:$Q$77)</f>
        <v>97435</v>
      </c>
      <c r="R106" s="19">
        <f>SUMIF($Y$21:$Y$77,$B106,$R$21:$R$77)</f>
        <v>97435</v>
      </c>
      <c r="S106" s="19">
        <f>SUMIF($Y$21:$Y$77,$B106,$S$21:$S$77)</f>
        <v>97435</v>
      </c>
      <c r="T106" s="19">
        <f>SUMIF($Y$21:$Y$77,$B106,$T$21:$T$77)</f>
        <v>97435</v>
      </c>
      <c r="U106" s="19">
        <f>SUMIF($Y$21:$Y$77,$B106,$U$21:$U$77)</f>
        <v>97435</v>
      </c>
      <c r="V106" s="19">
        <f>SUMIF($Y$21:$Y$77,$B106,$V$21:$V$77)</f>
        <v>97435</v>
      </c>
      <c r="W106" s="19">
        <f>SUMIF($Y$21:$Y$77,$B106,$W$21:$W$77)</f>
        <v>97435</v>
      </c>
      <c r="X106" s="19">
        <f>SUMIF($Y$21:$Y$77,$B106,$X$21:$X$77)</f>
        <v>97435</v>
      </c>
    </row>
    <row r="107" spans="2:24" ht="15.75" thickBot="1" x14ac:dyDescent="0.3">
      <c r="B107" s="102" t="s">
        <v>195</v>
      </c>
      <c r="C107" s="110" t="s">
        <v>29</v>
      </c>
      <c r="D107" s="105"/>
      <c r="E107" s="61">
        <f ca="1">SUM(M107:O107,P107:R107,S107:U107,V107:X107)</f>
        <v>529200</v>
      </c>
      <c r="F107" s="32">
        <f>SUMIF($Y$21:$Y$77,$B107,$F$21:$F$77)</f>
        <v>36600</v>
      </c>
      <c r="G107" s="32">
        <f>SUMIF($Y$21:$Y$77,$B107,$G$21:$G$77)</f>
        <v>36600</v>
      </c>
      <c r="H107" s="32">
        <f>SUMIF($Y$21:$Y$77,$B107,$H$21:$H$77)</f>
        <v>56600</v>
      </c>
      <c r="I107" s="84">
        <f t="shared" ca="1" si="65"/>
        <v>339400</v>
      </c>
      <c r="J107" s="32">
        <v>499610</v>
      </c>
      <c r="K107" s="84">
        <f t="shared" ca="1" si="63"/>
        <v>-160210</v>
      </c>
      <c r="L107" s="62">
        <f t="shared" ca="1" si="64"/>
        <v>1.4720388921626399</v>
      </c>
      <c r="M107" s="19">
        <f>SUMIF($Y$21:$Y$77,$B107,$P$21:$P$77)</f>
        <v>36600</v>
      </c>
      <c r="N107" s="19">
        <f ca="1">SUMIF($Y$21:$Y$77,$B107,N21:N76)</f>
        <v>36600</v>
      </c>
      <c r="O107" s="19">
        <f>SUMIF($Y$21:$Y$77,$B107,$P$21:$P$77)</f>
        <v>36600</v>
      </c>
      <c r="P107" s="19">
        <f>SUMIF($Y$21:$Y$77,$B107,$P$21:$P$77)</f>
        <v>36600</v>
      </c>
      <c r="Q107" s="19">
        <f>SUMIF($Y$21:$Y$77,$B107,$Q$21:$Q$77)</f>
        <v>36600</v>
      </c>
      <c r="R107" s="19">
        <f>SUMIF($Y$21:$Y$77,$B107,$R$21:$R$77)</f>
        <v>36600</v>
      </c>
      <c r="S107" s="19">
        <f>SUMIF($Y$21:$Y$77,$B107,$S$21:$S$77)</f>
        <v>36600</v>
      </c>
      <c r="T107" s="19">
        <f>SUMIF($Y$21:$Y$77,$B107,$T$21:$T$77)</f>
        <v>36600</v>
      </c>
      <c r="U107" s="19">
        <f>SUMIF($Y$21:$Y$77,$B107,$U$21:$U$77)</f>
        <v>46600</v>
      </c>
      <c r="V107" s="19">
        <f>SUMIF($Y$21:$Y$77,$B107,$V$21:$V$77)</f>
        <v>36600</v>
      </c>
      <c r="W107" s="19">
        <f>SUMIF($Y$21:$Y$77,$B107,$W$21:$W$77)</f>
        <v>146600</v>
      </c>
      <c r="X107" s="19">
        <f>SUMIF($Y$21:$Y$77,$B107,$X$21:$X$77)</f>
        <v>6600</v>
      </c>
    </row>
    <row r="108" spans="2:24" ht="16.5" thickBot="1" x14ac:dyDescent="0.3">
      <c r="B108" s="102"/>
      <c r="C108" s="109" t="s">
        <v>213</v>
      </c>
      <c r="D108" s="105"/>
      <c r="E108" s="240">
        <f ca="1">E100+E104+E105+E106+E107-6</f>
        <v>131524792</v>
      </c>
      <c r="F108" s="240">
        <f>F100+F104+F105+F106+F107+1</f>
        <v>7652513</v>
      </c>
      <c r="G108" s="240">
        <f>G100+G104+G105+G106+$F107+1</f>
        <v>7816797</v>
      </c>
      <c r="H108" s="240">
        <f>H100+H104+H105+H106+H107+1</f>
        <v>7045474</v>
      </c>
      <c r="I108" s="240">
        <f ca="1">SUM(I101:I107)+1</f>
        <v>115417716</v>
      </c>
      <c r="J108" s="240">
        <f>J100+J104+J105+J106+J107+1</f>
        <v>131649486</v>
      </c>
      <c r="K108" s="240">
        <f t="shared" ca="1" si="63"/>
        <v>-16231770</v>
      </c>
      <c r="L108" s="111">
        <f ca="1">J108/I108</f>
        <v>1.140634995757497</v>
      </c>
      <c r="M108" s="29">
        <f ca="1">M100+M104+M105+M106+M107+1</f>
        <v>11858836</v>
      </c>
      <c r="N108" s="29">
        <f t="shared" ref="N108" ca="1" si="68">N100+N104+N105+N106+N107</f>
        <v>11479768</v>
      </c>
      <c r="O108" s="29">
        <f ca="1">O100+O104+O105+O106+O107-1</f>
        <v>11676097</v>
      </c>
      <c r="P108" s="29">
        <f>P100+P104+P105+P106+P107-1</f>
        <v>12655391</v>
      </c>
      <c r="Q108" s="29">
        <f>Q100+Q104+Q105+Q106+Q107-1</f>
        <v>12989866</v>
      </c>
      <c r="R108" s="29">
        <f>R100+R104+R105+R106+R107-1</f>
        <v>12431776</v>
      </c>
      <c r="S108" s="29">
        <f>S100+S104+S105+S106+S107</f>
        <v>13683075</v>
      </c>
      <c r="T108" s="29">
        <f>T100+T104+T105+T106+T107</f>
        <v>14474564</v>
      </c>
      <c r="U108" s="29">
        <f>U100+U104+U105+U106+U107-1</f>
        <v>14168338</v>
      </c>
      <c r="V108" s="29">
        <f t="shared" ref="V108:W108" si="69">V100+V104+V105+V106+V107</f>
        <v>8161756</v>
      </c>
      <c r="W108" s="29">
        <f t="shared" si="69"/>
        <v>1928899</v>
      </c>
      <c r="X108" s="29">
        <f>X100+X104+X105+X106+X107</f>
        <v>6016430</v>
      </c>
    </row>
    <row r="109" spans="2:24" x14ac:dyDescent="0.2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24" x14ac:dyDescent="0.2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24" ht="15.75" x14ac:dyDescent="0.25">
      <c r="B111" s="103"/>
      <c r="C111" s="112" t="s">
        <v>1</v>
      </c>
      <c r="D111" s="103"/>
      <c r="E111" s="103"/>
      <c r="F111" s="103"/>
      <c r="G111" s="103"/>
      <c r="H111" s="113"/>
      <c r="I111" s="114" t="s">
        <v>145</v>
      </c>
      <c r="J111" s="113"/>
      <c r="K111" s="113"/>
      <c r="L111" s="113"/>
      <c r="M111" s="113"/>
      <c r="N111" s="113"/>
      <c r="O111" s="113"/>
    </row>
    <row r="112" spans="2:24" ht="15.75" customHeight="1" x14ac:dyDescent="0.25">
      <c r="B112" s="103"/>
      <c r="C112" s="103"/>
      <c r="D112" s="103"/>
      <c r="E112" s="103"/>
      <c r="F112" s="103"/>
      <c r="G112" s="103"/>
      <c r="H112" s="103"/>
      <c r="I112" s="115"/>
      <c r="J112" s="103"/>
      <c r="K112" s="103"/>
      <c r="L112" s="103"/>
      <c r="M112" s="103"/>
      <c r="N112" s="103"/>
      <c r="O112" s="103"/>
    </row>
    <row r="113" spans="2:16" ht="15.75" x14ac:dyDescent="0.25">
      <c r="B113" s="103"/>
      <c r="C113" s="116" t="s">
        <v>78</v>
      </c>
      <c r="D113" s="116"/>
      <c r="E113" s="103"/>
      <c r="F113" s="116"/>
      <c r="G113" s="116"/>
      <c r="H113" s="116"/>
      <c r="I113" s="117" t="s">
        <v>79</v>
      </c>
      <c r="J113" s="116"/>
      <c r="K113" s="116"/>
      <c r="L113" s="116"/>
      <c r="M113" s="116"/>
      <c r="N113" s="116"/>
      <c r="O113" s="116"/>
      <c r="P113" s="4"/>
    </row>
    <row r="114" spans="2:16" ht="15" customHeight="1" x14ac:dyDescent="0.25">
      <c r="B114" s="103"/>
      <c r="C114" s="116"/>
      <c r="D114" s="116"/>
      <c r="E114" s="103"/>
      <c r="F114" s="116"/>
      <c r="G114" s="116"/>
      <c r="H114" s="116"/>
      <c r="I114" s="117"/>
      <c r="J114" s="116"/>
      <c r="K114" s="116"/>
      <c r="L114" s="116"/>
      <c r="M114" s="116"/>
      <c r="N114" s="116"/>
      <c r="O114" s="116"/>
      <c r="P114" s="4"/>
    </row>
    <row r="115" spans="2:16" ht="15.75" x14ac:dyDescent="0.25">
      <c r="B115" s="103"/>
      <c r="C115" s="116" t="s">
        <v>80</v>
      </c>
      <c r="D115" s="116"/>
      <c r="E115" s="103"/>
      <c r="F115" s="116"/>
      <c r="G115" s="116"/>
      <c r="H115" s="116"/>
      <c r="I115" s="117" t="s">
        <v>237</v>
      </c>
      <c r="J115" s="116"/>
      <c r="K115" s="116"/>
      <c r="L115" s="116"/>
      <c r="M115" s="116"/>
      <c r="N115" s="116"/>
      <c r="O115" s="116"/>
      <c r="P115" s="4"/>
    </row>
    <row r="116" spans="2:16" x14ac:dyDescent="0.2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</sheetData>
  <mergeCells count="6">
    <mergeCell ref="I98:L98"/>
    <mergeCell ref="C1:J1"/>
    <mergeCell ref="B3:C4"/>
    <mergeCell ref="D3:E4"/>
    <mergeCell ref="I3:J3"/>
    <mergeCell ref="B5:C5"/>
  </mergeCells>
  <pageMargins left="0.78740157480314965" right="0" top="0.15748031496062992" bottom="0" header="0.31496062992125984" footer="0.31496062992125984"/>
  <pageSetup paperSize="9" scale="69" orientation="portrait" verticalDpi="0" r:id="rId1"/>
  <rowBreaks count="2" manualBreakCount="2">
    <brk id="94" max="23" man="1"/>
    <brk id="1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рік</vt:lpstr>
      <vt:lpstr>доходи</vt:lpstr>
      <vt:lpstr> витрати</vt:lpstr>
      <vt:lpstr>' витрати'!Область_друку</vt:lpstr>
      <vt:lpstr>рік!Область_друку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Діана Дудинська</cp:lastModifiedBy>
  <cp:lastPrinted>2024-02-06T08:00:11Z</cp:lastPrinted>
  <dcterms:created xsi:type="dcterms:W3CDTF">2019-06-26T12:37:28Z</dcterms:created>
  <dcterms:modified xsi:type="dcterms:W3CDTF">2024-04-10T09:21:32Z</dcterms:modified>
</cp:coreProperties>
</file>