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0ME\Desktop\Звітність КП\ММКП РБУ\"/>
    </mc:Choice>
  </mc:AlternateContent>
  <xr:revisionPtr revIDLastSave="0" documentId="8_{C1B847F4-5155-48FB-B804-15B82AC28E68}" xr6:coauthVersionLast="47" xr6:coauthVersionMax="47" xr10:uidLastSave="{00000000-0000-0000-0000-000000000000}"/>
  <bookViews>
    <workbookView xWindow="60" yWindow="15" windowWidth="28740" windowHeight="15585" xr2:uid="{00000000-000D-0000-FFFF-FFFF00000000}"/>
  </bookViews>
  <sheets>
    <sheet name="2024 (зі змінами 11.01.24)" sheetId="1" r:id="rId1"/>
    <sheet name="доходи" sheetId="4" r:id="rId2"/>
    <sheet name="План витрат" sheetId="2" r:id="rId3"/>
    <sheet name="План ЗП " sheetId="3" r:id="rId4"/>
  </sheets>
  <externalReferences>
    <externalReference r:id="rId5"/>
    <externalReference r:id="rId6"/>
  </externalReferences>
  <definedNames>
    <definedName name="_xlnm._FilterDatabase" localSheetId="1" hidden="1">доходи!$A$6:$AM$42</definedName>
    <definedName name="_xlnm.Print_Area" localSheetId="0">'2024 (зі змінами 11.01.24)'!$A$1:$I$69</definedName>
    <definedName name="_xlnm.Print_Area" localSheetId="1">доходи!$A$1:$BO$50</definedName>
    <definedName name="_xlnm.Print_Area" localSheetId="2">'План витрат'!$A$1:$Q$308</definedName>
    <definedName name="_xlnm.Print_Area" localSheetId="3">'План ЗП '!$A$2:$EK$20</definedName>
  </definedNames>
  <calcPr calcId="191029" refMode="R1C1"/>
</workbook>
</file>

<file path=xl/calcChain.xml><?xml version="1.0" encoding="utf-8"?>
<calcChain xmlns="http://schemas.openxmlformats.org/spreadsheetml/2006/main">
  <c r="K184" i="2" l="1"/>
  <c r="J184" i="2"/>
  <c r="I184" i="2"/>
  <c r="H184" i="2"/>
  <c r="G184" i="2"/>
  <c r="F184" i="2"/>
  <c r="Q184" i="2"/>
  <c r="P184" i="2"/>
  <c r="O184" i="2"/>
  <c r="N184" i="2"/>
  <c r="L184" i="2"/>
  <c r="Q53" i="2"/>
  <c r="F53" i="2"/>
  <c r="E54" i="2"/>
  <c r="E56" i="2"/>
  <c r="E55" i="2"/>
  <c r="E49" i="2"/>
  <c r="E43" i="2"/>
  <c r="E48" i="2"/>
  <c r="E47" i="2"/>
  <c r="H27" i="1"/>
  <c r="I27" i="1"/>
  <c r="G27" i="1"/>
  <c r="F27" i="1"/>
  <c r="E36" i="1" l="1"/>
  <c r="Q45" i="2" l="1"/>
  <c r="P45" i="2"/>
  <c r="O45" i="2"/>
  <c r="N45" i="2"/>
  <c r="M45" i="2"/>
  <c r="L45" i="2"/>
  <c r="K45" i="2"/>
  <c r="J45" i="2"/>
  <c r="I45" i="2"/>
  <c r="H45" i="2"/>
  <c r="H51" i="2" s="1"/>
  <c r="G45" i="2"/>
  <c r="F42" i="2"/>
  <c r="G53" i="2"/>
  <c r="H53" i="2"/>
  <c r="I53" i="2"/>
  <c r="J53" i="2"/>
  <c r="K53" i="2"/>
  <c r="L53" i="2"/>
  <c r="M53" i="2"/>
  <c r="N53" i="2"/>
  <c r="O53" i="2"/>
  <c r="P53" i="2"/>
  <c r="E42" i="2" l="1"/>
  <c r="F51" i="2"/>
  <c r="E45" i="2"/>
  <c r="G51" i="2"/>
  <c r="Q50" i="2"/>
  <c r="E50" i="2" s="1"/>
  <c r="AW13" i="4"/>
  <c r="AU13" i="4"/>
  <c r="AT13" i="4"/>
  <c r="AS13" i="4"/>
  <c r="AR13" i="4"/>
  <c r="AP13" i="4"/>
  <c r="AQ13" i="4"/>
  <c r="AY11" i="4" l="1"/>
  <c r="AX12" i="4"/>
  <c r="AV12" i="4"/>
  <c r="AS12" i="4"/>
  <c r="AQ12" i="4"/>
  <c r="AR28" i="4"/>
  <c r="AQ28" i="4"/>
  <c r="AX27" i="4"/>
  <c r="AZ26" i="4"/>
  <c r="AR26" i="4"/>
  <c r="AU27" i="4"/>
  <c r="AS27" i="4"/>
  <c r="AY27" i="4"/>
  <c r="AW27" i="4"/>
  <c r="AR27" i="4"/>
  <c r="AO26" i="4"/>
  <c r="AY26" i="4"/>
  <c r="AX26" i="4"/>
  <c r="AW26" i="4"/>
  <c r="AV26" i="4"/>
  <c r="AU26" i="4"/>
  <c r="AT26" i="4"/>
  <c r="AS26" i="4"/>
  <c r="AQ26" i="4"/>
  <c r="AP26" i="4"/>
  <c r="AZ25" i="4"/>
  <c r="AU25" i="4"/>
  <c r="AY25" i="4"/>
  <c r="AS25" i="4"/>
  <c r="AQ25" i="4"/>
  <c r="AP25" i="4"/>
  <c r="AV23" i="4"/>
  <c r="AQ23" i="4"/>
  <c r="AS20" i="4"/>
  <c r="AY18" i="4"/>
  <c r="AT18" i="4"/>
  <c r="AX18" i="4"/>
  <c r="AW18" i="4"/>
  <c r="AV18" i="4"/>
  <c r="AU18" i="4"/>
  <c r="AS18" i="4"/>
  <c r="AR18" i="4"/>
  <c r="AQ18" i="4"/>
  <c r="AP18" i="4"/>
  <c r="AO18" i="4"/>
  <c r="AW19" i="4"/>
  <c r="AV19" i="4"/>
  <c r="AT19" i="4"/>
  <c r="AY19" i="4"/>
  <c r="AX19" i="4"/>
  <c r="AZ19" i="4"/>
  <c r="AU16" i="4"/>
  <c r="AX16" i="4"/>
  <c r="AY16" i="4"/>
  <c r="AZ16" i="4"/>
  <c r="AX15" i="4"/>
  <c r="AU15" i="4"/>
  <c r="AT15" i="4"/>
  <c r="AR15" i="4"/>
  <c r="AQ15" i="4"/>
  <c r="AP15" i="4"/>
  <c r="AO15" i="4"/>
  <c r="AP16" i="4"/>
  <c r="AO16" i="4"/>
  <c r="AW16" i="4"/>
  <c r="AV16" i="4"/>
  <c r="AT16" i="4"/>
  <c r="AQ16" i="4"/>
  <c r="AV14" i="4"/>
  <c r="AZ14" i="4"/>
  <c r="AY14" i="4"/>
  <c r="AX14" i="4"/>
  <c r="AW14" i="4"/>
  <c r="AU14" i="4"/>
  <c r="AT14" i="4"/>
  <c r="AS14" i="4"/>
  <c r="AR14" i="4"/>
  <c r="AO14" i="4"/>
  <c r="AO13" i="4"/>
  <c r="AX13" i="4"/>
  <c r="AZ13" i="4"/>
  <c r="AO10" i="4"/>
  <c r="AQ10" i="4"/>
  <c r="AP10" i="4"/>
  <c r="AP9" i="4"/>
  <c r="AS9" i="4"/>
  <c r="AQ9" i="4"/>
  <c r="S11" i="3"/>
  <c r="S12" i="3"/>
  <c r="L12" i="3"/>
  <c r="J11" i="3"/>
  <c r="S13" i="3"/>
  <c r="R13" i="3"/>
  <c r="J13" i="3"/>
  <c r="D13" i="3"/>
  <c r="R11" i="3"/>
  <c r="J10" i="3"/>
  <c r="P46" i="2" l="1"/>
  <c r="I46" i="2"/>
  <c r="E46" i="2" l="1"/>
  <c r="I51" i="2"/>
  <c r="AR9" i="4"/>
  <c r="BD40" i="4" l="1"/>
  <c r="BE40" i="4"/>
  <c r="BF40" i="4"/>
  <c r="BG40" i="4"/>
  <c r="BH40" i="4"/>
  <c r="BI40" i="4"/>
  <c r="BJ40" i="4"/>
  <c r="BK40" i="4"/>
  <c r="BL40" i="4"/>
  <c r="BM40" i="4"/>
  <c r="BN40" i="4"/>
  <c r="BC40" i="4"/>
  <c r="AQ39" i="4"/>
  <c r="AZ28" i="4" l="1"/>
  <c r="AY28" i="4"/>
  <c r="AX28" i="4"/>
  <c r="AW28" i="4"/>
  <c r="AV28" i="4"/>
  <c r="AU28" i="4"/>
  <c r="AT28" i="4"/>
  <c r="AS28" i="4"/>
  <c r="AP28" i="4"/>
  <c r="AO28" i="4"/>
  <c r="AV27" i="4"/>
  <c r="AP27" i="4"/>
  <c r="AR25" i="4"/>
  <c r="AX21" i="4"/>
  <c r="AW21" i="4"/>
  <c r="AR21" i="4"/>
  <c r="AQ21" i="4"/>
  <c r="AP21" i="4"/>
  <c r="AO21" i="4"/>
  <c r="AU19" i="4"/>
  <c r="AS19" i="4"/>
  <c r="AQ19" i="4"/>
  <c r="AP19" i="4"/>
  <c r="AO19" i="4"/>
  <c r="AZ15" i="4"/>
  <c r="AS15" i="4"/>
  <c r="AP14" i="4"/>
  <c r="AV13" i="4"/>
  <c r="AZ10" i="4"/>
  <c r="AZ8" i="4"/>
  <c r="AY8" i="4"/>
  <c r="AX8" i="4"/>
  <c r="AW8" i="4"/>
  <c r="AV8" i="4"/>
  <c r="AU8" i="4"/>
  <c r="AT8" i="4"/>
  <c r="AS8" i="4"/>
  <c r="AR8" i="4"/>
  <c r="AQ8" i="4"/>
  <c r="C54" i="1" l="1"/>
  <c r="D21" i="1"/>
  <c r="D18" i="1"/>
  <c r="D35" i="1" s="1"/>
  <c r="D34" i="1" s="1"/>
  <c r="D17" i="1"/>
  <c r="H13" i="3"/>
  <c r="O13" i="3" s="1"/>
  <c r="Q13" i="3" l="1"/>
  <c r="T13" i="3" s="1"/>
  <c r="P296" i="2"/>
  <c r="M296" i="2"/>
  <c r="F296" i="2"/>
  <c r="F298" i="2"/>
  <c r="Q296" i="2"/>
  <c r="K296" i="2"/>
  <c r="L296" i="2"/>
  <c r="N296" i="2"/>
  <c r="O296" i="2"/>
  <c r="J296" i="2"/>
  <c r="I296" i="2"/>
  <c r="H296" i="2"/>
  <c r="G296" i="2"/>
  <c r="G51" i="1" l="1"/>
  <c r="BA11" i="4" l="1"/>
  <c r="S10" i="3" l="1"/>
  <c r="H11" i="3" l="1"/>
  <c r="R10" i="3"/>
  <c r="P13" i="3" l="1"/>
  <c r="BA40" i="4" l="1"/>
  <c r="AZ42" i="4"/>
  <c r="M295" i="2"/>
  <c r="L295" i="2"/>
  <c r="I295" i="2"/>
  <c r="E27" i="1" l="1"/>
  <c r="F292" i="2"/>
  <c r="C10" i="3"/>
  <c r="E20" i="1" l="1"/>
  <c r="E194" i="2" l="1"/>
  <c r="E60" i="2"/>
  <c r="M184" i="2"/>
  <c r="H25" i="1" s="1"/>
  <c r="E61" i="2"/>
  <c r="BH22" i="4"/>
  <c r="BI22" i="4"/>
  <c r="BJ22" i="4"/>
  <c r="BK22" i="4"/>
  <c r="BG22" i="4"/>
  <c r="BG27" i="4"/>
  <c r="BH41" i="4"/>
  <c r="K15" i="2" s="1"/>
  <c r="BI41" i="4"/>
  <c r="L15" i="2" s="1"/>
  <c r="BJ41" i="4"/>
  <c r="M15" i="2" s="1"/>
  <c r="BK41" i="4"/>
  <c r="N15" i="2" s="1"/>
  <c r="BL41" i="4"/>
  <c r="O15" i="2" s="1"/>
  <c r="BM41" i="4"/>
  <c r="BN41" i="4"/>
  <c r="BG41" i="4"/>
  <c r="J15" i="2" s="1"/>
  <c r="BF41" i="4"/>
  <c r="I15" i="2" s="1"/>
  <c r="AS42" i="4"/>
  <c r="AT42" i="4"/>
  <c r="AU42" i="4"/>
  <c r="AV42" i="4"/>
  <c r="AW42" i="4"/>
  <c r="AX42" i="4"/>
  <c r="AY42" i="4"/>
  <c r="AR42" i="4"/>
  <c r="AM41" i="4"/>
  <c r="AI41" i="4"/>
  <c r="AE41" i="4"/>
  <c r="AA41" i="4"/>
  <c r="W41" i="4"/>
  <c r="G41" i="4"/>
  <c r="F41" i="4" l="1"/>
  <c r="BO41" i="4"/>
  <c r="AP42" i="4"/>
  <c r="AQ42" i="4"/>
  <c r="AO42" i="4"/>
  <c r="AJ24" i="4" l="1"/>
  <c r="AK24" i="4"/>
  <c r="AL24" i="4"/>
  <c r="AF24" i="4"/>
  <c r="AG24" i="4"/>
  <c r="AH24" i="4"/>
  <c r="AB24" i="4"/>
  <c r="AC24" i="4"/>
  <c r="AD24" i="4"/>
  <c r="BA28" i="4" l="1"/>
  <c r="AM33" i="4"/>
  <c r="AI33" i="4"/>
  <c r="AE33" i="4"/>
  <c r="AA33" i="4"/>
  <c r="BN32" i="4"/>
  <c r="BM32" i="4"/>
  <c r="BL32" i="4"/>
  <c r="BK32" i="4"/>
  <c r="BJ32" i="4"/>
  <c r="BI32" i="4"/>
  <c r="BH32" i="4"/>
  <c r="BG32" i="4"/>
  <c r="BF32" i="4"/>
  <c r="BE32" i="4"/>
  <c r="BD32" i="4"/>
  <c r="BC32" i="4"/>
  <c r="BA32" i="4"/>
  <c r="AM32" i="4"/>
  <c r="AI32" i="4"/>
  <c r="AE32" i="4"/>
  <c r="AA32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A31" i="4"/>
  <c r="AM31" i="4"/>
  <c r="AI31" i="4"/>
  <c r="AE31" i="4"/>
  <c r="AA31" i="4"/>
  <c r="BN22" i="4"/>
  <c r="BM22" i="4"/>
  <c r="BL22" i="4"/>
  <c r="BF22" i="4"/>
  <c r="BE22" i="4"/>
  <c r="BD22" i="4"/>
  <c r="BC22" i="4"/>
  <c r="BA22" i="4"/>
  <c r="AM22" i="4"/>
  <c r="AI22" i="4"/>
  <c r="AE22" i="4"/>
  <c r="AA22" i="4"/>
  <c r="W22" i="4"/>
  <c r="G22" i="4"/>
  <c r="F31" i="4" l="1"/>
  <c r="F32" i="4"/>
  <c r="F22" i="4"/>
  <c r="BO22" i="4"/>
  <c r="BO32" i="4"/>
  <c r="BO31" i="4"/>
  <c r="F33" i="4"/>
  <c r="AA8" i="4" l="1"/>
  <c r="D54" i="1" l="1"/>
  <c r="E186" i="2"/>
  <c r="E185" i="2"/>
  <c r="D19" i="1"/>
  <c r="C19" i="1"/>
  <c r="AO7" i="4"/>
  <c r="E15" i="2" l="1"/>
  <c r="G14" i="2"/>
  <c r="H14" i="2"/>
  <c r="I14" i="2"/>
  <c r="J14" i="2"/>
  <c r="K14" i="2"/>
  <c r="L14" i="2"/>
  <c r="M14" i="2"/>
  <c r="N14" i="2"/>
  <c r="O14" i="2"/>
  <c r="P14" i="2"/>
  <c r="Q14" i="2"/>
  <c r="F14" i="2"/>
  <c r="H12" i="3" l="1"/>
  <c r="O12" i="3" s="1"/>
  <c r="O11" i="3"/>
  <c r="Q12" i="3" l="1"/>
  <c r="T12" i="3" s="1"/>
  <c r="P12" i="3" l="1"/>
  <c r="O10" i="3"/>
  <c r="AA25" i="4"/>
  <c r="BD28" i="4"/>
  <c r="BE28" i="4"/>
  <c r="BF28" i="4"/>
  <c r="BG28" i="4"/>
  <c r="BH28" i="4"/>
  <c r="BI28" i="4"/>
  <c r="BJ28" i="4"/>
  <c r="BK28" i="4"/>
  <c r="BL28" i="4"/>
  <c r="BM28" i="4"/>
  <c r="BN28" i="4"/>
  <c r="BC28" i="4"/>
  <c r="BD29" i="4"/>
  <c r="BE29" i="4"/>
  <c r="BF29" i="4"/>
  <c r="BG29" i="4"/>
  <c r="BH29" i="4"/>
  <c r="BI29" i="4"/>
  <c r="BJ29" i="4"/>
  <c r="BK29" i="4"/>
  <c r="BL29" i="4"/>
  <c r="BM29" i="4"/>
  <c r="BN29" i="4"/>
  <c r="BD30" i="4"/>
  <c r="BE30" i="4"/>
  <c r="BF30" i="4"/>
  <c r="BG30" i="4"/>
  <c r="BH30" i="4"/>
  <c r="BI30" i="4"/>
  <c r="BJ30" i="4"/>
  <c r="BK30" i="4"/>
  <c r="BL30" i="4"/>
  <c r="BM30" i="4"/>
  <c r="BN30" i="4"/>
  <c r="BC30" i="4"/>
  <c r="BC29" i="4"/>
  <c r="BD39" i="4" l="1"/>
  <c r="G13" i="2" s="1"/>
  <c r="BE39" i="4"/>
  <c r="H13" i="2" s="1"/>
  <c r="BF39" i="4"/>
  <c r="I13" i="2" s="1"/>
  <c r="BG39" i="4"/>
  <c r="J13" i="2" s="1"/>
  <c r="BH39" i="4"/>
  <c r="K13" i="2" s="1"/>
  <c r="BI39" i="4"/>
  <c r="L13" i="2" s="1"/>
  <c r="BJ39" i="4"/>
  <c r="M13" i="2" s="1"/>
  <c r="BK39" i="4"/>
  <c r="N13" i="2" s="1"/>
  <c r="BL39" i="4"/>
  <c r="O13" i="2" s="1"/>
  <c r="BM39" i="4"/>
  <c r="P13" i="2" s="1"/>
  <c r="BN39" i="4"/>
  <c r="Q13" i="2" s="1"/>
  <c r="BC39" i="4"/>
  <c r="F13" i="2" s="1"/>
  <c r="AA37" i="4" l="1"/>
  <c r="AE37" i="4"/>
  <c r="AI37" i="4"/>
  <c r="AM37" i="4"/>
  <c r="AA38" i="4"/>
  <c r="AE38" i="4"/>
  <c r="AI38" i="4"/>
  <c r="AM38" i="4"/>
  <c r="AA39" i="4"/>
  <c r="AE39" i="4"/>
  <c r="AI39" i="4"/>
  <c r="AM39" i="4"/>
  <c r="AA40" i="4"/>
  <c r="AE40" i="4"/>
  <c r="AI40" i="4"/>
  <c r="AM40" i="4"/>
  <c r="AM36" i="4"/>
  <c r="AI36" i="4"/>
  <c r="AE36" i="4"/>
  <c r="AA36" i="4"/>
  <c r="AA42" i="4" s="1"/>
  <c r="AA30" i="4"/>
  <c r="AE30" i="4"/>
  <c r="AI30" i="4"/>
  <c r="AM30" i="4"/>
  <c r="AA29" i="4"/>
  <c r="AE29" i="4"/>
  <c r="AI29" i="4"/>
  <c r="AM29" i="4"/>
  <c r="G28" i="4"/>
  <c r="H28" i="4"/>
  <c r="I28" i="4"/>
  <c r="K28" i="4"/>
  <c r="L28" i="4"/>
  <c r="M28" i="4"/>
  <c r="O28" i="4"/>
  <c r="P28" i="4"/>
  <c r="Q28" i="4"/>
  <c r="S28" i="4"/>
  <c r="U28" i="4"/>
  <c r="BO29" i="4"/>
  <c r="BO30" i="4"/>
  <c r="BA29" i="4"/>
  <c r="BA30" i="4"/>
  <c r="AE42" i="4" l="1"/>
  <c r="AI42" i="4"/>
  <c r="AM42" i="4"/>
  <c r="F29" i="4"/>
  <c r="F30" i="4"/>
  <c r="AI8" i="4"/>
  <c r="AM8" i="4"/>
  <c r="AE8" i="4"/>
  <c r="BA8" i="4"/>
  <c r="F42" i="4" l="1"/>
  <c r="F8" i="4"/>
  <c r="C41" i="1" l="1"/>
  <c r="BE33" i="4" l="1"/>
  <c r="BD35" i="4" l="1"/>
  <c r="BE35" i="4"/>
  <c r="BF35" i="4"/>
  <c r="BG35" i="4"/>
  <c r="BH35" i="4"/>
  <c r="BI35" i="4"/>
  <c r="BJ35" i="4"/>
  <c r="BK35" i="4"/>
  <c r="BL35" i="4"/>
  <c r="BM35" i="4"/>
  <c r="BN35" i="4"/>
  <c r="BD36" i="4"/>
  <c r="G10" i="2" s="1"/>
  <c r="BE36" i="4"/>
  <c r="H10" i="2" s="1"/>
  <c r="BF36" i="4"/>
  <c r="BG36" i="4"/>
  <c r="BH36" i="4"/>
  <c r="BI36" i="4"/>
  <c r="BJ36" i="4"/>
  <c r="BK36" i="4"/>
  <c r="BL36" i="4"/>
  <c r="BM36" i="4"/>
  <c r="BN36" i="4"/>
  <c r="BD37" i="4"/>
  <c r="G11" i="2" s="1"/>
  <c r="BE37" i="4"/>
  <c r="H11" i="2" s="1"/>
  <c r="BF37" i="4"/>
  <c r="I11" i="2" s="1"/>
  <c r="BG37" i="4"/>
  <c r="J11" i="2" s="1"/>
  <c r="BH37" i="4"/>
  <c r="K11" i="2" s="1"/>
  <c r="BI37" i="4"/>
  <c r="L11" i="2" s="1"/>
  <c r="BJ37" i="4"/>
  <c r="M11" i="2" s="1"/>
  <c r="BK37" i="4"/>
  <c r="N11" i="2" s="1"/>
  <c r="BL37" i="4"/>
  <c r="O11" i="2" s="1"/>
  <c r="BM37" i="4"/>
  <c r="P11" i="2" s="1"/>
  <c r="BN37" i="4"/>
  <c r="Q11" i="2" s="1"/>
  <c r="BD38" i="4"/>
  <c r="G12" i="2" s="1"/>
  <c r="BE38" i="4"/>
  <c r="H12" i="2" s="1"/>
  <c r="BF38" i="4"/>
  <c r="I12" i="2" s="1"/>
  <c r="BG38" i="4"/>
  <c r="J12" i="2" s="1"/>
  <c r="BH38" i="4"/>
  <c r="K12" i="2" s="1"/>
  <c r="BI38" i="4"/>
  <c r="L12" i="2" s="1"/>
  <c r="BJ38" i="4"/>
  <c r="M12" i="2" s="1"/>
  <c r="BK38" i="4"/>
  <c r="N12" i="2" s="1"/>
  <c r="BL38" i="4"/>
  <c r="O12" i="2" s="1"/>
  <c r="BM38" i="4"/>
  <c r="P12" i="2" s="1"/>
  <c r="BN38" i="4"/>
  <c r="Q12" i="2" s="1"/>
  <c r="BC36" i="4"/>
  <c r="F10" i="2" s="1"/>
  <c r="BC37" i="4"/>
  <c r="F11" i="2" s="1"/>
  <c r="BC38" i="4"/>
  <c r="F12" i="2" s="1"/>
  <c r="BC35" i="4"/>
  <c r="W43" i="4"/>
  <c r="E43" i="4" s="1"/>
  <c r="G43" i="4"/>
  <c r="AL42" i="4"/>
  <c r="AK42" i="4"/>
  <c r="AJ42" i="4"/>
  <c r="AH42" i="4"/>
  <c r="AG42" i="4"/>
  <c r="AF42" i="4"/>
  <c r="AD42" i="4"/>
  <c r="AC42" i="4"/>
  <c r="AB42" i="4"/>
  <c r="W42" i="4"/>
  <c r="E42" i="4" s="1"/>
  <c r="G42" i="4"/>
  <c r="W40" i="4"/>
  <c r="E40" i="4" s="1"/>
  <c r="G40" i="4"/>
  <c r="F40" i="4"/>
  <c r="BO39" i="4"/>
  <c r="W39" i="4"/>
  <c r="E39" i="4" s="1"/>
  <c r="G39" i="4"/>
  <c r="F39" i="4"/>
  <c r="BA38" i="4"/>
  <c r="W38" i="4"/>
  <c r="E38" i="4" s="1"/>
  <c r="G38" i="4"/>
  <c r="F38" i="4"/>
  <c r="BA37" i="4"/>
  <c r="W37" i="4"/>
  <c r="E37" i="4" s="1"/>
  <c r="G37" i="4"/>
  <c r="F37" i="4"/>
  <c r="BA36" i="4"/>
  <c r="W36" i="4"/>
  <c r="E36" i="4" s="1"/>
  <c r="G36" i="4"/>
  <c r="F36" i="4"/>
  <c r="W35" i="4"/>
  <c r="E35" i="4" s="1"/>
  <c r="G35" i="4"/>
  <c r="BN33" i="4"/>
  <c r="BM33" i="4"/>
  <c r="BL33" i="4"/>
  <c r="BK33" i="4"/>
  <c r="BJ33" i="4"/>
  <c r="BI33" i="4"/>
  <c r="BH33" i="4"/>
  <c r="BG33" i="4"/>
  <c r="BF33" i="4"/>
  <c r="BD33" i="4"/>
  <c r="W33" i="4"/>
  <c r="G33" i="4"/>
  <c r="Y28" i="4"/>
  <c r="Y24" i="4" s="1"/>
  <c r="Y34" i="4" s="1"/>
  <c r="W28" i="4"/>
  <c r="T28" i="4"/>
  <c r="T24" i="4" s="1"/>
  <c r="T34" i="4" s="1"/>
  <c r="AM28" i="4"/>
  <c r="R28" i="4" s="1"/>
  <c r="AI28" i="4"/>
  <c r="AE28" i="4"/>
  <c r="AA28" i="4"/>
  <c r="BN27" i="4"/>
  <c r="BM27" i="4"/>
  <c r="BL27" i="4"/>
  <c r="BK27" i="4"/>
  <c r="BJ27" i="4"/>
  <c r="BI27" i="4"/>
  <c r="BH27" i="4"/>
  <c r="BF27" i="4"/>
  <c r="BE27" i="4"/>
  <c r="BD27" i="4"/>
  <c r="BC27" i="4"/>
  <c r="AM27" i="4"/>
  <c r="AI27" i="4"/>
  <c r="AE27" i="4"/>
  <c r="AA27" i="4"/>
  <c r="W27" i="4"/>
  <c r="G27" i="4"/>
  <c r="BN26" i="4"/>
  <c r="BM26" i="4"/>
  <c r="BL26" i="4"/>
  <c r="BK26" i="4"/>
  <c r="BJ26" i="4"/>
  <c r="BI26" i="4"/>
  <c r="BH26" i="4"/>
  <c r="BG26" i="4"/>
  <c r="BF26" i="4"/>
  <c r="BE26" i="4"/>
  <c r="BD26" i="4"/>
  <c r="BA26" i="4"/>
  <c r="AM26" i="4"/>
  <c r="AI26" i="4"/>
  <c r="AE26" i="4"/>
  <c r="AA26" i="4"/>
  <c r="W26" i="4"/>
  <c r="G26" i="4"/>
  <c r="BN25" i="4"/>
  <c r="BM25" i="4"/>
  <c r="BL25" i="4"/>
  <c r="BK25" i="4"/>
  <c r="BJ25" i="4"/>
  <c r="BI25" i="4"/>
  <c r="BH25" i="4"/>
  <c r="BG25" i="4"/>
  <c r="BF25" i="4"/>
  <c r="BE25" i="4"/>
  <c r="BD25" i="4"/>
  <c r="BC25" i="4"/>
  <c r="AM25" i="4"/>
  <c r="AI25" i="4"/>
  <c r="AE25" i="4"/>
  <c r="W25" i="4"/>
  <c r="G25" i="4"/>
  <c r="G24" i="4" s="1"/>
  <c r="H24" i="4"/>
  <c r="AL34" i="4"/>
  <c r="AK34" i="4"/>
  <c r="AJ34" i="4"/>
  <c r="AH34" i="4"/>
  <c r="AG34" i="4"/>
  <c r="AF34" i="4"/>
  <c r="AF43" i="4" s="1"/>
  <c r="AD34" i="4"/>
  <c r="AC34" i="4"/>
  <c r="AB34" i="4"/>
  <c r="U24" i="4"/>
  <c r="U34" i="4" s="1"/>
  <c r="S24" i="4"/>
  <c r="S34" i="4" s="1"/>
  <c r="R24" i="4"/>
  <c r="R34" i="4" s="1"/>
  <c r="Q24" i="4"/>
  <c r="Q34" i="4" s="1"/>
  <c r="P24" i="4"/>
  <c r="P34" i="4" s="1"/>
  <c r="O24" i="4"/>
  <c r="O34" i="4" s="1"/>
  <c r="M24" i="4"/>
  <c r="M34" i="4" s="1"/>
  <c r="L24" i="4"/>
  <c r="L34" i="4" s="1"/>
  <c r="K24" i="4"/>
  <c r="K34" i="4" s="1"/>
  <c r="I24" i="4"/>
  <c r="I34" i="4" s="1"/>
  <c r="BN23" i="4"/>
  <c r="BM23" i="4"/>
  <c r="BL23" i="4"/>
  <c r="BK23" i="4"/>
  <c r="BJ23" i="4"/>
  <c r="BI23" i="4"/>
  <c r="BH23" i="4"/>
  <c r="BG23" i="4"/>
  <c r="BF23" i="4"/>
  <c r="BE23" i="4"/>
  <c r="BD23" i="4"/>
  <c r="BA23" i="4"/>
  <c r="AM23" i="4"/>
  <c r="AI23" i="4"/>
  <c r="AE23" i="4"/>
  <c r="AA23" i="4"/>
  <c r="W23" i="4"/>
  <c r="G23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AM21" i="4"/>
  <c r="AI21" i="4"/>
  <c r="AE21" i="4"/>
  <c r="AA21" i="4"/>
  <c r="W21" i="4"/>
  <c r="G21" i="4"/>
  <c r="BN20" i="4"/>
  <c r="BM20" i="4"/>
  <c r="BL20" i="4"/>
  <c r="BK20" i="4"/>
  <c r="BJ20" i="4"/>
  <c r="BI20" i="4"/>
  <c r="BH20" i="4"/>
  <c r="BG20" i="4"/>
  <c r="BF20" i="4"/>
  <c r="BE20" i="4"/>
  <c r="BD20" i="4"/>
  <c r="BA20" i="4"/>
  <c r="AM20" i="4"/>
  <c r="AI20" i="4"/>
  <c r="AE20" i="4"/>
  <c r="AA20" i="4"/>
  <c r="W20" i="4"/>
  <c r="G20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AM19" i="4"/>
  <c r="AI19" i="4"/>
  <c r="AE19" i="4"/>
  <c r="AA19" i="4"/>
  <c r="W19" i="4"/>
  <c r="G19" i="4"/>
  <c r="BN18" i="4"/>
  <c r="BM18" i="4"/>
  <c r="BL18" i="4"/>
  <c r="BK18" i="4"/>
  <c r="BJ18" i="4"/>
  <c r="BI18" i="4"/>
  <c r="BH18" i="4"/>
  <c r="BG18" i="4"/>
  <c r="BF18" i="4"/>
  <c r="BE18" i="4"/>
  <c r="BD18" i="4"/>
  <c r="BA18" i="4"/>
  <c r="AM18" i="4"/>
  <c r="AI18" i="4"/>
  <c r="AE18" i="4"/>
  <c r="W18" i="4"/>
  <c r="G18" i="4"/>
  <c r="BN17" i="4"/>
  <c r="BM17" i="4"/>
  <c r="BL17" i="4"/>
  <c r="BK17" i="4"/>
  <c r="BJ17" i="4"/>
  <c r="BI17" i="4"/>
  <c r="BH17" i="4"/>
  <c r="BG17" i="4"/>
  <c r="BF17" i="4"/>
  <c r="BE17" i="4"/>
  <c r="BD17" i="4"/>
  <c r="BC17" i="4"/>
  <c r="W17" i="4"/>
  <c r="E17" i="4" s="1"/>
  <c r="G17" i="4"/>
  <c r="BN16" i="4"/>
  <c r="BM16" i="4"/>
  <c r="BL16" i="4"/>
  <c r="BK16" i="4"/>
  <c r="BJ16" i="4"/>
  <c r="BI16" i="4"/>
  <c r="BH16" i="4"/>
  <c r="BG16" i="4"/>
  <c r="BF16" i="4"/>
  <c r="BE16" i="4"/>
  <c r="BD16" i="4"/>
  <c r="BA16" i="4"/>
  <c r="AM16" i="4"/>
  <c r="AI16" i="4"/>
  <c r="AE16" i="4"/>
  <c r="W16" i="4"/>
  <c r="E16" i="4" s="1"/>
  <c r="G16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AM15" i="4"/>
  <c r="AI15" i="4"/>
  <c r="AE15" i="4"/>
  <c r="AA15" i="4"/>
  <c r="W15" i="4"/>
  <c r="E15" i="4" s="1"/>
  <c r="G15" i="4"/>
  <c r="BN14" i="4"/>
  <c r="BM14" i="4"/>
  <c r="BL14" i="4"/>
  <c r="BK14" i="4"/>
  <c r="BJ14" i="4"/>
  <c r="BI14" i="4"/>
  <c r="BH14" i="4"/>
  <c r="BG14" i="4"/>
  <c r="BF14" i="4"/>
  <c r="BE14" i="4"/>
  <c r="BD14" i="4"/>
  <c r="BA14" i="4"/>
  <c r="AM14" i="4"/>
  <c r="AE14" i="4"/>
  <c r="W14" i="4"/>
  <c r="E14" i="4" s="1"/>
  <c r="G14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AM13" i="4"/>
  <c r="AI13" i="4"/>
  <c r="AA13" i="4"/>
  <c r="W13" i="4"/>
  <c r="E13" i="4" s="1"/>
  <c r="G13" i="4"/>
  <c r="BN12" i="4"/>
  <c r="BM12" i="4"/>
  <c r="BL12" i="4"/>
  <c r="BK12" i="4"/>
  <c r="BJ12" i="4"/>
  <c r="BI12" i="4"/>
  <c r="BH12" i="4"/>
  <c r="BG12" i="4"/>
  <c r="BF12" i="4"/>
  <c r="BE12" i="4"/>
  <c r="BD12" i="4"/>
  <c r="BA12" i="4"/>
  <c r="AM12" i="4"/>
  <c r="AI12" i="4"/>
  <c r="AE12" i="4"/>
  <c r="W12" i="4"/>
  <c r="E12" i="4" s="1"/>
  <c r="G12" i="4"/>
  <c r="BN11" i="4"/>
  <c r="BM11" i="4"/>
  <c r="BL11" i="4"/>
  <c r="BK11" i="4"/>
  <c r="BI11" i="4"/>
  <c r="BH11" i="4"/>
  <c r="BG11" i="4"/>
  <c r="BE11" i="4"/>
  <c r="BD11" i="4"/>
  <c r="BC11" i="4"/>
  <c r="W11" i="4"/>
  <c r="E11" i="4" s="1"/>
  <c r="G11" i="4"/>
  <c r="BN10" i="4"/>
  <c r="BM10" i="4"/>
  <c r="BL10" i="4"/>
  <c r="BK10" i="4"/>
  <c r="BJ10" i="4"/>
  <c r="BI10" i="4"/>
  <c r="BH10" i="4"/>
  <c r="BG10" i="4"/>
  <c r="BF10" i="4"/>
  <c r="BE10" i="4"/>
  <c r="BD10" i="4"/>
  <c r="BA10" i="4"/>
  <c r="AM10" i="4"/>
  <c r="AI10" i="4"/>
  <c r="AE10" i="4"/>
  <c r="W10" i="4"/>
  <c r="E10" i="4" s="1"/>
  <c r="G10" i="4"/>
  <c r="BN9" i="4"/>
  <c r="BM9" i="4"/>
  <c r="BL9" i="4"/>
  <c r="BK9" i="4"/>
  <c r="BJ9" i="4"/>
  <c r="BI9" i="4"/>
  <c r="BH9" i="4"/>
  <c r="BG9" i="4"/>
  <c r="BF9" i="4"/>
  <c r="BE9" i="4"/>
  <c r="BD9" i="4"/>
  <c r="BC9" i="4"/>
  <c r="AI9" i="4"/>
  <c r="AA9" i="4"/>
  <c r="W9" i="4"/>
  <c r="E9" i="4" s="1"/>
  <c r="G9" i="4"/>
  <c r="BM8" i="4"/>
  <c r="BK8" i="4"/>
  <c r="BI8" i="4"/>
  <c r="BG8" i="4"/>
  <c r="BE8" i="4"/>
  <c r="BC8" i="4"/>
  <c r="BN8" i="4"/>
  <c r="BL8" i="4"/>
  <c r="BJ8" i="4"/>
  <c r="M294" i="2" s="1"/>
  <c r="BH8" i="4"/>
  <c r="BF8" i="4"/>
  <c r="BD8" i="4"/>
  <c r="W8" i="4"/>
  <c r="E8" i="4" s="1"/>
  <c r="G8" i="4"/>
  <c r="G34" i="4" s="1"/>
  <c r="AQ7" i="4"/>
  <c r="AQ34" i="4" s="1"/>
  <c r="AP7" i="4"/>
  <c r="AL7" i="4"/>
  <c r="AZ7" i="4" s="1"/>
  <c r="AK7" i="4"/>
  <c r="AY7" i="4" s="1"/>
  <c r="AJ7" i="4"/>
  <c r="AX7" i="4" s="1"/>
  <c r="AH7" i="4"/>
  <c r="AW7" i="4" s="1"/>
  <c r="AG7" i="4"/>
  <c r="AV7" i="4" s="1"/>
  <c r="AF7" i="4"/>
  <c r="AU7" i="4" s="1"/>
  <c r="AD7" i="4"/>
  <c r="AT7" i="4" s="1"/>
  <c r="AC7" i="4"/>
  <c r="AS7" i="4" s="1"/>
  <c r="AB7" i="4"/>
  <c r="AR7" i="4" s="1"/>
  <c r="W7" i="4"/>
  <c r="E7" i="4" s="1"/>
  <c r="G7" i="4"/>
  <c r="BG42" i="4" l="1"/>
  <c r="AH43" i="4"/>
  <c r="BO35" i="4"/>
  <c r="I10" i="2"/>
  <c r="BF42" i="4"/>
  <c r="AE24" i="4"/>
  <c r="AM24" i="4"/>
  <c r="AA24" i="4"/>
  <c r="Q10" i="2"/>
  <c r="BN42" i="4"/>
  <c r="P10" i="2"/>
  <c r="BM42" i="4"/>
  <c r="O10" i="2"/>
  <c r="BL42" i="4"/>
  <c r="N10" i="2"/>
  <c r="BK42" i="4"/>
  <c r="M10" i="2"/>
  <c r="BJ42" i="4"/>
  <c r="L10" i="2"/>
  <c r="BI42" i="4"/>
  <c r="K10" i="2"/>
  <c r="BH42" i="4"/>
  <c r="J10" i="2"/>
  <c r="AI24" i="4"/>
  <c r="AT34" i="4"/>
  <c r="AT43" i="4" s="1"/>
  <c r="AV34" i="4"/>
  <c r="AV43" i="4" s="1"/>
  <c r="AX34" i="4"/>
  <c r="AX43" i="4" s="1"/>
  <c r="AZ34" i="4"/>
  <c r="AZ43" i="4" s="1"/>
  <c r="AP34" i="4"/>
  <c r="AP43" i="4" s="1"/>
  <c r="AO34" i="4"/>
  <c r="AO43" i="4" s="1"/>
  <c r="W24" i="4"/>
  <c r="W34" i="4" s="1"/>
  <c r="E34" i="4" s="1"/>
  <c r="AE17" i="4"/>
  <c r="BA33" i="4"/>
  <c r="AM17" i="4"/>
  <c r="BO37" i="4"/>
  <c r="AA17" i="4"/>
  <c r="AI17" i="4"/>
  <c r="AB43" i="4"/>
  <c r="AD43" i="4"/>
  <c r="AJ43" i="4"/>
  <c r="AL43" i="4"/>
  <c r="F20" i="4"/>
  <c r="F26" i="4"/>
  <c r="F28" i="4"/>
  <c r="F19" i="4"/>
  <c r="F21" i="4"/>
  <c r="F27" i="4"/>
  <c r="J28" i="4"/>
  <c r="J24" i="4" s="1"/>
  <c r="BN24" i="4" s="1"/>
  <c r="BO21" i="4"/>
  <c r="AA11" i="4"/>
  <c r="BF11" i="4" s="1"/>
  <c r="F25" i="4"/>
  <c r="AM11" i="4"/>
  <c r="F23" i="4"/>
  <c r="AE11" i="4"/>
  <c r="BJ11" i="4" s="1"/>
  <c r="BO11" i="4" s="1"/>
  <c r="BJ7" i="4"/>
  <c r="F15" i="4"/>
  <c r="BO15" i="4"/>
  <c r="BO17" i="4"/>
  <c r="BO19" i="4"/>
  <c r="N28" i="4"/>
  <c r="N24" i="4" s="1"/>
  <c r="N34" i="4" s="1"/>
  <c r="X28" i="4"/>
  <c r="X24" i="4" s="1"/>
  <c r="X34" i="4" s="1"/>
  <c r="AC43" i="4"/>
  <c r="AG43" i="4"/>
  <c r="AK43" i="4"/>
  <c r="BC42" i="4"/>
  <c r="BE42" i="4"/>
  <c r="BD42" i="4"/>
  <c r="BO25" i="4"/>
  <c r="BO27" i="4"/>
  <c r="AI11" i="4"/>
  <c r="BO8" i="4"/>
  <c r="BI7" i="4"/>
  <c r="AU34" i="4"/>
  <c r="AU43" i="4" s="1"/>
  <c r="BK7" i="4"/>
  <c r="AW34" i="4"/>
  <c r="AW43" i="4" s="1"/>
  <c r="BM7" i="4"/>
  <c r="AY34" i="4"/>
  <c r="AY43" i="4" s="1"/>
  <c r="AR34" i="4"/>
  <c r="AR43" i="4" s="1"/>
  <c r="BF7" i="4"/>
  <c r="BC7" i="4"/>
  <c r="BG7" i="4"/>
  <c r="AS34" i="4"/>
  <c r="AS43" i="4" s="1"/>
  <c r="BA7" i="4"/>
  <c r="BN7" i="4"/>
  <c r="BO38" i="4"/>
  <c r="BE7" i="4"/>
  <c r="AQ43" i="4"/>
  <c r="BD7" i="4"/>
  <c r="BH7" i="4"/>
  <c r="BL7" i="4"/>
  <c r="BO9" i="4"/>
  <c r="BO13" i="4"/>
  <c r="BA42" i="4"/>
  <c r="BA9" i="4"/>
  <c r="BC10" i="4"/>
  <c r="BO10" i="4" s="1"/>
  <c r="BC12" i="4"/>
  <c r="BO12" i="4" s="1"/>
  <c r="BA13" i="4"/>
  <c r="BC14" i="4"/>
  <c r="BO14" i="4" s="1"/>
  <c r="BA15" i="4"/>
  <c r="BC16" i="4"/>
  <c r="BO16" i="4" s="1"/>
  <c r="BA17" i="4"/>
  <c r="BC18" i="4"/>
  <c r="BO18" i="4" s="1"/>
  <c r="BA19" i="4"/>
  <c r="BC20" i="4"/>
  <c r="BO20" i="4" s="1"/>
  <c r="BA21" i="4"/>
  <c r="BC23" i="4"/>
  <c r="BO23" i="4" s="1"/>
  <c r="BA25" i="4"/>
  <c r="BC26" i="4"/>
  <c r="BO26" i="4" s="1"/>
  <c r="BA27" i="4"/>
  <c r="BC33" i="4"/>
  <c r="BO33" i="4" s="1"/>
  <c r="BO36" i="4"/>
  <c r="BA39" i="4"/>
  <c r="BO40" i="4"/>
  <c r="AE9" i="4"/>
  <c r="AM9" i="4"/>
  <c r="AA10" i="4"/>
  <c r="F10" i="4" s="1"/>
  <c r="AA12" i="4"/>
  <c r="F12" i="4" s="1"/>
  <c r="AE13" i="4"/>
  <c r="F13" i="4" s="1"/>
  <c r="AA14" i="4"/>
  <c r="AI14" i="4"/>
  <c r="AA16" i="4"/>
  <c r="F16" i="4" s="1"/>
  <c r="AA18" i="4"/>
  <c r="F18" i="4" s="1"/>
  <c r="BC24" i="4" l="1"/>
  <c r="BO42" i="4"/>
  <c r="F24" i="4"/>
  <c r="BF24" i="4"/>
  <c r="BF34" i="4" s="1"/>
  <c r="AM7" i="4"/>
  <c r="AM34" i="4"/>
  <c r="F11" i="4"/>
  <c r="BK24" i="4"/>
  <c r="BK34" i="4" s="1"/>
  <c r="BJ24" i="4"/>
  <c r="BJ34" i="4" s="1"/>
  <c r="J34" i="4"/>
  <c r="BG24" i="4"/>
  <c r="BG34" i="4" s="1"/>
  <c r="F17" i="4"/>
  <c r="BL24" i="4"/>
  <c r="BL34" i="4" s="1"/>
  <c r="O9" i="2" s="1"/>
  <c r="BH24" i="4"/>
  <c r="BH34" i="4" s="1"/>
  <c r="BD24" i="4"/>
  <c r="BD34" i="4" s="1"/>
  <c r="G9" i="2" s="1"/>
  <c r="BM24" i="4"/>
  <c r="BM34" i="4" s="1"/>
  <c r="BI24" i="4"/>
  <c r="BI34" i="4" s="1"/>
  <c r="L9" i="2" s="1"/>
  <c r="BE24" i="4"/>
  <c r="BE34" i="4" s="1"/>
  <c r="AA7" i="4"/>
  <c r="BN34" i="4"/>
  <c r="BC34" i="4"/>
  <c r="F9" i="2" s="1"/>
  <c r="BA34" i="4"/>
  <c r="BA43" i="4" s="1"/>
  <c r="BO28" i="4"/>
  <c r="V28" i="4"/>
  <c r="V24" i="4" s="1"/>
  <c r="V34" i="4" s="1"/>
  <c r="Z28" i="4"/>
  <c r="Z24" i="4" s="1"/>
  <c r="Z34" i="4" s="1"/>
  <c r="F14" i="4"/>
  <c r="F9" i="4"/>
  <c r="AE7" i="4"/>
  <c r="AE34" i="4"/>
  <c r="AE43" i="4" s="1"/>
  <c r="AI34" i="4"/>
  <c r="AI43" i="4" s="1"/>
  <c r="AI7" i="4"/>
  <c r="BO7" i="4"/>
  <c r="AM43" i="4" l="1"/>
  <c r="I17" i="1" s="1"/>
  <c r="H17" i="1"/>
  <c r="F7" i="4"/>
  <c r="F34" i="4"/>
  <c r="BD43" i="4"/>
  <c r="I9" i="2"/>
  <c r="BF43" i="4"/>
  <c r="G17" i="1"/>
  <c r="BL43" i="4"/>
  <c r="BC43" i="4"/>
  <c r="BN43" i="4"/>
  <c r="Q9" i="2"/>
  <c r="BM43" i="4"/>
  <c r="P9" i="2"/>
  <c r="BK43" i="4"/>
  <c r="N9" i="2"/>
  <c r="BJ43" i="4"/>
  <c r="M9" i="2"/>
  <c r="BI43" i="4"/>
  <c r="BH43" i="4"/>
  <c r="K9" i="2"/>
  <c r="BG43" i="4"/>
  <c r="J9" i="2"/>
  <c r="BE43" i="4"/>
  <c r="H9" i="2"/>
  <c r="BO24" i="4"/>
  <c r="BO34" i="4" s="1"/>
  <c r="BO43" i="4" s="1"/>
  <c r="H34" i="4"/>
  <c r="G19" i="1" l="1"/>
  <c r="N21" i="3"/>
  <c r="N20" i="3"/>
  <c r="N19" i="3"/>
  <c r="N18" i="3"/>
  <c r="N17" i="3"/>
  <c r="N16" i="3"/>
  <c r="N15" i="3"/>
  <c r="N14" i="3"/>
  <c r="F13" i="3"/>
  <c r="F10" i="3" s="1"/>
  <c r="E13" i="3"/>
  <c r="E10" i="3" s="1"/>
  <c r="DY10" i="3"/>
  <c r="D10" i="3"/>
  <c r="DG10" i="3"/>
  <c r="DD10" i="3"/>
  <c r="DA10" i="3"/>
  <c r="CX10" i="3"/>
  <c r="CU10" i="3"/>
  <c r="CR10" i="3"/>
  <c r="CO10" i="3"/>
  <c r="CL10" i="3"/>
  <c r="CI10" i="3"/>
  <c r="BD10" i="3"/>
  <c r="BA10" i="3"/>
  <c r="AX10" i="3"/>
  <c r="AU10" i="3"/>
  <c r="AR10" i="3"/>
  <c r="AO10" i="3"/>
  <c r="AL10" i="3"/>
  <c r="AI10" i="3"/>
  <c r="AF10" i="3"/>
  <c r="AC10" i="3"/>
  <c r="Z10" i="3"/>
  <c r="W10" i="3"/>
  <c r="U10" i="3"/>
  <c r="DG1" i="3"/>
  <c r="DD1" i="3"/>
  <c r="DA1" i="3"/>
  <c r="CX1" i="3"/>
  <c r="CU1" i="3"/>
  <c r="CR1" i="3"/>
  <c r="CO1" i="3"/>
  <c r="CL1" i="3"/>
  <c r="CI1" i="3"/>
  <c r="Z1" i="3"/>
  <c r="W1" i="3"/>
  <c r="U1" i="3"/>
  <c r="BN10" i="3" l="1"/>
  <c r="BJ10" i="3"/>
  <c r="BR10" i="3"/>
  <c r="BL10" i="3"/>
  <c r="BP10" i="3"/>
  <c r="BT10" i="3"/>
  <c r="L10" i="3"/>
  <c r="N10" i="3"/>
  <c r="BK10" i="3"/>
  <c r="BM10" i="3"/>
  <c r="BO10" i="3"/>
  <c r="BQ10" i="3"/>
  <c r="BS10" i="3"/>
  <c r="BU10" i="3"/>
  <c r="H10" i="3"/>
  <c r="Q11" i="3" l="1"/>
  <c r="P11" i="3" s="1"/>
  <c r="BV10" i="3"/>
  <c r="V10" i="3"/>
  <c r="T11" i="3" l="1"/>
  <c r="T10" i="3" s="1"/>
  <c r="Q10" i="3"/>
  <c r="AV10" i="3"/>
  <c r="CV10" i="3"/>
  <c r="BB10" i="3"/>
  <c r="AP10" i="3"/>
  <c r="AJ10" i="3"/>
  <c r="AD10" i="3"/>
  <c r="X10" i="3"/>
  <c r="AY10" i="3"/>
  <c r="AM10" i="3"/>
  <c r="DE10" i="3"/>
  <c r="CM10" i="3"/>
  <c r="CP10" i="3"/>
  <c r="DB10" i="3"/>
  <c r="DH10" i="3"/>
  <c r="CJ10" i="3"/>
  <c r="AS10" i="3"/>
  <c r="AG10" i="3"/>
  <c r="DJ10" i="3"/>
  <c r="DJ11" i="3"/>
  <c r="CY10" i="3"/>
  <c r="CS10" i="3"/>
  <c r="BC10" i="3"/>
  <c r="AW10" i="3"/>
  <c r="AQ10" i="3"/>
  <c r="AK10" i="3"/>
  <c r="AE10" i="3"/>
  <c r="AA10" i="3"/>
  <c r="AZ10" i="3"/>
  <c r="AT10" i="3"/>
  <c r="AN10" i="3"/>
  <c r="AH10" i="3"/>
  <c r="BF10" i="3"/>
  <c r="BI10" i="3" s="1"/>
  <c r="DJ9" i="3" l="1"/>
  <c r="BE10" i="3"/>
  <c r="BG10" i="3" s="1"/>
  <c r="DU10" i="3"/>
  <c r="DT10" i="3"/>
  <c r="DP10" i="3"/>
  <c r="ED10" i="3"/>
  <c r="DO10" i="3"/>
  <c r="DW10" i="3"/>
  <c r="DS10" i="3"/>
  <c r="DQ10" i="3"/>
  <c r="DL10" i="3"/>
  <c r="DN10" i="3"/>
  <c r="DV10" i="3"/>
  <c r="DR10" i="3"/>
  <c r="DM10" i="3"/>
  <c r="EH10" i="3"/>
  <c r="CQ10" i="3"/>
  <c r="DC10" i="3"/>
  <c r="DZ10" i="3"/>
  <c r="EE10" i="3"/>
  <c r="EI10" i="3"/>
  <c r="Y10" i="3"/>
  <c r="CN10" i="3"/>
  <c r="CZ10" i="3"/>
  <c r="EA10" i="3"/>
  <c r="EB10" i="3"/>
  <c r="EF10" i="3"/>
  <c r="EJ10" i="3"/>
  <c r="CT10" i="3"/>
  <c r="DF10" i="3"/>
  <c r="EC10" i="3"/>
  <c r="EG10" i="3"/>
  <c r="AB10" i="3"/>
  <c r="CK10" i="3"/>
  <c r="CW10" i="3"/>
  <c r="DI10" i="3"/>
  <c r="EK10" i="3" l="1"/>
  <c r="BH10" i="3"/>
  <c r="DX10" i="3"/>
  <c r="DK9" i="3"/>
  <c r="M1" i="3"/>
  <c r="DJ2" i="3" l="1"/>
  <c r="J295" i="2"/>
  <c r="K295" i="2"/>
  <c r="N295" i="2"/>
  <c r="O295" i="2"/>
  <c r="P295" i="2"/>
  <c r="Q295" i="2"/>
  <c r="G295" i="2"/>
  <c r="H295" i="2"/>
  <c r="F295" i="2"/>
  <c r="F8" i="2"/>
  <c r="G8" i="2"/>
  <c r="H8" i="2"/>
  <c r="I8" i="2"/>
  <c r="J8" i="2"/>
  <c r="K8" i="2"/>
  <c r="L8" i="2"/>
  <c r="M8" i="2"/>
  <c r="N8" i="2"/>
  <c r="O8" i="2"/>
  <c r="P8" i="2"/>
  <c r="Q8" i="2"/>
  <c r="E10" i="2"/>
  <c r="E11" i="2"/>
  <c r="E12" i="2"/>
  <c r="E13" i="2"/>
  <c r="E14" i="2"/>
  <c r="E16" i="2"/>
  <c r="E17" i="2"/>
  <c r="E18" i="2"/>
  <c r="E19" i="2"/>
  <c r="F20" i="2"/>
  <c r="G20" i="2"/>
  <c r="H20" i="2"/>
  <c r="I20" i="2"/>
  <c r="J20" i="2"/>
  <c r="K20" i="2"/>
  <c r="L20" i="2"/>
  <c r="M20" i="2"/>
  <c r="N20" i="2"/>
  <c r="O20" i="2"/>
  <c r="P20" i="2"/>
  <c r="Q20" i="2"/>
  <c r="E21" i="2"/>
  <c r="E22" i="2"/>
  <c r="E23" i="2"/>
  <c r="E24" i="2"/>
  <c r="E25" i="2"/>
  <c r="E26" i="2"/>
  <c r="F27" i="2"/>
  <c r="G27" i="2"/>
  <c r="H27" i="2"/>
  <c r="I27" i="2"/>
  <c r="J27" i="2"/>
  <c r="K27" i="2"/>
  <c r="L27" i="2"/>
  <c r="M27" i="2"/>
  <c r="N27" i="2"/>
  <c r="O27" i="2"/>
  <c r="P27" i="2"/>
  <c r="Q27" i="2"/>
  <c r="E28" i="2"/>
  <c r="E29" i="2"/>
  <c r="E30" i="2"/>
  <c r="F31" i="2"/>
  <c r="G31" i="2"/>
  <c r="H31" i="2"/>
  <c r="I31" i="2"/>
  <c r="J31" i="2"/>
  <c r="K31" i="2"/>
  <c r="L31" i="2"/>
  <c r="M31" i="2"/>
  <c r="N31" i="2"/>
  <c r="O31" i="2"/>
  <c r="P31" i="2"/>
  <c r="Q31" i="2"/>
  <c r="E32" i="2"/>
  <c r="E33" i="2"/>
  <c r="E34" i="2"/>
  <c r="E35" i="2"/>
  <c r="E36" i="2"/>
  <c r="E37" i="2"/>
  <c r="E38" i="2"/>
  <c r="K293" i="2"/>
  <c r="M293" i="2"/>
  <c r="O293" i="2"/>
  <c r="Q293" i="2"/>
  <c r="L294" i="2"/>
  <c r="O294" i="2"/>
  <c r="Q294" i="2"/>
  <c r="E44" i="2"/>
  <c r="J51" i="2"/>
  <c r="A55" i="2"/>
  <c r="A56" i="2" s="1"/>
  <c r="A57" i="2" s="1"/>
  <c r="A58" i="2" s="1"/>
  <c r="E57" i="2"/>
  <c r="E58" i="2"/>
  <c r="E59" i="2"/>
  <c r="F63" i="2"/>
  <c r="F62" i="2" s="1"/>
  <c r="G63" i="2"/>
  <c r="G62" i="2" s="1"/>
  <c r="H63" i="2"/>
  <c r="H62" i="2" s="1"/>
  <c r="I63" i="2"/>
  <c r="I62" i="2" s="1"/>
  <c r="J63" i="2"/>
  <c r="J62" i="2" s="1"/>
  <c r="K63" i="2"/>
  <c r="K62" i="2" s="1"/>
  <c r="L63" i="2"/>
  <c r="L62" i="2" s="1"/>
  <c r="M63" i="2"/>
  <c r="M62" i="2" s="1"/>
  <c r="N63" i="2"/>
  <c r="N62" i="2" s="1"/>
  <c r="O63" i="2"/>
  <c r="O62" i="2" s="1"/>
  <c r="P63" i="2"/>
  <c r="P62" i="2" s="1"/>
  <c r="Q63" i="2"/>
  <c r="Q62" i="2" s="1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F64" i="2"/>
  <c r="E64" i="2" s="1"/>
  <c r="G64" i="2"/>
  <c r="H64" i="2"/>
  <c r="I64" i="2"/>
  <c r="J64" i="2"/>
  <c r="K64" i="2"/>
  <c r="L64" i="2"/>
  <c r="M64" i="2"/>
  <c r="N64" i="2"/>
  <c r="O64" i="2"/>
  <c r="P64" i="2"/>
  <c r="Q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F124" i="2"/>
  <c r="F123" i="2" s="1"/>
  <c r="G124" i="2"/>
  <c r="G123" i="2" s="1"/>
  <c r="H124" i="2"/>
  <c r="H123" i="2" s="1"/>
  <c r="I124" i="2"/>
  <c r="I123" i="2" s="1"/>
  <c r="J124" i="2"/>
  <c r="J123" i="2" s="1"/>
  <c r="K124" i="2"/>
  <c r="K123" i="2" s="1"/>
  <c r="L124" i="2"/>
  <c r="L123" i="2" s="1"/>
  <c r="M124" i="2"/>
  <c r="M123" i="2" s="1"/>
  <c r="N124" i="2"/>
  <c r="N123" i="2" s="1"/>
  <c r="O124" i="2"/>
  <c r="O123" i="2" s="1"/>
  <c r="P124" i="2"/>
  <c r="P123" i="2" s="1"/>
  <c r="Q124" i="2"/>
  <c r="Q123" i="2" s="1"/>
  <c r="A125" i="2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F125" i="2"/>
  <c r="E125" i="2" s="1"/>
  <c r="G125" i="2"/>
  <c r="H125" i="2"/>
  <c r="I125" i="2"/>
  <c r="J125" i="2"/>
  <c r="K125" i="2"/>
  <c r="L125" i="2"/>
  <c r="M125" i="2"/>
  <c r="N125" i="2"/>
  <c r="O125" i="2"/>
  <c r="P125" i="2"/>
  <c r="Q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A186" i="2"/>
  <c r="A187" i="2" s="1"/>
  <c r="A188" i="2" s="1"/>
  <c r="A189" i="2" s="1"/>
  <c r="A190" i="2" s="1"/>
  <c r="A191" i="2" s="1"/>
  <c r="A192" i="2" s="1"/>
  <c r="A193" i="2" s="1"/>
  <c r="A195" i="2" s="1"/>
  <c r="E187" i="2"/>
  <c r="E184" i="2" s="1"/>
  <c r="E188" i="2"/>
  <c r="E189" i="2"/>
  <c r="E190" i="2"/>
  <c r="E191" i="2"/>
  <c r="E192" i="2"/>
  <c r="E193" i="2"/>
  <c r="E195" i="2"/>
  <c r="F197" i="2"/>
  <c r="F196" i="2" s="1"/>
  <c r="G197" i="2"/>
  <c r="G196" i="2" s="1"/>
  <c r="H197" i="2"/>
  <c r="H196" i="2" s="1"/>
  <c r="I197" i="2"/>
  <c r="I196" i="2" s="1"/>
  <c r="J197" i="2"/>
  <c r="J196" i="2" s="1"/>
  <c r="K197" i="2"/>
  <c r="K196" i="2" s="1"/>
  <c r="L197" i="2"/>
  <c r="L196" i="2" s="1"/>
  <c r="M197" i="2"/>
  <c r="M196" i="2" s="1"/>
  <c r="N197" i="2"/>
  <c r="N196" i="2" s="1"/>
  <c r="O197" i="2"/>
  <c r="O196" i="2" s="1"/>
  <c r="P197" i="2"/>
  <c r="P196" i="2" s="1"/>
  <c r="Q197" i="2"/>
  <c r="Q196" i="2" s="1"/>
  <c r="A198" i="2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F198" i="2"/>
  <c r="E198" i="2" s="1"/>
  <c r="G198" i="2"/>
  <c r="H198" i="2"/>
  <c r="I198" i="2"/>
  <c r="J198" i="2"/>
  <c r="K198" i="2"/>
  <c r="L198" i="2"/>
  <c r="M198" i="2"/>
  <c r="N198" i="2"/>
  <c r="O198" i="2"/>
  <c r="P198" i="2"/>
  <c r="Q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E258" i="2"/>
  <c r="E259" i="2"/>
  <c r="E260" i="2"/>
  <c r="E261" i="2"/>
  <c r="E262" i="2"/>
  <c r="E263" i="2"/>
  <c r="E264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E266" i="2"/>
  <c r="E265" i="2" s="1"/>
  <c r="E267" i="2"/>
  <c r="F272" i="2"/>
  <c r="G272" i="2"/>
  <c r="H272" i="2"/>
  <c r="I272" i="2"/>
  <c r="J272" i="2"/>
  <c r="K272" i="2"/>
  <c r="L272" i="2"/>
  <c r="M272" i="2"/>
  <c r="N272" i="2"/>
  <c r="O272" i="2"/>
  <c r="P272" i="2"/>
  <c r="Q272" i="2"/>
  <c r="E273" i="2"/>
  <c r="E274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E276" i="2"/>
  <c r="E277" i="2"/>
  <c r="E278" i="2"/>
  <c r="G292" i="2"/>
  <c r="H292" i="2"/>
  <c r="I292" i="2"/>
  <c r="J292" i="2"/>
  <c r="K292" i="2"/>
  <c r="L292" i="2"/>
  <c r="M292" i="2"/>
  <c r="N292" i="2"/>
  <c r="O292" i="2"/>
  <c r="P292" i="2"/>
  <c r="Q292" i="2"/>
  <c r="F293" i="2"/>
  <c r="G293" i="2"/>
  <c r="H293" i="2"/>
  <c r="I293" i="2"/>
  <c r="J293" i="2"/>
  <c r="F294" i="2"/>
  <c r="G294" i="2"/>
  <c r="H294" i="2"/>
  <c r="I294" i="2"/>
  <c r="J294" i="2"/>
  <c r="K294" i="2"/>
  <c r="N294" i="2"/>
  <c r="P294" i="2"/>
  <c r="F297" i="2"/>
  <c r="G297" i="2"/>
  <c r="H297" i="2"/>
  <c r="I297" i="2"/>
  <c r="J297" i="2"/>
  <c r="K297" i="2"/>
  <c r="L297" i="2"/>
  <c r="M297" i="2"/>
  <c r="N297" i="2"/>
  <c r="O297" i="2"/>
  <c r="P297" i="2"/>
  <c r="Q297" i="2"/>
  <c r="G298" i="2"/>
  <c r="H298" i="2"/>
  <c r="I298" i="2"/>
  <c r="J298" i="2"/>
  <c r="K298" i="2"/>
  <c r="L298" i="2"/>
  <c r="M298" i="2"/>
  <c r="N298" i="2"/>
  <c r="O298" i="2"/>
  <c r="P298" i="2"/>
  <c r="Q298" i="2"/>
  <c r="E300" i="2"/>
  <c r="E53" i="2" l="1"/>
  <c r="I46" i="1"/>
  <c r="E295" i="2"/>
  <c r="G47" i="1"/>
  <c r="F268" i="2"/>
  <c r="F270" i="2" s="1"/>
  <c r="F279" i="2" s="1"/>
  <c r="F48" i="1"/>
  <c r="G268" i="2"/>
  <c r="G270" i="2" s="1"/>
  <c r="G279" i="2" s="1"/>
  <c r="I268" i="2"/>
  <c r="I270" i="2" s="1"/>
  <c r="I279" i="2" s="1"/>
  <c r="E257" i="2"/>
  <c r="F291" i="2"/>
  <c r="F299" i="2" s="1"/>
  <c r="E292" i="2"/>
  <c r="A59" i="2"/>
  <c r="A60" i="2" s="1"/>
  <c r="A61" i="2" s="1"/>
  <c r="E296" i="2"/>
  <c r="G46" i="1"/>
  <c r="I26" i="1"/>
  <c r="G26" i="1"/>
  <c r="H26" i="1"/>
  <c r="F26" i="1"/>
  <c r="F24" i="1"/>
  <c r="K51" i="2"/>
  <c r="K268" i="2" s="1"/>
  <c r="K270" i="2" s="1"/>
  <c r="K279" i="2" s="1"/>
  <c r="G39" i="2"/>
  <c r="Q51" i="2"/>
  <c r="Q268" i="2" s="1"/>
  <c r="Q270" i="2" s="1"/>
  <c r="Q279" i="2" s="1"/>
  <c r="O51" i="2"/>
  <c r="M51" i="2"/>
  <c r="F39" i="2"/>
  <c r="F49" i="1"/>
  <c r="I49" i="1"/>
  <c r="G49" i="1"/>
  <c r="I52" i="1"/>
  <c r="I48" i="1"/>
  <c r="G48" i="1"/>
  <c r="F47" i="1"/>
  <c r="H46" i="1"/>
  <c r="F46" i="1"/>
  <c r="P51" i="2"/>
  <c r="N51" i="2"/>
  <c r="N268" i="2" s="1"/>
  <c r="N270" i="2" s="1"/>
  <c r="N279" i="2" s="1"/>
  <c r="H48" i="1"/>
  <c r="I25" i="1"/>
  <c r="G25" i="1"/>
  <c r="F25" i="1"/>
  <c r="E25" i="1" s="1"/>
  <c r="J268" i="2"/>
  <c r="J270" i="2" s="1"/>
  <c r="J279" i="2" s="1"/>
  <c r="H268" i="2"/>
  <c r="H270" i="2" s="1"/>
  <c r="H279" i="2" s="1"/>
  <c r="H49" i="1"/>
  <c r="I53" i="1"/>
  <c r="G52" i="1"/>
  <c r="E41" i="2"/>
  <c r="E51" i="2" s="1"/>
  <c r="E268" i="2" s="1"/>
  <c r="E31" i="2"/>
  <c r="I51" i="1"/>
  <c r="G53" i="1"/>
  <c r="H53" i="1"/>
  <c r="F53" i="1"/>
  <c r="H52" i="1"/>
  <c r="F52" i="1"/>
  <c r="P293" i="2"/>
  <c r="I47" i="1" s="1"/>
  <c r="I45" i="1" s="1"/>
  <c r="N293" i="2"/>
  <c r="N291" i="2" s="1"/>
  <c r="N299" i="2" s="1"/>
  <c r="L293" i="2"/>
  <c r="L291" i="2" s="1"/>
  <c r="L299" i="2" s="1"/>
  <c r="E275" i="2"/>
  <c r="E272" i="2"/>
  <c r="E197" i="2"/>
  <c r="E196" i="2" s="1"/>
  <c r="E124" i="2"/>
  <c r="E123" i="2" s="1"/>
  <c r="L51" i="2"/>
  <c r="E27" i="2"/>
  <c r="E20" i="2"/>
  <c r="F51" i="1"/>
  <c r="F40" i="1" s="1"/>
  <c r="H51" i="1"/>
  <c r="Q291" i="2"/>
  <c r="Q299" i="2" s="1"/>
  <c r="O291" i="2"/>
  <c r="O299" i="2" s="1"/>
  <c r="M291" i="2"/>
  <c r="M299" i="2" s="1"/>
  <c r="K291" i="2"/>
  <c r="K299" i="2" s="1"/>
  <c r="J291" i="2"/>
  <c r="J299" i="2" s="1"/>
  <c r="I291" i="2"/>
  <c r="I299" i="2" s="1"/>
  <c r="H291" i="2"/>
  <c r="H299" i="2" s="1"/>
  <c r="G291" i="2"/>
  <c r="G299" i="2" s="1"/>
  <c r="E298" i="2"/>
  <c r="E297" i="2"/>
  <c r="E294" i="2"/>
  <c r="P39" i="2"/>
  <c r="N39" i="2"/>
  <c r="L39" i="2"/>
  <c r="J39" i="2"/>
  <c r="H39" i="2"/>
  <c r="Q39" i="2"/>
  <c r="O39" i="2"/>
  <c r="M39" i="2"/>
  <c r="K39" i="2"/>
  <c r="I39" i="2"/>
  <c r="E63" i="2"/>
  <c r="E62" i="2" s="1"/>
  <c r="E9" i="2"/>
  <c r="E8" i="2" s="1"/>
  <c r="E39" i="2" l="1"/>
  <c r="F28" i="1"/>
  <c r="E48" i="1"/>
  <c r="E46" i="1"/>
  <c r="G45" i="1"/>
  <c r="E52" i="1"/>
  <c r="E49" i="1"/>
  <c r="F45" i="1"/>
  <c r="E53" i="1"/>
  <c r="H280" i="2"/>
  <c r="I24" i="1"/>
  <c r="I28" i="1" s="1"/>
  <c r="K48" i="1"/>
  <c r="K53" i="1"/>
  <c r="G24" i="1"/>
  <c r="G28" i="1" s="1"/>
  <c r="K46" i="1"/>
  <c r="P268" i="2"/>
  <c r="P270" i="2" s="1"/>
  <c r="P279" i="2" s="1"/>
  <c r="P283" i="2" s="1"/>
  <c r="M268" i="2"/>
  <c r="M270" i="2" s="1"/>
  <c r="M279" i="2" s="1"/>
  <c r="K281" i="2"/>
  <c r="K283" i="2" s="1"/>
  <c r="H281" i="2"/>
  <c r="H283" i="2" s="1"/>
  <c r="E51" i="1"/>
  <c r="E40" i="1" s="1"/>
  <c r="E26" i="1"/>
  <c r="O268" i="2"/>
  <c r="O270" i="2" s="1"/>
  <c r="O279" i="2" s="1"/>
  <c r="F283" i="2"/>
  <c r="I283" i="2"/>
  <c r="J283" i="2"/>
  <c r="G283" i="2"/>
  <c r="P291" i="2"/>
  <c r="P299" i="2" s="1"/>
  <c r="E293" i="2"/>
  <c r="H24" i="1"/>
  <c r="H28" i="1" s="1"/>
  <c r="L268" i="2"/>
  <c r="L270" i="2" s="1"/>
  <c r="L279" i="2" s="1"/>
  <c r="H47" i="1"/>
  <c r="E47" i="1" s="1"/>
  <c r="E24" i="1" l="1"/>
  <c r="E45" i="1"/>
  <c r="E54" i="1" s="1"/>
  <c r="H45" i="1"/>
  <c r="H285" i="2"/>
  <c r="H286" i="2" s="1"/>
  <c r="K285" i="2"/>
  <c r="M283" i="2"/>
  <c r="N281" i="2"/>
  <c r="N283" i="2" s="1"/>
  <c r="E28" i="1"/>
  <c r="O283" i="2"/>
  <c r="Q281" i="2"/>
  <c r="Q283" i="2" s="1"/>
  <c r="E270" i="2"/>
  <c r="E279" i="2" s="1"/>
  <c r="L283" i="2"/>
  <c r="E291" i="2"/>
  <c r="E299" i="2" s="1"/>
  <c r="K45" i="1" l="1"/>
  <c r="N285" i="2"/>
  <c r="N286" i="2" s="1"/>
  <c r="Q285" i="2"/>
  <c r="Q286" i="2" s="1"/>
  <c r="K286" i="2"/>
  <c r="E281" i="2"/>
  <c r="E283" i="2" s="1"/>
  <c r="E286" i="2" l="1"/>
  <c r="E285" i="2"/>
  <c r="I19" i="1"/>
  <c r="I22" i="1" s="1"/>
  <c r="I30" i="1" s="1"/>
  <c r="H19" i="1"/>
  <c r="C22" i="1" l="1"/>
  <c r="D22" i="1"/>
  <c r="K60" i="1"/>
  <c r="K59" i="1"/>
  <c r="K58" i="1"/>
  <c r="E58" i="1"/>
  <c r="K57" i="1"/>
  <c r="K56" i="1"/>
  <c r="I50" i="1"/>
  <c r="I54" i="1" s="1"/>
  <c r="H50" i="1"/>
  <c r="H54" i="1" s="1"/>
  <c r="G50" i="1"/>
  <c r="G54" i="1" s="1"/>
  <c r="F50" i="1"/>
  <c r="F54" i="1" s="1"/>
  <c r="I40" i="1"/>
  <c r="I41" i="1" s="1"/>
  <c r="H40" i="1"/>
  <c r="H41" i="1" s="1"/>
  <c r="G40" i="1"/>
  <c r="G41" i="1" s="1"/>
  <c r="F41" i="1"/>
  <c r="E41" i="1"/>
  <c r="D41" i="1"/>
  <c r="I39" i="1"/>
  <c r="H39" i="1"/>
  <c r="G39" i="1"/>
  <c r="F39" i="1"/>
  <c r="F38" i="1"/>
  <c r="F37" i="1"/>
  <c r="G37" i="1" s="1"/>
  <c r="H37" i="1" s="1"/>
  <c r="I37" i="1" s="1"/>
  <c r="H36" i="1"/>
  <c r="C35" i="1"/>
  <c r="C34" i="1" s="1"/>
  <c r="K33" i="1"/>
  <c r="K29" i="1"/>
  <c r="D28" i="1"/>
  <c r="C28" i="1"/>
  <c r="K23" i="1"/>
  <c r="I21" i="1"/>
  <c r="H21" i="1"/>
  <c r="G21" i="1"/>
  <c r="H35" i="1"/>
  <c r="K39" i="1" l="1"/>
  <c r="K50" i="1"/>
  <c r="F36" i="1"/>
  <c r="G38" i="1"/>
  <c r="H38" i="1" s="1"/>
  <c r="I38" i="1" s="1"/>
  <c r="F21" i="1"/>
  <c r="K51" i="1"/>
  <c r="K49" i="1"/>
  <c r="K26" i="1"/>
  <c r="K47" i="1"/>
  <c r="H22" i="1"/>
  <c r="H30" i="1" s="1"/>
  <c r="C31" i="1"/>
  <c r="C32" i="1"/>
  <c r="C30" i="1"/>
  <c r="D32" i="1"/>
  <c r="D31" i="1"/>
  <c r="D30" i="1"/>
  <c r="K41" i="1"/>
  <c r="H34" i="1"/>
  <c r="G36" i="1"/>
  <c r="I36" i="1"/>
  <c r="K37" i="1"/>
  <c r="K40" i="1"/>
  <c r="K20" i="1"/>
  <c r="K25" i="1"/>
  <c r="K21" i="1" l="1"/>
  <c r="E21" i="1"/>
  <c r="K36" i="1"/>
  <c r="K38" i="1"/>
  <c r="I55" i="1"/>
  <c r="K24" i="1"/>
  <c r="G22" i="1"/>
  <c r="G30" i="1" s="1"/>
  <c r="F55" i="1"/>
  <c r="I35" i="1"/>
  <c r="I34" i="1"/>
  <c r="G35" i="1"/>
  <c r="G34" i="1"/>
  <c r="I32" i="1" l="1"/>
  <c r="I31" i="1"/>
  <c r="G55" i="1"/>
  <c r="G31" i="1" l="1"/>
  <c r="G32" i="1"/>
  <c r="K52" i="1"/>
  <c r="K54" i="1"/>
  <c r="K27" i="1" l="1"/>
  <c r="K28" i="1" l="1"/>
  <c r="H55" i="1"/>
  <c r="K55" i="1" s="1"/>
  <c r="H31" i="1" l="1"/>
  <c r="H32" i="1"/>
  <c r="AA34" i="4" l="1"/>
  <c r="AA43" i="4" s="1"/>
  <c r="F43" i="4" s="1"/>
  <c r="F17" i="1" l="1"/>
  <c r="E17" i="1" s="1"/>
  <c r="K17" i="1" l="1"/>
  <c r="K18" i="1"/>
  <c r="F35" i="1"/>
  <c r="K35" i="1" s="1"/>
  <c r="F34" i="1"/>
  <c r="K34" i="1" s="1"/>
  <c r="E18" i="1"/>
  <c r="E35" i="1" s="1"/>
  <c r="E34" i="1" s="1"/>
  <c r="F19" i="1"/>
  <c r="F22" i="1" s="1"/>
  <c r="F30" i="1" s="1"/>
  <c r="E19" i="1" l="1"/>
  <c r="E22" i="1" s="1"/>
  <c r="E30" i="1" s="1"/>
  <c r="K19" i="1"/>
  <c r="K30" i="1"/>
  <c r="K22" i="1"/>
  <c r="F31" i="1" l="1"/>
  <c r="K31" i="1" s="1"/>
  <c r="F32" i="1"/>
  <c r="K32" i="1" s="1"/>
  <c r="E31" i="1" l="1"/>
  <c r="E32" i="1"/>
</calcChain>
</file>

<file path=xl/sharedStrings.xml><?xml version="1.0" encoding="utf-8"?>
<sst xmlns="http://schemas.openxmlformats.org/spreadsheetml/2006/main" count="706" uniqueCount="304">
  <si>
    <t>"ПОГОДЖЕНО"</t>
  </si>
  <si>
    <t>"ЗАТВЕРДЖЕНО"</t>
  </si>
  <si>
    <t>Начальник УМГ</t>
  </si>
  <si>
    <t>тис.грн.</t>
  </si>
  <si>
    <t xml:space="preserve"> </t>
  </si>
  <si>
    <t>Основні фінансові показники підприємства</t>
  </si>
  <si>
    <t>1. Формування прибутку підприємства</t>
  </si>
  <si>
    <t>код 
рядка</t>
  </si>
  <si>
    <t>У тому числі</t>
  </si>
  <si>
    <t>I 
квартал</t>
  </si>
  <si>
    <t>II 
квартал</t>
  </si>
  <si>
    <t>III 
квартал</t>
  </si>
  <si>
    <t>IV 
квартал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</si>
  <si>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</si>
  <si>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</si>
  <si>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</si>
  <si>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</si>
  <si>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Чистий дохід (виручка) від реалізації продукції (товарів, робіт, послуг)</t>
  </si>
  <si>
    <t>003</t>
  </si>
  <si>
    <t>Інші операційні доходи</t>
  </si>
  <si>
    <t>004</t>
  </si>
  <si>
    <t>амортизація</t>
  </si>
  <si>
    <t>004/1</t>
  </si>
  <si>
    <t>Усього доходів:</t>
  </si>
  <si>
    <t>005</t>
  </si>
  <si>
    <t>Витрати</t>
  </si>
  <si>
    <t>Собівартість реалізованої продукції (товарів, робіт та послуг)</t>
  </si>
  <si>
    <t>006</t>
  </si>
  <si>
    <t>Адміністративні витрати</t>
  </si>
  <si>
    <t>007</t>
  </si>
  <si>
    <t>Загальновиробничі витрати</t>
  </si>
  <si>
    <t>008</t>
  </si>
  <si>
    <t>Інші операційні витрати</t>
  </si>
  <si>
    <t>009</t>
  </si>
  <si>
    <t>Усього витрати:</t>
  </si>
  <si>
    <t>010</t>
  </si>
  <si>
    <t>Фінансові результати діяльності:</t>
  </si>
  <si>
    <t>Фінансовий результат від операційної діяльності</t>
  </si>
  <si>
    <t>011</t>
  </si>
  <si>
    <t>Чистий прибуток (збиток), 
у тому числі:</t>
  </si>
  <si>
    <t>012</t>
  </si>
  <si>
    <t>прибуток (збиток)</t>
  </si>
  <si>
    <t>013</t>
  </si>
  <si>
    <t>2. Обов'язкові платежі підприємства до бюджету та державних цільових фондів</t>
  </si>
  <si>
    <t>Сплата поточних податків та обов'язкових платежів до бюджету, 
у тому числі:</t>
  </si>
  <si>
    <t>ПДВ, що підлягає сплаті до бюджету за підсумками звітного періоду</t>
  </si>
  <si>
    <t>014/1</t>
  </si>
  <si>
    <t>Інші податки</t>
  </si>
  <si>
    <t>014/2</t>
  </si>
  <si>
    <t>збір за спец. викор. підземних вод</t>
  </si>
  <si>
    <t>014/2.1</t>
  </si>
  <si>
    <t>екологічний податок</t>
  </si>
  <si>
    <t>014/2.2</t>
  </si>
  <si>
    <t>земельний податок</t>
  </si>
  <si>
    <t>014/2.3</t>
  </si>
  <si>
    <t>Внески до державних цільових фондів, у тому числі:</t>
  </si>
  <si>
    <t>015</t>
  </si>
  <si>
    <t>внески до Пенсійного фонду України</t>
  </si>
  <si>
    <t>015/1</t>
  </si>
  <si>
    <t>(тис.грн.)</t>
  </si>
  <si>
    <t>Елементи операційних витрат</t>
  </si>
  <si>
    <t>Матеріальні затрати, 
у тому числі:</t>
  </si>
  <si>
    <t>витрати на сировину і основні матеріали</t>
  </si>
  <si>
    <t>001/1</t>
  </si>
  <si>
    <t>001/2</t>
  </si>
  <si>
    <t>інші матеріальні витрати</t>
  </si>
  <si>
    <t>001/3</t>
  </si>
  <si>
    <t>Витрати на оплату праці</t>
  </si>
  <si>
    <t>Резерв відпусток</t>
  </si>
  <si>
    <t>Відрахування на соціальні заходи</t>
  </si>
  <si>
    <t>Амортизація</t>
  </si>
  <si>
    <t>Операційні витрати, всього</t>
  </si>
  <si>
    <t>Капітальні інвестиції</t>
  </si>
  <si>
    <t>Капітальні інвестиції, всього</t>
  </si>
  <si>
    <t>придбання (виготовлення) основних засобів</t>
  </si>
  <si>
    <t>модернізація, модифікація (добудова, дообладнання, реконструкція) основних засобів</t>
  </si>
  <si>
    <t>-</t>
  </si>
  <si>
    <t>Головний бухгалтер</t>
  </si>
  <si>
    <t>Економіст</t>
  </si>
  <si>
    <t>1</t>
  </si>
  <si>
    <t>Разом</t>
  </si>
  <si>
    <t>і</t>
  </si>
  <si>
    <t>а</t>
  </si>
  <si>
    <t>в</t>
  </si>
  <si>
    <t>о</t>
  </si>
  <si>
    <t>Ремонти та інші матеріальні затрати</t>
  </si>
  <si>
    <t>р</t>
  </si>
  <si>
    <t>е</t>
  </si>
  <si>
    <t>Матеріальні затрати</t>
  </si>
  <si>
    <t>м</t>
  </si>
  <si>
    <t>Назва статті</t>
  </si>
  <si>
    <t>III. Елементи операційних витрат</t>
  </si>
  <si>
    <t>Податок на прибуток</t>
  </si>
  <si>
    <t>Прибуток до оподаткування</t>
  </si>
  <si>
    <t>Інші витрати</t>
  </si>
  <si>
    <t>кредитні відсотки</t>
  </si>
  <si>
    <t>Інші фінансові витрати</t>
  </si>
  <si>
    <t>Прибуток від операційної діяльності</t>
  </si>
  <si>
    <t>Усього операційних витрат</t>
  </si>
  <si>
    <t>Расходы будущих периодов</t>
  </si>
  <si>
    <t>Корпоративні витрати (р)</t>
  </si>
  <si>
    <t>ЄСВ</t>
  </si>
  <si>
    <t>Лікарняні, одноразова матер.допомога</t>
  </si>
  <si>
    <t>списання ОЗ</t>
  </si>
  <si>
    <t>зб</t>
  </si>
  <si>
    <t>ЕСВ</t>
  </si>
  <si>
    <t xml:space="preserve">Заробітня плата </t>
  </si>
  <si>
    <t>Витрати на збут</t>
  </si>
  <si>
    <t>послуги банку (розрахунково-касове обслуговування)</t>
  </si>
  <si>
    <t>послуги зв"язку (телефон, інтернет)</t>
  </si>
  <si>
    <t>канцтовари, бланки б/о та звітності, поштові, періодичні видання, інформаційні та інші</t>
  </si>
  <si>
    <t>витрати на службові автомобілі (паливо, запчастини)</t>
  </si>
  <si>
    <t>електроенергія та ін комунальні платежі</t>
  </si>
  <si>
    <t>амортизація ОЗ / НМА</t>
  </si>
  <si>
    <t>Прочие 2</t>
  </si>
  <si>
    <t>Прочие 1</t>
  </si>
  <si>
    <t>зв</t>
  </si>
  <si>
    <t xml:space="preserve">утримання та обслуговування оргтехніки, ЕОМ та інші </t>
  </si>
  <si>
    <t>охоронні послуги ( Дозор)</t>
  </si>
  <si>
    <t>амортизація ОЗ</t>
  </si>
  <si>
    <t>Собівартість реалізованої продукції , товарів, робіт , послуг</t>
  </si>
  <si>
    <t>соб</t>
  </si>
  <si>
    <t>8</t>
  </si>
  <si>
    <t>7</t>
  </si>
  <si>
    <t>6</t>
  </si>
  <si>
    <t>матеріали</t>
  </si>
  <si>
    <t>5</t>
  </si>
  <si>
    <t>4</t>
  </si>
  <si>
    <t>3</t>
  </si>
  <si>
    <t>послуги інші</t>
  </si>
  <si>
    <t>2</t>
  </si>
  <si>
    <t>послуги МРЕМ</t>
  </si>
  <si>
    <t>ВИТРАТИ</t>
  </si>
  <si>
    <t>1.5</t>
  </si>
  <si>
    <t xml:space="preserve">Інші доходи </t>
  </si>
  <si>
    <t>1.4</t>
  </si>
  <si>
    <t xml:space="preserve">Інші фінансові доходи </t>
  </si>
  <si>
    <t>1.3</t>
  </si>
  <si>
    <t>Інші операційні доходи, без ПДВ</t>
  </si>
  <si>
    <t>1.2</t>
  </si>
  <si>
    <t>Поточний ремонт вулиць міста</t>
  </si>
  <si>
    <t>Ритуальні послуги</t>
  </si>
  <si>
    <t>Диспетчерські послуги, ринок</t>
  </si>
  <si>
    <t>Роботи з озеленення</t>
  </si>
  <si>
    <t>Транспортні послуги та інші</t>
  </si>
  <si>
    <t>Відновлювальні роботи</t>
  </si>
  <si>
    <t>Утримання об"єктів благоустрою (УМГ)</t>
  </si>
  <si>
    <t>Чистий дохід (виручка) від реалізації продукції   без ПДВ</t>
  </si>
  <si>
    <t>1.1</t>
  </si>
  <si>
    <t>ДОХОДИ</t>
  </si>
  <si>
    <t>I.</t>
  </si>
  <si>
    <t>У тому числі по місяцях</t>
  </si>
  <si>
    <t>Всего</t>
  </si>
  <si>
    <t>Показники</t>
  </si>
  <si>
    <t>Максимальна з/пл для нарахування ЄСВ.</t>
  </si>
  <si>
    <t xml:space="preserve"> ЄСВ, %</t>
  </si>
  <si>
    <t>ЗП</t>
  </si>
  <si>
    <t>Підрозділ</t>
  </si>
  <si>
    <t>Посада</t>
  </si>
  <si>
    <t>кількість по штатному  розпису</t>
  </si>
  <si>
    <t>ФИО</t>
  </si>
  <si>
    <t>Оклад</t>
  </si>
  <si>
    <t>премія від окладу</t>
  </si>
  <si>
    <t>інтенсивність від окладу</t>
  </si>
  <si>
    <t>класність від окладу</t>
  </si>
  <si>
    <t>от оклада</t>
  </si>
  <si>
    <t>Всього у місяць</t>
  </si>
  <si>
    <t>Итого</t>
  </si>
  <si>
    <t>грн.</t>
  </si>
  <si>
    <t>%%</t>
  </si>
  <si>
    <t>Коеф-т</t>
  </si>
  <si>
    <t>Зар пл</t>
  </si>
  <si>
    <t>Нарах-я</t>
  </si>
  <si>
    <t>Коєф-т</t>
  </si>
  <si>
    <t>зар пл</t>
  </si>
  <si>
    <t>нач</t>
  </si>
  <si>
    <t>Разом:</t>
  </si>
  <si>
    <t>Інженерно-технічні працівники</t>
  </si>
  <si>
    <t>Загально-виробничий персонал</t>
  </si>
  <si>
    <t>Планове  виробництво</t>
  </si>
  <si>
    <t>Планова реалізація</t>
  </si>
  <si>
    <t>у тому числі</t>
  </si>
  <si>
    <t>Планова реалізація з ПДВ</t>
  </si>
  <si>
    <t>Планова реалізація без ПДВ</t>
  </si>
  <si>
    <t>Продукція , робота, послуга</t>
  </si>
  <si>
    <t>Одиниця виміру</t>
  </si>
  <si>
    <t>Залишок</t>
  </si>
  <si>
    <t>Виробництво</t>
  </si>
  <si>
    <t>Планова ціна</t>
  </si>
  <si>
    <t>ПДВ</t>
  </si>
  <si>
    <t>Всього</t>
  </si>
  <si>
    <t>I   квартал</t>
  </si>
  <si>
    <t>II квартал</t>
  </si>
  <si>
    <t>III квартал</t>
  </si>
  <si>
    <t>IV квартал</t>
  </si>
  <si>
    <t>1.1.</t>
  </si>
  <si>
    <t>1.2.</t>
  </si>
  <si>
    <t>1.3.</t>
  </si>
  <si>
    <t>1.4.</t>
  </si>
  <si>
    <t>7.1.</t>
  </si>
  <si>
    <t>7.2.</t>
  </si>
  <si>
    <t>11.1.</t>
  </si>
  <si>
    <t>11.2.</t>
  </si>
  <si>
    <t>11.3.</t>
  </si>
  <si>
    <t>11.4.</t>
  </si>
  <si>
    <t>Всього по доходам (міський бюджет):</t>
  </si>
  <si>
    <t>2.</t>
  </si>
  <si>
    <t>Інші доходи</t>
  </si>
  <si>
    <t>2.1.</t>
  </si>
  <si>
    <t>2.2.</t>
  </si>
  <si>
    <t>2.3.</t>
  </si>
  <si>
    <t>2.4.</t>
  </si>
  <si>
    <t>2.5.</t>
  </si>
  <si>
    <t>Всього інші :</t>
  </si>
  <si>
    <t>РАЗОМ доходів :</t>
  </si>
  <si>
    <t>Сумма, грн.</t>
  </si>
  <si>
    <t>паливо/ел енергія</t>
  </si>
  <si>
    <t>11.5.</t>
  </si>
  <si>
    <t>11.6.</t>
  </si>
  <si>
    <r>
      <rPr>
        <b/>
        <u/>
        <sz val="11"/>
        <color theme="1"/>
        <rFont val="Times New Roman"/>
        <family val="1"/>
        <charset val="204"/>
      </rPr>
      <t>Доходи</t>
    </r>
    <r>
      <rPr>
        <b/>
        <sz val="11"/>
        <color theme="1"/>
        <rFont val="Times New Roman"/>
        <family val="1"/>
        <charset val="204"/>
      </rPr>
      <t xml:space="preserve">               </t>
    </r>
  </si>
  <si>
    <t>Матеріальна допомога на оздоровлення</t>
  </si>
  <si>
    <t>Всього на рік за посадовим окладом та надбавками до нього</t>
  </si>
  <si>
    <t>ВСЬОГО ФОП на рік</t>
  </si>
  <si>
    <t>середньомісячний коефіцієнт зайнятості працівників</t>
  </si>
  <si>
    <t>Бубряк Ю.В.</t>
  </si>
  <si>
    <t xml:space="preserve">запчастини </t>
  </si>
  <si>
    <t>Чистий прибуток/збиток</t>
  </si>
  <si>
    <t>Ел/енергія</t>
  </si>
  <si>
    <t>І.</t>
  </si>
  <si>
    <t>___________</t>
  </si>
  <si>
    <t xml:space="preserve">___________ </t>
  </si>
  <si>
    <t>Блінов А.Ю.</t>
  </si>
  <si>
    <t>Діус В.В.</t>
  </si>
  <si>
    <t>Плановий рік (усього) 2023</t>
  </si>
  <si>
    <t>Директор ММКП "РБУ"</t>
  </si>
  <si>
    <t>по ММКП "РБУ"</t>
  </si>
  <si>
    <t>Утримання доріг, тротуарів, мостів, шляхопроводів, зимове утримання доріг, в т.ч.:</t>
  </si>
  <si>
    <t>підмітання доріг, площ міста та прибордюрної лінії</t>
  </si>
  <si>
    <t>поточне утримання вулиць ( в т.ч. ямковий ремонт)</t>
  </si>
  <si>
    <t>прибирання та вивіз снігу (в т.ч. чергування)</t>
  </si>
  <si>
    <t>фарбування пішохідних переходів, осьових ліній</t>
  </si>
  <si>
    <t>Утримання техзасобів дорожнього руху</t>
  </si>
  <si>
    <t>Утримання зелених насаджень</t>
  </si>
  <si>
    <t>Утримання парків, площ, скверів</t>
  </si>
  <si>
    <t>Утримання дамб русла р. Латориці та Коропецького каналу, набережних</t>
  </si>
  <si>
    <t>Утримання кладовищ міста</t>
  </si>
  <si>
    <t>Утримання вуличного освітлення , в т.ч.:</t>
  </si>
  <si>
    <t>Поточний ремонт вуличного освітлення</t>
  </si>
  <si>
    <t>Міська електроенергія</t>
  </si>
  <si>
    <t>Стихійні сміттєзвалища</t>
  </si>
  <si>
    <t>Поховання померлих одиноких громадян та осіб без певного місця проживання</t>
  </si>
  <si>
    <t>9.1.</t>
  </si>
  <si>
    <t>Улаштування та ремонт посадкових майданчиків на зупинках міського громадського транспорту</t>
  </si>
  <si>
    <t>Інші витрати, в т.ч.:</t>
  </si>
  <si>
    <t>влаштування урн та лавок</t>
  </si>
  <si>
    <t>влаштування майданчиків</t>
  </si>
  <si>
    <t>охорона та утримання об"єктів комунальної власності</t>
  </si>
  <si>
    <t>виготовлення паспортів паркувальних майданчиків</t>
  </si>
  <si>
    <t>11.7.</t>
  </si>
  <si>
    <t>влаштування велопарковок</t>
  </si>
  <si>
    <t>11.8.</t>
  </si>
  <si>
    <t>Поточний ремонт  вулиць міста</t>
  </si>
  <si>
    <t>проведення аудиту з експертно-будівельно-технічних досліджень по об"єктах благоустрою</t>
  </si>
  <si>
    <t>Перепоховання останків жертв Другої світової війни</t>
  </si>
  <si>
    <t>2.6</t>
  </si>
  <si>
    <t>страхування/техогляд автомобілів</t>
  </si>
  <si>
    <t>відрядження</t>
  </si>
  <si>
    <t>Гонак Ю.І.</t>
  </si>
  <si>
    <t>Сабов Н.М.</t>
  </si>
  <si>
    <t>Одноразова премія по наказу</t>
  </si>
  <si>
    <t xml:space="preserve">послуги АВЕ </t>
  </si>
  <si>
    <t xml:space="preserve">паливо </t>
  </si>
  <si>
    <t>страхування авто</t>
  </si>
  <si>
    <t>інвентаризація вулиць</t>
  </si>
  <si>
    <t>Головний бухгалтер                              Гонак Ю.І.</t>
  </si>
  <si>
    <t>Економіст                                                Сабов Н.М.</t>
  </si>
  <si>
    <t>Директор                                           Діус В.В.</t>
  </si>
  <si>
    <t>Головний бухгалтер                          Гонак Ю.І.</t>
  </si>
  <si>
    <t>Економіст                                          Сабов Н.М.</t>
  </si>
  <si>
    <t>утримання пам"ятників,, ялинки, геонімів, обмежувачів руху, монтаж та демонтаж рекламних конструкцій, щитів та інвентаризація вулиць</t>
  </si>
  <si>
    <t>ФІНАНСОВИЙ ПЛАН ПІДПРИЄМСТВА на 2024 рік</t>
  </si>
  <si>
    <t>(прогноз)</t>
  </si>
  <si>
    <t>Фактичний рік (усього) 2022</t>
  </si>
  <si>
    <t>27905,3,</t>
  </si>
  <si>
    <t>Плановий рік (усього) 2024</t>
  </si>
  <si>
    <t>Додаток № 1 до фінансового плану на 2024 рік</t>
  </si>
  <si>
    <t>Доходи  по  ММКП "РБУ"  на 2024 рік</t>
  </si>
  <si>
    <t>Всього доходів за 2024 рік</t>
  </si>
  <si>
    <t>Розрахунок  планового фонду оплати праці  працівників  на 2024 рік</t>
  </si>
  <si>
    <t>витрати на службові автомобілі (паливо, запчастини) 203-80200/207-20200</t>
  </si>
  <si>
    <t>утримання та обслуговування оргтехніки, програмне забезпечення та інші (М.Е.док,  IS-PRO) 100000+10000</t>
  </si>
  <si>
    <t>2024 рік</t>
  </si>
  <si>
    <t>Витрати  по   ММКП "РБУ"  на 2024 р.</t>
  </si>
  <si>
    <t>Додаток № 2 до фінансового плану на 2024 р.</t>
  </si>
  <si>
    <t xml:space="preserve">Бригади </t>
  </si>
  <si>
    <t>(зі  змінами)</t>
  </si>
  <si>
    <t>Директор                                                              Діус В.В.</t>
  </si>
  <si>
    <t>Головний бухгалтер                                         Гонак Ю.І.</t>
  </si>
  <si>
    <t>Економіст                                                           Сабов Н.М.</t>
  </si>
  <si>
    <t xml:space="preserve">податок на нерухомість </t>
  </si>
  <si>
    <t>земельний податок та податок на нерухомість</t>
  </si>
  <si>
    <t>(зі змінами)</t>
  </si>
  <si>
    <t xml:space="preserve">     січня  2024р</t>
  </si>
  <si>
    <t xml:space="preserve">      січня   2024р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</si>
</sst>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\ _₴"/>
  </numFmts>
  <fonts count="3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i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name val="Arial Cyr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46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</borders>
  <cellStyleXfs count="6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</cellStyleXfs>
  <cellXfs count="350">
    <xf numFmtId="0" fontId="0" fillId="0" borderId="0" xfId="0"/>
    <xf numFmtId="0" fontId="0" fillId="2" borderId="0" xfId="0" applyFill="1"/>
    <xf numFmtId="164" fontId="0" fillId="2" borderId="0" xfId="0" applyNumberFormat="1" applyFill="1"/>
    <xf numFmtId="2" fontId="0" fillId="0" borderId="0" xfId="0" applyNumberFormat="1"/>
    <xf numFmtId="164" fontId="0" fillId="2" borderId="0" xfId="0" applyNumberFormat="1" applyFill="1" applyAlignment="1">
      <alignment vertical="center"/>
    </xf>
    <xf numFmtId="0" fontId="4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horizontal="center" vertical="top"/>
    </xf>
    <xf numFmtId="0" fontId="8" fillId="0" borderId="0" xfId="0" applyFont="1" applyAlignment="1">
      <alignment horizontal="center" vertical="center"/>
    </xf>
    <xf numFmtId="0" fontId="9" fillId="0" borderId="0" xfId="1" applyNumberFormat="1" applyFont="1" applyFill="1" applyBorder="1" applyAlignment="1" applyProtection="1">
      <alignment vertical="top"/>
    </xf>
    <xf numFmtId="0" fontId="10" fillId="0" borderId="0" xfId="3"/>
    <xf numFmtId="0" fontId="10" fillId="0" borderId="0" xfId="3" applyAlignment="1">
      <alignment horizontal="center"/>
    </xf>
    <xf numFmtId="1" fontId="10" fillId="0" borderId="0" xfId="3" applyNumberFormat="1"/>
    <xf numFmtId="1" fontId="7" fillId="0" borderId="0" xfId="3" applyNumberFormat="1" applyFont="1" applyAlignment="1">
      <alignment horizontal="center"/>
    </xf>
    <xf numFmtId="1" fontId="11" fillId="0" borderId="0" xfId="3" applyNumberFormat="1" applyFont="1"/>
    <xf numFmtId="0" fontId="11" fillId="0" borderId="0" xfId="3" applyFont="1"/>
    <xf numFmtId="0" fontId="7" fillId="0" borderId="0" xfId="3" applyFont="1" applyAlignment="1">
      <alignment horizontal="center"/>
    </xf>
    <xf numFmtId="0" fontId="10" fillId="11" borderId="7" xfId="3" applyFill="1" applyBorder="1"/>
    <xf numFmtId="10" fontId="10" fillId="11" borderId="7" xfId="3" applyNumberFormat="1" applyFill="1" applyBorder="1"/>
    <xf numFmtId="1" fontId="12" fillId="17" borderId="7" xfId="1" applyNumberFormat="1" applyFont="1" applyFill="1" applyBorder="1" applyAlignment="1" applyProtection="1">
      <alignment horizontal="center" vertical="center"/>
    </xf>
    <xf numFmtId="0" fontId="10" fillId="11" borderId="0" xfId="3" applyFill="1"/>
    <xf numFmtId="10" fontId="10" fillId="11" borderId="0" xfId="3" applyNumberFormat="1" applyFill="1"/>
    <xf numFmtId="1" fontId="12" fillId="17" borderId="0" xfId="1" applyNumberFormat="1" applyFont="1" applyFill="1" applyBorder="1" applyAlignment="1" applyProtection="1">
      <alignment horizontal="center" vertical="center"/>
    </xf>
    <xf numFmtId="0" fontId="10" fillId="0" borderId="7" xfId="3" applyBorder="1"/>
    <xf numFmtId="0" fontId="13" fillId="13" borderId="7" xfId="5" applyFont="1" applyFill="1" applyBorder="1" applyAlignment="1">
      <alignment horizontal="center" vertical="center" wrapText="1"/>
    </xf>
    <xf numFmtId="1" fontId="13" fillId="13" borderId="7" xfId="5" applyNumberFormat="1" applyFont="1" applyFill="1" applyBorder="1" applyAlignment="1">
      <alignment horizontal="center" vertical="center" wrapText="1"/>
    </xf>
    <xf numFmtId="1" fontId="5" fillId="17" borderId="7" xfId="3" applyNumberFormat="1" applyFont="1" applyFill="1" applyBorder="1" applyAlignment="1">
      <alignment horizontal="center" vertical="center"/>
    </xf>
    <xf numFmtId="0" fontId="13" fillId="13" borderId="14" xfId="5" applyFont="1" applyFill="1" applyBorder="1" applyAlignment="1">
      <alignment horizontal="center" vertical="center" wrapText="1"/>
    </xf>
    <xf numFmtId="0" fontId="13" fillId="18" borderId="7" xfId="5" applyFont="1" applyFill="1" applyBorder="1" applyAlignment="1">
      <alignment horizontal="center" vertical="center" wrapText="1"/>
    </xf>
    <xf numFmtId="0" fontId="13" fillId="13" borderId="0" xfId="5" applyFont="1" applyFill="1" applyAlignment="1">
      <alignment horizontal="center" vertical="center" wrapText="1"/>
    </xf>
    <xf numFmtId="1" fontId="5" fillId="17" borderId="0" xfId="4" applyNumberFormat="1" applyFont="1" applyFill="1" applyAlignment="1">
      <alignment horizontal="center" vertical="center"/>
    </xf>
    <xf numFmtId="0" fontId="10" fillId="0" borderId="0" xfId="4"/>
    <xf numFmtId="3" fontId="2" fillId="0" borderId="7" xfId="4" applyNumberFormat="1" applyFont="1" applyBorder="1"/>
    <xf numFmtId="0" fontId="13" fillId="18" borderId="0" xfId="5" applyFont="1" applyFill="1" applyAlignment="1">
      <alignment horizontal="center" vertical="center" wrapText="1"/>
    </xf>
    <xf numFmtId="1" fontId="10" fillId="0" borderId="7" xfId="3" applyNumberFormat="1" applyBorder="1"/>
    <xf numFmtId="0" fontId="10" fillId="3" borderId="7" xfId="3" applyFill="1" applyBorder="1"/>
    <xf numFmtId="49" fontId="6" fillId="0" borderId="0" xfId="1" applyNumberFormat="1" applyFont="1" applyFill="1" applyBorder="1" applyAlignment="1" applyProtection="1"/>
    <xf numFmtId="0" fontId="13" fillId="3" borderId="0" xfId="5" applyFont="1" applyFill="1" applyAlignment="1">
      <alignment horizontal="left" vertical="center" wrapText="1"/>
    </xf>
    <xf numFmtId="0" fontId="13" fillId="3" borderId="0" xfId="5" applyFont="1" applyFill="1" applyAlignment="1">
      <alignment horizontal="center" vertical="center" wrapText="1"/>
    </xf>
    <xf numFmtId="9" fontId="13" fillId="3" borderId="0" xfId="5" applyNumberFormat="1" applyFont="1" applyFill="1" applyAlignment="1">
      <alignment horizontal="center" vertical="center" wrapText="1"/>
    </xf>
    <xf numFmtId="3" fontId="3" fillId="3" borderId="0" xfId="5" applyNumberFormat="1" applyFill="1"/>
    <xf numFmtId="0" fontId="10" fillId="3" borderId="0" xfId="3" applyFill="1"/>
    <xf numFmtId="1" fontId="10" fillId="3" borderId="0" xfId="3" applyNumberFormat="1" applyFill="1"/>
    <xf numFmtId="0" fontId="10" fillId="3" borderId="0" xfId="3" applyFill="1" applyAlignment="1">
      <alignment wrapText="1"/>
    </xf>
    <xf numFmtId="2" fontId="1" fillId="8" borderId="16" xfId="0" applyNumberFormat="1" applyFont="1" applyFill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8" borderId="17" xfId="0" applyNumberFormat="1" applyFont="1" applyFill="1" applyBorder="1" applyAlignment="1">
      <alignment horizontal="center" vertical="center"/>
    </xf>
    <xf numFmtId="2" fontId="1" fillId="8" borderId="18" xfId="0" applyNumberFormat="1" applyFont="1" applyFill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3" fontId="0" fillId="0" borderId="0" xfId="0" applyNumberFormat="1"/>
    <xf numFmtId="0" fontId="14" fillId="0" borderId="0" xfId="0" applyFont="1"/>
    <xf numFmtId="0" fontId="16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20" xfId="0" applyFont="1" applyBorder="1"/>
    <xf numFmtId="0" fontId="16" fillId="0" borderId="21" xfId="0" applyFont="1" applyBorder="1" applyAlignment="1">
      <alignment horizontal="center"/>
    </xf>
    <xf numFmtId="0" fontId="16" fillId="0" borderId="0" xfId="0" applyFont="1"/>
    <xf numFmtId="0" fontId="15" fillId="14" borderId="7" xfId="0" applyFont="1" applyFill="1" applyBorder="1" applyAlignment="1">
      <alignment horizontal="center"/>
    </xf>
    <xf numFmtId="0" fontId="15" fillId="14" borderId="7" xfId="0" applyFont="1" applyFill="1" applyBorder="1" applyAlignment="1">
      <alignment horizontal="left"/>
    </xf>
    <xf numFmtId="0" fontId="15" fillId="14" borderId="7" xfId="0" applyFont="1" applyFill="1" applyBorder="1" applyAlignment="1">
      <alignment horizontal="center" wrapText="1"/>
    </xf>
    <xf numFmtId="0" fontId="15" fillId="3" borderId="23" xfId="0" applyFont="1" applyFill="1" applyBorder="1" applyAlignment="1">
      <alignment horizontal="right" wrapText="1"/>
    </xf>
    <xf numFmtId="0" fontId="15" fillId="3" borderId="23" xfId="0" applyFont="1" applyFill="1" applyBorder="1" applyAlignment="1">
      <alignment wrapText="1"/>
    </xf>
    <xf numFmtId="0" fontId="14" fillId="11" borderId="6" xfId="0" applyFont="1" applyFill="1" applyBorder="1"/>
    <xf numFmtId="0" fontId="16" fillId="19" borderId="6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/>
    </xf>
    <xf numFmtId="1" fontId="14" fillId="11" borderId="6" xfId="2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4" fillId="3" borderId="6" xfId="0" applyFont="1" applyFill="1" applyBorder="1"/>
    <xf numFmtId="2" fontId="16" fillId="14" borderId="6" xfId="0" applyNumberFormat="1" applyFont="1" applyFill="1" applyBorder="1" applyAlignment="1">
      <alignment horizontal="right" vertical="center"/>
    </xf>
    <xf numFmtId="0" fontId="16" fillId="14" borderId="6" xfId="0" applyFont="1" applyFill="1" applyBorder="1" applyAlignment="1">
      <alignment horizontal="right" vertical="center"/>
    </xf>
    <xf numFmtId="0" fontId="14" fillId="3" borderId="8" xfId="0" applyFont="1" applyFill="1" applyBorder="1" applyAlignment="1">
      <alignment horizontal="right" wrapText="1"/>
    </xf>
    <xf numFmtId="0" fontId="14" fillId="3" borderId="24" xfId="0" applyFont="1" applyFill="1" applyBorder="1" applyAlignment="1">
      <alignment wrapText="1"/>
    </xf>
    <xf numFmtId="0" fontId="14" fillId="11" borderId="7" xfId="0" applyFont="1" applyFill="1" applyBorder="1"/>
    <xf numFmtId="0" fontId="16" fillId="19" borderId="7" xfId="0" applyFont="1" applyFill="1" applyBorder="1" applyAlignment="1">
      <alignment horizontal="center" vertical="center"/>
    </xf>
    <xf numFmtId="2" fontId="16" fillId="14" borderId="7" xfId="0" applyNumberFormat="1" applyFont="1" applyFill="1" applyBorder="1" applyAlignment="1">
      <alignment horizontal="center" vertical="center"/>
    </xf>
    <xf numFmtId="0" fontId="14" fillId="11" borderId="7" xfId="0" applyFont="1" applyFill="1" applyBorder="1" applyAlignment="1">
      <alignment horizontal="center" vertical="center"/>
    </xf>
    <xf numFmtId="1" fontId="14" fillId="11" borderId="7" xfId="2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3" borderId="7" xfId="0" applyFont="1" applyFill="1" applyBorder="1"/>
    <xf numFmtId="2" fontId="14" fillId="3" borderId="7" xfId="0" applyNumberFormat="1" applyFont="1" applyFill="1" applyBorder="1"/>
    <xf numFmtId="4" fontId="14" fillId="3" borderId="7" xfId="0" applyNumberFormat="1" applyFont="1" applyFill="1" applyBorder="1"/>
    <xf numFmtId="0" fontId="14" fillId="3" borderId="24" xfId="0" applyFont="1" applyFill="1" applyBorder="1" applyAlignment="1">
      <alignment horizontal="right" wrapText="1"/>
    </xf>
    <xf numFmtId="0" fontId="16" fillId="14" borderId="7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right" wrapText="1"/>
    </xf>
    <xf numFmtId="0" fontId="15" fillId="3" borderId="24" xfId="0" applyFont="1" applyFill="1" applyBorder="1" applyAlignment="1">
      <alignment wrapText="1"/>
    </xf>
    <xf numFmtId="1" fontId="16" fillId="14" borderId="7" xfId="0" applyNumberFormat="1" applyFont="1" applyFill="1" applyBorder="1" applyAlignment="1">
      <alignment horizontal="center" vertical="center"/>
    </xf>
    <xf numFmtId="1" fontId="16" fillId="14" borderId="7" xfId="0" applyNumberFormat="1" applyFont="1" applyFill="1" applyBorder="1" applyAlignment="1">
      <alignment horizontal="right" vertical="center"/>
    </xf>
    <xf numFmtId="0" fontId="17" fillId="3" borderId="24" xfId="0" applyFont="1" applyFill="1" applyBorder="1" applyAlignment="1">
      <alignment wrapText="1"/>
    </xf>
    <xf numFmtId="1" fontId="14" fillId="3" borderId="7" xfId="0" applyNumberFormat="1" applyFont="1" applyFill="1" applyBorder="1"/>
    <xf numFmtId="0" fontId="14" fillId="3" borderId="32" xfId="0" applyFont="1" applyFill="1" applyBorder="1" applyAlignment="1">
      <alignment horizontal="right" wrapText="1"/>
    </xf>
    <xf numFmtId="0" fontId="14" fillId="3" borderId="32" xfId="0" applyFont="1" applyFill="1" applyBorder="1" applyAlignment="1">
      <alignment wrapText="1"/>
    </xf>
    <xf numFmtId="0" fontId="14" fillId="3" borderId="7" xfId="0" applyFont="1" applyFill="1" applyBorder="1" applyAlignment="1">
      <alignment horizontal="right" wrapText="1"/>
    </xf>
    <xf numFmtId="0" fontId="14" fillId="3" borderId="5" xfId="0" applyFont="1" applyFill="1" applyBorder="1" applyAlignment="1">
      <alignment wrapText="1"/>
    </xf>
    <xf numFmtId="0" fontId="14" fillId="11" borderId="22" xfId="0" applyFont="1" applyFill="1" applyBorder="1"/>
    <xf numFmtId="0" fontId="16" fillId="19" borderId="22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wrapText="1"/>
    </xf>
    <xf numFmtId="0" fontId="15" fillId="3" borderId="7" xfId="0" applyFont="1" applyFill="1" applyBorder="1"/>
    <xf numFmtId="3" fontId="15" fillId="14" borderId="7" xfId="0" applyNumberFormat="1" applyFont="1" applyFill="1" applyBorder="1" applyAlignment="1">
      <alignment horizontal="center" vertical="center"/>
    </xf>
    <xf numFmtId="0" fontId="15" fillId="14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right"/>
    </xf>
    <xf numFmtId="0" fontId="18" fillId="3" borderId="7" xfId="0" applyFont="1" applyFill="1" applyBorder="1"/>
    <xf numFmtId="0" fontId="16" fillId="3" borderId="7" xfId="0" applyFont="1" applyFill="1" applyBorder="1" applyAlignment="1">
      <alignment horizontal="center" vertical="center"/>
    </xf>
    <xf numFmtId="1" fontId="14" fillId="3" borderId="7" xfId="2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" fontId="19" fillId="3" borderId="7" xfId="0" applyNumberFormat="1" applyFont="1" applyFill="1" applyBorder="1" applyAlignment="1">
      <alignment horizontal="left" vertical="center"/>
    </xf>
    <xf numFmtId="1" fontId="20" fillId="3" borderId="7" xfId="0" applyNumberFormat="1" applyFont="1" applyFill="1" applyBorder="1" applyAlignment="1">
      <alignment horizontal="left" vertical="center"/>
    </xf>
    <xf numFmtId="0" fontId="16" fillId="3" borderId="7" xfId="0" applyFont="1" applyFill="1" applyBorder="1"/>
    <xf numFmtId="0" fontId="15" fillId="0" borderId="0" xfId="0" applyFont="1"/>
    <xf numFmtId="0" fontId="17" fillId="0" borderId="0" xfId="0" applyFont="1"/>
    <xf numFmtId="0" fontId="15" fillId="0" borderId="0" xfId="0" applyFont="1" applyAlignment="1">
      <alignment horizontal="left"/>
    </xf>
    <xf numFmtId="0" fontId="15" fillId="3" borderId="0" xfId="0" applyFont="1" applyFill="1"/>
    <xf numFmtId="0" fontId="14" fillId="0" borderId="7" xfId="0" applyFont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49" fontId="14" fillId="0" borderId="7" xfId="0" applyNumberFormat="1" applyFont="1" applyBorder="1" applyAlignment="1">
      <alignment horizontal="center" vertical="center"/>
    </xf>
    <xf numFmtId="164" fontId="14" fillId="3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49" fontId="16" fillId="5" borderId="7" xfId="0" applyNumberFormat="1" applyFont="1" applyFill="1" applyBorder="1" applyAlignment="1">
      <alignment horizontal="center" vertical="center"/>
    </xf>
    <xf numFmtId="165" fontId="16" fillId="5" borderId="7" xfId="0" applyNumberFormat="1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/>
    </xf>
    <xf numFmtId="0" fontId="16" fillId="5" borderId="7" xfId="0" applyFont="1" applyFill="1" applyBorder="1" applyAlignment="1">
      <alignment vertical="center" wrapText="1"/>
    </xf>
    <xf numFmtId="164" fontId="16" fillId="5" borderId="7" xfId="0" applyNumberFormat="1" applyFont="1" applyFill="1" applyBorder="1" applyAlignment="1">
      <alignment horizontal="center" vertical="center"/>
    </xf>
    <xf numFmtId="2" fontId="14" fillId="0" borderId="0" xfId="0" applyNumberFormat="1" applyFont="1"/>
    <xf numFmtId="0" fontId="15" fillId="10" borderId="10" xfId="0" applyFont="1" applyFill="1" applyBorder="1" applyAlignment="1">
      <alignment horizontal="center"/>
    </xf>
    <xf numFmtId="0" fontId="15" fillId="10" borderId="6" xfId="0" applyFont="1" applyFill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/>
    </xf>
    <xf numFmtId="2" fontId="14" fillId="0" borderId="7" xfId="0" applyNumberFormat="1" applyFont="1" applyBorder="1" applyAlignment="1">
      <alignment horizontal="center" vertical="center"/>
    </xf>
    <xf numFmtId="4" fontId="14" fillId="3" borderId="7" xfId="0" applyNumberFormat="1" applyFont="1" applyFill="1" applyBorder="1" applyAlignment="1">
      <alignment vertical="center"/>
    </xf>
    <xf numFmtId="2" fontId="14" fillId="3" borderId="7" xfId="0" applyNumberFormat="1" applyFont="1" applyFill="1" applyBorder="1" applyAlignment="1">
      <alignment vertical="center"/>
    </xf>
    <xf numFmtId="0" fontId="16" fillId="8" borderId="16" xfId="0" applyFont="1" applyFill="1" applyBorder="1" applyAlignment="1">
      <alignment horizontal="center" vertical="center"/>
    </xf>
    <xf numFmtId="3" fontId="16" fillId="8" borderId="16" xfId="0" applyNumberFormat="1" applyFont="1" applyFill="1" applyBorder="1" applyAlignment="1">
      <alignment horizontal="center" vertical="center"/>
    </xf>
    <xf numFmtId="2" fontId="16" fillId="8" borderId="16" xfId="0" applyNumberFormat="1" applyFont="1" applyFill="1" applyBorder="1" applyAlignment="1">
      <alignment horizontal="center" vertical="center"/>
    </xf>
    <xf numFmtId="0" fontId="16" fillId="10" borderId="16" xfId="0" applyFont="1" applyFill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2" fontId="16" fillId="3" borderId="7" xfId="0" applyNumberFormat="1" applyFont="1" applyFill="1" applyBorder="1"/>
    <xf numFmtId="2" fontId="16" fillId="0" borderId="7" xfId="0" applyNumberFormat="1" applyFont="1" applyBorder="1" applyAlignment="1">
      <alignment horizontal="center" vertical="center"/>
    </xf>
    <xf numFmtId="3" fontId="16" fillId="14" borderId="7" xfId="0" applyNumberFormat="1" applyFont="1" applyFill="1" applyBorder="1" applyAlignment="1">
      <alignment vertical="center"/>
    </xf>
    <xf numFmtId="4" fontId="16" fillId="14" borderId="7" xfId="0" applyNumberFormat="1" applyFont="1" applyFill="1" applyBorder="1"/>
    <xf numFmtId="4" fontId="16" fillId="14" borderId="7" xfId="0" applyNumberFormat="1" applyFont="1" applyFill="1" applyBorder="1" applyAlignment="1">
      <alignment horizontal="center"/>
    </xf>
    <xf numFmtId="0" fontId="14" fillId="0" borderId="0" xfId="3" applyFont="1"/>
    <xf numFmtId="0" fontId="14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8" fillId="13" borderId="7" xfId="5" applyFont="1" applyFill="1" applyBorder="1" applyAlignment="1">
      <alignment horizontal="left" vertical="center" wrapText="1"/>
    </xf>
    <xf numFmtId="0" fontId="8" fillId="3" borderId="7" xfId="5" applyFont="1" applyFill="1" applyBorder="1" applyAlignment="1">
      <alignment horizontal="left" vertical="center" wrapText="1"/>
    </xf>
    <xf numFmtId="0" fontId="23" fillId="3" borderId="7" xfId="5" applyFont="1" applyFill="1" applyBorder="1" applyAlignment="1">
      <alignment horizontal="center" vertical="center" wrapText="1"/>
    </xf>
    <xf numFmtId="3" fontId="23" fillId="3" borderId="7" xfId="5" applyNumberFormat="1" applyFont="1" applyFill="1" applyBorder="1" applyAlignment="1">
      <alignment horizontal="center" vertical="center" wrapText="1"/>
    </xf>
    <xf numFmtId="0" fontId="14" fillId="18" borderId="7" xfId="3" applyFont="1" applyFill="1" applyBorder="1" applyAlignment="1">
      <alignment wrapText="1"/>
    </xf>
    <xf numFmtId="9" fontId="23" fillId="11" borderId="7" xfId="5" applyNumberFormat="1" applyFont="1" applyFill="1" applyBorder="1" applyAlignment="1">
      <alignment horizontal="center" vertical="center" wrapText="1"/>
    </xf>
    <xf numFmtId="3" fontId="19" fillId="0" borderId="7" xfId="5" applyNumberFormat="1" applyFont="1" applyBorder="1"/>
    <xf numFmtId="9" fontId="23" fillId="3" borderId="7" xfId="5" applyNumberFormat="1" applyFont="1" applyFill="1" applyBorder="1" applyAlignment="1">
      <alignment horizontal="center" vertical="center" wrapText="1"/>
    </xf>
    <xf numFmtId="3" fontId="19" fillId="3" borderId="7" xfId="5" applyNumberFormat="1" applyFont="1" applyFill="1" applyBorder="1"/>
    <xf numFmtId="0" fontId="26" fillId="3" borderId="0" xfId="3" applyFont="1" applyFill="1" applyAlignment="1">
      <alignment wrapText="1"/>
    </xf>
    <xf numFmtId="0" fontId="23" fillId="3" borderId="0" xfId="5" applyFont="1" applyFill="1" applyAlignment="1">
      <alignment horizontal="left" vertical="center" wrapText="1"/>
    </xf>
    <xf numFmtId="0" fontId="23" fillId="3" borderId="0" xfId="5" applyFont="1" applyFill="1" applyAlignment="1">
      <alignment horizontal="center" vertical="center" wrapText="1"/>
    </xf>
    <xf numFmtId="9" fontId="23" fillId="3" borderId="0" xfId="5" applyNumberFormat="1" applyFont="1" applyFill="1" applyAlignment="1">
      <alignment horizontal="center" vertical="center" wrapText="1"/>
    </xf>
    <xf numFmtId="3" fontId="19" fillId="3" borderId="0" xfId="5" applyNumberFormat="1" applyFont="1" applyFill="1"/>
    <xf numFmtId="0" fontId="14" fillId="3" borderId="0" xfId="3" applyFont="1" applyFill="1" applyAlignment="1">
      <alignment wrapText="1"/>
    </xf>
    <xf numFmtId="0" fontId="20" fillId="0" borderId="7" xfId="5" applyFont="1" applyBorder="1" applyAlignment="1">
      <alignment horizontal="center" vertical="center" wrapText="1"/>
    </xf>
    <xf numFmtId="0" fontId="8" fillId="20" borderId="7" xfId="5" applyFont="1" applyFill="1" applyBorder="1" applyAlignment="1">
      <alignment horizontal="left" vertical="center" wrapText="1"/>
    </xf>
    <xf numFmtId="0" fontId="8" fillId="20" borderId="7" xfId="5" applyFont="1" applyFill="1" applyBorder="1" applyAlignment="1">
      <alignment horizontal="center" vertical="center" wrapText="1"/>
    </xf>
    <xf numFmtId="3" fontId="8" fillId="20" borderId="7" xfId="5" applyNumberFormat="1" applyFont="1" applyFill="1" applyBorder="1" applyAlignment="1">
      <alignment horizontal="center" vertical="center" wrapText="1"/>
    </xf>
    <xf numFmtId="2" fontId="23" fillId="20" borderId="7" xfId="5" applyNumberFormat="1" applyFont="1" applyFill="1" applyBorder="1" applyAlignment="1">
      <alignment horizontal="right" vertical="center" wrapText="1"/>
    </xf>
    <xf numFmtId="0" fontId="19" fillId="0" borderId="0" xfId="1" applyNumberFormat="1" applyFont="1" applyFill="1" applyBorder="1" applyAlignment="1" applyProtection="1">
      <alignment vertical="top"/>
    </xf>
    <xf numFmtId="0" fontId="19" fillId="3" borderId="0" xfId="1" applyNumberFormat="1" applyFont="1" applyFill="1" applyBorder="1" applyAlignment="1" applyProtection="1">
      <alignment vertical="top"/>
    </xf>
    <xf numFmtId="0" fontId="24" fillId="9" borderId="7" xfId="1" applyNumberFormat="1" applyFont="1" applyFill="1" applyBorder="1" applyAlignment="1" applyProtection="1">
      <alignment horizontal="center" vertical="center"/>
    </xf>
    <xf numFmtId="0" fontId="23" fillId="9" borderId="2" xfId="1" applyNumberFormat="1" applyFont="1" applyFill="1" applyBorder="1" applyAlignment="1" applyProtection="1">
      <alignment horizontal="center" vertical="top"/>
    </xf>
    <xf numFmtId="49" fontId="23" fillId="0" borderId="7" xfId="1" applyNumberFormat="1" applyFont="1" applyFill="1" applyBorder="1" applyAlignment="1" applyProtection="1">
      <alignment horizontal="center"/>
    </xf>
    <xf numFmtId="0" fontId="27" fillId="0" borderId="7" xfId="1" applyNumberFormat="1" applyFont="1" applyFill="1" applyBorder="1" applyAlignment="1" applyProtection="1">
      <alignment wrapText="1"/>
    </xf>
    <xf numFmtId="2" fontId="19" fillId="0" borderId="9" xfId="1" applyNumberFormat="1" applyFont="1" applyFill="1" applyBorder="1" applyAlignment="1" applyProtection="1">
      <alignment horizontal="center"/>
    </xf>
    <xf numFmtId="2" fontId="28" fillId="0" borderId="9" xfId="1" applyNumberFormat="1" applyFont="1" applyFill="1" applyBorder="1" applyAlignment="1" applyProtection="1">
      <alignment horizontal="center"/>
    </xf>
    <xf numFmtId="49" fontId="23" fillId="0" borderId="7" xfId="1" applyNumberFormat="1" applyFont="1" applyFill="1" applyBorder="1" applyAlignment="1" applyProtection="1"/>
    <xf numFmtId="1" fontId="23" fillId="7" borderId="7" xfId="1" applyNumberFormat="1" applyFont="1" applyFill="1" applyBorder="1" applyAlignment="1" applyProtection="1">
      <alignment horizontal="left" vertical="center" wrapText="1"/>
    </xf>
    <xf numFmtId="1" fontId="23" fillId="7" borderId="7" xfId="1" applyNumberFormat="1" applyFont="1" applyFill="1" applyBorder="1" applyAlignment="1" applyProtection="1">
      <alignment horizontal="center" vertical="center"/>
    </xf>
    <xf numFmtId="1" fontId="23" fillId="11" borderId="7" xfId="0" applyNumberFormat="1" applyFont="1" applyFill="1" applyBorder="1" applyAlignment="1">
      <alignment horizontal="left" vertical="center"/>
    </xf>
    <xf numFmtId="1" fontId="23" fillId="14" borderId="7" xfId="0" applyNumberFormat="1" applyFont="1" applyFill="1" applyBorder="1" applyAlignment="1">
      <alignment horizontal="center" vertical="center"/>
    </xf>
    <xf numFmtId="1" fontId="23" fillId="11" borderId="7" xfId="0" applyNumberFormat="1" applyFont="1" applyFill="1" applyBorder="1" applyAlignment="1">
      <alignment horizontal="center" vertical="center"/>
    </xf>
    <xf numFmtId="1" fontId="19" fillId="16" borderId="7" xfId="0" applyNumberFormat="1" applyFont="1" applyFill="1" applyBorder="1" applyAlignment="1">
      <alignment horizontal="center" vertical="center"/>
    </xf>
    <xf numFmtId="49" fontId="29" fillId="0" borderId="7" xfId="1" applyNumberFormat="1" applyFont="1" applyFill="1" applyBorder="1" applyAlignment="1" applyProtection="1"/>
    <xf numFmtId="1" fontId="23" fillId="16" borderId="7" xfId="0" applyNumberFormat="1" applyFont="1" applyFill="1" applyBorder="1" applyAlignment="1">
      <alignment horizontal="center" vertical="center"/>
    </xf>
    <xf numFmtId="1" fontId="23" fillId="7" borderId="7" xfId="1" applyNumberFormat="1" applyFont="1" applyFill="1" applyBorder="1" applyAlignment="1" applyProtection="1">
      <alignment horizontal="left" vertical="center"/>
    </xf>
    <xf numFmtId="1" fontId="23" fillId="7" borderId="3" xfId="1" applyNumberFormat="1" applyFont="1" applyFill="1" applyBorder="1" applyAlignment="1" applyProtection="1">
      <alignment horizontal="center" vertical="center"/>
    </xf>
    <xf numFmtId="0" fontId="30" fillId="0" borderId="0" xfId="1" applyNumberFormat="1" applyFont="1" applyFill="1" applyBorder="1" applyAlignment="1" applyProtection="1">
      <alignment vertical="top"/>
    </xf>
    <xf numFmtId="1" fontId="8" fillId="15" borderId="7" xfId="1" applyNumberFormat="1" applyFont="1" applyFill="1" applyBorder="1" applyAlignment="1" applyProtection="1">
      <alignment horizontal="center" vertical="center"/>
    </xf>
    <xf numFmtId="1" fontId="20" fillId="15" borderId="7" xfId="1" applyNumberFormat="1" applyFont="1" applyFill="1" applyBorder="1" applyAlignment="1" applyProtection="1">
      <alignment horizontal="center" vertical="center"/>
    </xf>
    <xf numFmtId="2" fontId="19" fillId="3" borderId="7" xfId="1" applyNumberFormat="1" applyFont="1" applyFill="1" applyBorder="1" applyAlignment="1" applyProtection="1">
      <alignment horizontal="center"/>
    </xf>
    <xf numFmtId="1" fontId="23" fillId="3" borderId="7" xfId="0" applyNumberFormat="1" applyFont="1" applyFill="1" applyBorder="1" applyAlignment="1">
      <alignment horizontal="center" vertical="center"/>
    </xf>
    <xf numFmtId="1" fontId="23" fillId="8" borderId="7" xfId="0" applyNumberFormat="1" applyFont="1" applyFill="1" applyBorder="1" applyAlignment="1">
      <alignment horizontal="center" vertical="center"/>
    </xf>
    <xf numFmtId="1" fontId="8" fillId="7" borderId="7" xfId="1" applyNumberFormat="1" applyFont="1" applyFill="1" applyBorder="1" applyAlignment="1" applyProtection="1">
      <alignment horizontal="center" vertical="center"/>
    </xf>
    <xf numFmtId="49" fontId="31" fillId="3" borderId="7" xfId="1" applyNumberFormat="1" applyFont="1" applyFill="1" applyBorder="1" applyAlignment="1" applyProtection="1"/>
    <xf numFmtId="1" fontId="31" fillId="3" borderId="7" xfId="1" applyNumberFormat="1" applyFont="1" applyFill="1" applyBorder="1" applyAlignment="1" applyProtection="1">
      <alignment horizontal="left" vertical="center"/>
    </xf>
    <xf numFmtId="1" fontId="31" fillId="3" borderId="7" xfId="1" applyNumberFormat="1" applyFont="1" applyFill="1" applyBorder="1" applyAlignment="1" applyProtection="1">
      <alignment horizontal="center" vertical="center"/>
    </xf>
    <xf numFmtId="1" fontId="8" fillId="7" borderId="7" xfId="1" applyNumberFormat="1" applyFont="1" applyFill="1" applyBorder="1" applyAlignment="1" applyProtection="1">
      <alignment horizontal="center" vertical="center" wrapText="1"/>
    </xf>
    <xf numFmtId="0" fontId="23" fillId="10" borderId="7" xfId="0" applyFont="1" applyFill="1" applyBorder="1" applyAlignment="1">
      <alignment horizontal="center" wrapText="1"/>
    </xf>
    <xf numFmtId="1" fontId="23" fillId="10" borderId="7" xfId="0" applyNumberFormat="1" applyFont="1" applyFill="1" applyBorder="1" applyAlignment="1">
      <alignment horizontal="center" vertical="center"/>
    </xf>
    <xf numFmtId="0" fontId="23" fillId="11" borderId="7" xfId="0" applyFont="1" applyFill="1" applyBorder="1" applyAlignment="1">
      <alignment horizontal="center" wrapText="1"/>
    </xf>
    <xf numFmtId="0" fontId="32" fillId="11" borderId="7" xfId="1" applyNumberFormat="1" applyFont="1" applyFill="1" applyBorder="1" applyAlignment="1" applyProtection="1">
      <alignment horizontal="left" wrapText="1"/>
    </xf>
    <xf numFmtId="0" fontId="32" fillId="0" borderId="7" xfId="1" applyNumberFormat="1" applyFont="1" applyFill="1" applyBorder="1" applyAlignment="1" applyProtection="1">
      <alignment horizontal="left" wrapText="1"/>
    </xf>
    <xf numFmtId="0" fontId="33" fillId="10" borderId="7" xfId="1" applyNumberFormat="1" applyFont="1" applyFill="1" applyBorder="1" applyAlignment="1" applyProtection="1">
      <alignment horizontal="center" vertical="center" wrapText="1"/>
    </xf>
    <xf numFmtId="1" fontId="20" fillId="10" borderId="7" xfId="1" applyNumberFormat="1" applyFont="1" applyFill="1" applyBorder="1" applyAlignment="1" applyProtection="1">
      <alignment horizontal="center" vertical="center"/>
    </xf>
    <xf numFmtId="0" fontId="34" fillId="12" borderId="7" xfId="1" applyNumberFormat="1" applyFont="1" applyFill="1" applyBorder="1" applyAlignment="1" applyProtection="1">
      <alignment horizontal="center" vertical="center" wrapText="1"/>
    </xf>
    <xf numFmtId="1" fontId="8" fillId="3" borderId="7" xfId="1" applyNumberFormat="1" applyFont="1" applyFill="1" applyBorder="1" applyAlignment="1" applyProtection="1">
      <alignment horizontal="center" vertical="center" wrapText="1"/>
    </xf>
    <xf numFmtId="0" fontId="23" fillId="13" borderId="7" xfId="0" applyFont="1" applyFill="1" applyBorder="1" applyAlignment="1">
      <alignment horizontal="center" wrapText="1"/>
    </xf>
    <xf numFmtId="0" fontId="30" fillId="0" borderId="7" xfId="0" applyFont="1" applyBorder="1" applyAlignment="1">
      <alignment horizontal="right" wrapText="1"/>
    </xf>
    <xf numFmtId="0" fontId="19" fillId="0" borderId="0" xfId="1" applyNumberFormat="1" applyFont="1" applyFill="1" applyBorder="1" applyAlignment="1" applyProtection="1">
      <alignment horizontal="center" vertical="top"/>
    </xf>
    <xf numFmtId="2" fontId="19" fillId="3" borderId="0" xfId="1" applyNumberFormat="1" applyFont="1" applyFill="1" applyBorder="1" applyAlignment="1" applyProtection="1">
      <alignment horizontal="center"/>
    </xf>
    <xf numFmtId="49" fontId="23" fillId="0" borderId="0" xfId="1" applyNumberFormat="1" applyFont="1" applyFill="1" applyBorder="1" applyAlignment="1" applyProtection="1">
      <alignment vertical="top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" fontId="23" fillId="8" borderId="7" xfId="1" applyNumberFormat="1" applyFont="1" applyFill="1" applyBorder="1" applyAlignment="1" applyProtection="1">
      <alignment horizontal="center" vertical="center"/>
    </xf>
    <xf numFmtId="0" fontId="14" fillId="6" borderId="8" xfId="0" applyFont="1" applyFill="1" applyBorder="1" applyAlignment="1">
      <alignment horizontal="center" vertical="center" wrapText="1"/>
    </xf>
    <xf numFmtId="1" fontId="8" fillId="3" borderId="7" xfId="1" applyNumberFormat="1" applyFont="1" applyFill="1" applyBorder="1" applyAlignment="1" applyProtection="1">
      <alignment horizontal="center" vertical="center"/>
    </xf>
    <xf numFmtId="1" fontId="14" fillId="0" borderId="8" xfId="0" applyNumberFormat="1" applyFont="1" applyBorder="1" applyAlignment="1">
      <alignment vertical="top" wrapText="1"/>
    </xf>
    <xf numFmtId="1" fontId="8" fillId="3" borderId="7" xfId="0" applyNumberFormat="1" applyFont="1" applyFill="1" applyBorder="1" applyAlignment="1">
      <alignment horizontal="left" vertical="center"/>
    </xf>
    <xf numFmtId="3" fontId="15" fillId="21" borderId="7" xfId="0" applyNumberFormat="1" applyFont="1" applyFill="1" applyBorder="1" applyAlignment="1">
      <alignment horizontal="center" vertical="center"/>
    </xf>
    <xf numFmtId="0" fontId="16" fillId="21" borderId="7" xfId="0" applyFont="1" applyFill="1" applyBorder="1" applyAlignment="1">
      <alignment horizontal="center" vertical="center"/>
    </xf>
    <xf numFmtId="0" fontId="14" fillId="21" borderId="7" xfId="0" applyFont="1" applyFill="1" applyBorder="1"/>
    <xf numFmtId="1" fontId="14" fillId="21" borderId="7" xfId="2" applyNumberFormat="1" applyFont="1" applyFill="1" applyBorder="1" applyAlignment="1">
      <alignment horizontal="center" vertical="center"/>
    </xf>
    <xf numFmtId="0" fontId="14" fillId="21" borderId="7" xfId="0" applyFont="1" applyFill="1" applyBorder="1" applyAlignment="1">
      <alignment horizontal="center" vertical="center"/>
    </xf>
    <xf numFmtId="3" fontId="15" fillId="21" borderId="7" xfId="0" applyNumberFormat="1" applyFont="1" applyFill="1" applyBorder="1" applyAlignment="1">
      <alignment vertical="center"/>
    </xf>
    <xf numFmtId="3" fontId="18" fillId="21" borderId="7" xfId="0" applyNumberFormat="1" applyFont="1" applyFill="1" applyBorder="1" applyAlignment="1">
      <alignment vertical="center"/>
    </xf>
    <xf numFmtId="3" fontId="15" fillId="0" borderId="7" xfId="4" applyNumberFormat="1" applyFont="1" applyBorder="1" applyAlignment="1">
      <alignment horizontal="center" vertical="center"/>
    </xf>
    <xf numFmtId="3" fontId="8" fillId="3" borderId="7" xfId="5" applyNumberFormat="1" applyFont="1" applyFill="1" applyBorder="1" applyAlignment="1">
      <alignment horizontal="center" vertical="center" wrapText="1"/>
    </xf>
    <xf numFmtId="0" fontId="8" fillId="0" borderId="0" xfId="3" applyFont="1" applyAlignment="1">
      <alignment horizontal="right"/>
    </xf>
    <xf numFmtId="0" fontId="8" fillId="3" borderId="0" xfId="5" applyFont="1" applyFill="1" applyAlignment="1">
      <alignment horizontal="left" vertical="center" wrapText="1"/>
    </xf>
    <xf numFmtId="0" fontId="8" fillId="3" borderId="0" xfId="5" applyFont="1" applyFill="1" applyAlignment="1">
      <alignment horizontal="center" vertical="center" wrapText="1"/>
    </xf>
    <xf numFmtId="9" fontId="8" fillId="3" borderId="0" xfId="5" applyNumberFormat="1" applyFont="1" applyFill="1" applyAlignment="1">
      <alignment horizontal="center" vertical="center" wrapText="1"/>
    </xf>
    <xf numFmtId="3" fontId="25" fillId="3" borderId="0" xfId="5" applyNumberFormat="1" applyFont="1" applyFill="1"/>
    <xf numFmtId="165" fontId="23" fillId="3" borderId="7" xfId="5" applyNumberFormat="1" applyFont="1" applyFill="1" applyBorder="1" applyAlignment="1">
      <alignment horizontal="center" vertical="center" wrapText="1"/>
    </xf>
    <xf numFmtId="164" fontId="23" fillId="3" borderId="7" xfId="5" applyNumberFormat="1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left" wrapText="1"/>
    </xf>
    <xf numFmtId="0" fontId="20" fillId="8" borderId="7" xfId="0" applyFont="1" applyFill="1" applyBorder="1" applyAlignment="1">
      <alignment horizontal="center" wrapText="1"/>
    </xf>
    <xf numFmtId="1" fontId="20" fillId="7" borderId="7" xfId="1" applyNumberFormat="1" applyFont="1" applyFill="1" applyBorder="1" applyAlignment="1" applyProtection="1">
      <alignment horizontal="center" vertical="center" wrapText="1"/>
    </xf>
    <xf numFmtId="3" fontId="8" fillId="7" borderId="7" xfId="1" applyNumberFormat="1" applyFont="1" applyFill="1" applyBorder="1" applyAlignment="1" applyProtection="1">
      <alignment horizontal="center" vertical="center"/>
    </xf>
    <xf numFmtId="3" fontId="20" fillId="7" borderId="7" xfId="1" applyNumberFormat="1" applyFont="1" applyFill="1" applyBorder="1" applyAlignment="1" applyProtection="1">
      <alignment horizontal="center" vertical="center"/>
    </xf>
    <xf numFmtId="3" fontId="20" fillId="15" borderId="7" xfId="1" applyNumberFormat="1" applyFont="1" applyFill="1" applyBorder="1" applyAlignment="1" applyProtection="1">
      <alignment horizontal="center" vertical="center"/>
    </xf>
    <xf numFmtId="1" fontId="35" fillId="7" borderId="7" xfId="1" applyNumberFormat="1" applyFont="1" applyFill="1" applyBorder="1" applyAlignment="1" applyProtection="1">
      <alignment horizontal="center" vertical="center" wrapText="1"/>
    </xf>
    <xf numFmtId="0" fontId="36" fillId="0" borderId="7" xfId="1" applyNumberFormat="1" applyFont="1" applyFill="1" applyBorder="1" applyAlignment="1" applyProtection="1">
      <alignment horizontal="left" wrapText="1"/>
    </xf>
    <xf numFmtId="0" fontId="33" fillId="12" borderId="7" xfId="1" applyNumberFormat="1" applyFont="1" applyFill="1" applyBorder="1" applyAlignment="1" applyProtection="1">
      <alignment horizontal="center" vertical="center" wrapText="1"/>
    </xf>
    <xf numFmtId="0" fontId="8" fillId="11" borderId="7" xfId="0" applyFont="1" applyFill="1" applyBorder="1" applyAlignment="1">
      <alignment horizontal="center" wrapText="1"/>
    </xf>
    <xf numFmtId="0" fontId="37" fillId="0" borderId="7" xfId="0" applyFont="1" applyBorder="1" applyAlignment="1">
      <alignment horizontal="right" wrapText="1"/>
    </xf>
    <xf numFmtId="0" fontId="20" fillId="9" borderId="2" xfId="1" applyNumberFormat="1" applyFont="1" applyFill="1" applyBorder="1" applyAlignment="1" applyProtection="1">
      <alignment horizontal="center" vertical="top"/>
    </xf>
    <xf numFmtId="0" fontId="23" fillId="9" borderId="7" xfId="1" applyNumberFormat="1" applyFont="1" applyFill="1" applyBorder="1" applyAlignment="1" applyProtection="1">
      <alignment horizontal="center" vertical="center"/>
    </xf>
    <xf numFmtId="0" fontId="20" fillId="6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8" fillId="3" borderId="0" xfId="1" applyNumberFormat="1" applyFont="1" applyFill="1" applyBorder="1" applyAlignment="1" applyProtection="1">
      <alignment horizontal="center" vertical="top"/>
    </xf>
    <xf numFmtId="1" fontId="5" fillId="3" borderId="7" xfId="0" applyNumberFormat="1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right" vertical="center" wrapText="1"/>
    </xf>
    <xf numFmtId="0" fontId="14" fillId="3" borderId="22" xfId="0" applyFont="1" applyFill="1" applyBorder="1" applyAlignment="1">
      <alignment wrapText="1"/>
    </xf>
    <xf numFmtId="0" fontId="15" fillId="3" borderId="24" xfId="0" applyFont="1" applyFill="1" applyBorder="1" applyAlignment="1">
      <alignment vertical="center" wrapText="1"/>
    </xf>
    <xf numFmtId="0" fontId="8" fillId="3" borderId="0" xfId="5" applyFont="1" applyFill="1" applyAlignment="1">
      <alignment horizontal="left" vertical="center"/>
    </xf>
    <xf numFmtId="1" fontId="23" fillId="3" borderId="7" xfId="0" applyNumberFormat="1" applyFont="1" applyFill="1" applyBorder="1" applyAlignment="1">
      <alignment horizontal="left" vertical="center"/>
    </xf>
    <xf numFmtId="49" fontId="14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6" fillId="3" borderId="7" xfId="0" applyNumberFormat="1" applyFont="1" applyFill="1" applyBorder="1"/>
    <xf numFmtId="166" fontId="20" fillId="15" borderId="7" xfId="1" applyNumberFormat="1" applyFont="1" applyFill="1" applyBorder="1" applyAlignment="1" applyProtection="1">
      <alignment horizontal="center" vertical="center"/>
    </xf>
    <xf numFmtId="166" fontId="19" fillId="3" borderId="7" xfId="1" applyNumberFormat="1" applyFont="1" applyFill="1" applyBorder="1" applyAlignment="1" applyProtection="1">
      <alignment horizontal="center"/>
    </xf>
    <xf numFmtId="166" fontId="20" fillId="10" borderId="7" xfId="1" applyNumberFormat="1" applyFont="1" applyFill="1" applyBorder="1" applyAlignment="1" applyProtection="1">
      <alignment horizontal="center" vertical="center"/>
    </xf>
    <xf numFmtId="166" fontId="23" fillId="3" borderId="7" xfId="0" applyNumberFormat="1" applyFont="1" applyFill="1" applyBorder="1" applyAlignment="1">
      <alignment horizontal="center" vertical="center"/>
    </xf>
    <xf numFmtId="166" fontId="23" fillId="7" borderId="7" xfId="1" applyNumberFormat="1" applyFont="1" applyFill="1" applyBorder="1" applyAlignment="1" applyProtection="1">
      <alignment horizontal="center" vertical="center"/>
    </xf>
    <xf numFmtId="166" fontId="23" fillId="14" borderId="7" xfId="0" applyNumberFormat="1" applyFont="1" applyFill="1" applyBorder="1" applyAlignment="1">
      <alignment horizontal="center" vertical="center"/>
    </xf>
    <xf numFmtId="166" fontId="23" fillId="12" borderId="7" xfId="0" applyNumberFormat="1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vertical="top" wrapText="1"/>
    </xf>
    <xf numFmtId="0" fontId="14" fillId="3" borderId="24" xfId="0" applyFont="1" applyFill="1" applyBorder="1" applyAlignment="1">
      <alignment horizontal="right" vertical="center" wrapText="1"/>
    </xf>
    <xf numFmtId="166" fontId="19" fillId="0" borderId="0" xfId="1" applyNumberFormat="1" applyFont="1" applyFill="1" applyBorder="1" applyAlignment="1" applyProtection="1">
      <alignment horizontal="center" vertical="top"/>
    </xf>
    <xf numFmtId="166" fontId="19" fillId="3" borderId="0" xfId="1" applyNumberFormat="1" applyFont="1" applyFill="1" applyBorder="1" applyAlignment="1" applyProtection="1">
      <alignment horizontal="center"/>
    </xf>
    <xf numFmtId="9" fontId="19" fillId="0" borderId="0" xfId="1" applyNumberFormat="1" applyFont="1" applyFill="1" applyBorder="1" applyAlignment="1" applyProtection="1">
      <alignment vertical="top"/>
    </xf>
    <xf numFmtId="3" fontId="23" fillId="3" borderId="7" xfId="5" applyNumberFormat="1" applyFont="1" applyFill="1" applyBorder="1" applyAlignment="1">
      <alignment horizontal="center" vertical="center"/>
    </xf>
    <xf numFmtId="3" fontId="23" fillId="0" borderId="7" xfId="5" applyNumberFormat="1" applyFont="1" applyBorder="1" applyAlignment="1">
      <alignment horizontal="center" vertical="center"/>
    </xf>
    <xf numFmtId="0" fontId="38" fillId="0" borderId="0" xfId="0" applyFont="1"/>
    <xf numFmtId="3" fontId="16" fillId="14" borderId="7" xfId="0" applyNumberFormat="1" applyFont="1" applyFill="1" applyBorder="1" applyAlignment="1">
      <alignment horizontal="center" vertical="center"/>
    </xf>
    <xf numFmtId="2" fontId="16" fillId="14" borderId="6" xfId="0" applyNumberFormat="1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5" fillId="3" borderId="25" xfId="0" applyFont="1" applyFill="1" applyBorder="1" applyAlignment="1">
      <alignment horizontal="left" vertical="center"/>
    </xf>
    <xf numFmtId="0" fontId="15" fillId="3" borderId="26" xfId="0" applyFont="1" applyFill="1" applyBorder="1" applyAlignment="1">
      <alignment horizontal="left" vertical="center"/>
    </xf>
    <xf numFmtId="0" fontId="15" fillId="3" borderId="27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center"/>
    </xf>
    <xf numFmtId="0" fontId="14" fillId="3" borderId="29" xfId="0" applyFont="1" applyFill="1" applyBorder="1" applyAlignment="1">
      <alignment horizontal="center"/>
    </xf>
    <xf numFmtId="0" fontId="14" fillId="3" borderId="30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0" fillId="9" borderId="13" xfId="1" applyNumberFormat="1" applyFont="1" applyFill="1" applyBorder="1" applyAlignment="1" applyProtection="1">
      <alignment horizontal="center" vertical="top"/>
    </xf>
    <xf numFmtId="0" fontId="20" fillId="9" borderId="12" xfId="1" applyNumberFormat="1" applyFont="1" applyFill="1" applyBorder="1" applyAlignment="1" applyProtection="1">
      <alignment horizontal="center" vertical="top"/>
    </xf>
    <xf numFmtId="0" fontId="20" fillId="9" borderId="11" xfId="1" applyNumberFormat="1" applyFont="1" applyFill="1" applyBorder="1" applyAlignment="1" applyProtection="1">
      <alignment horizontal="center" vertical="top"/>
    </xf>
    <xf numFmtId="0" fontId="20" fillId="9" borderId="10" xfId="1" applyNumberFormat="1" applyFont="1" applyFill="1" applyBorder="1" applyAlignment="1" applyProtection="1">
      <alignment horizontal="center" vertical="top"/>
    </xf>
    <xf numFmtId="0" fontId="8" fillId="9" borderId="13" xfId="1" applyNumberFormat="1" applyFont="1" applyFill="1" applyBorder="1" applyAlignment="1" applyProtection="1">
      <alignment horizontal="center" vertical="top"/>
    </xf>
    <xf numFmtId="0" fontId="8" fillId="9" borderId="12" xfId="1" applyNumberFormat="1" applyFont="1" applyFill="1" applyBorder="1" applyAlignment="1" applyProtection="1">
      <alignment horizontal="center" vertical="top"/>
    </xf>
    <xf numFmtId="0" fontId="8" fillId="9" borderId="11" xfId="1" applyNumberFormat="1" applyFont="1" applyFill="1" applyBorder="1" applyAlignment="1" applyProtection="1">
      <alignment horizontal="center" vertical="top"/>
    </xf>
    <xf numFmtId="0" fontId="8" fillId="9" borderId="10" xfId="1" applyNumberFormat="1" applyFont="1" applyFill="1" applyBorder="1" applyAlignment="1" applyProtection="1">
      <alignment horizontal="center" vertical="top"/>
    </xf>
    <xf numFmtId="0" fontId="20" fillId="9" borderId="3" xfId="1" applyNumberFormat="1" applyFont="1" applyFill="1" applyBorder="1" applyAlignment="1" applyProtection="1">
      <alignment horizontal="center" vertical="top"/>
    </xf>
    <xf numFmtId="0" fontId="20" fillId="9" borderId="4" xfId="1" applyNumberFormat="1" applyFont="1" applyFill="1" applyBorder="1" applyAlignment="1" applyProtection="1">
      <alignment horizontal="center" vertical="top"/>
    </xf>
    <xf numFmtId="0" fontId="23" fillId="9" borderId="3" xfId="1" applyNumberFormat="1" applyFont="1" applyFill="1" applyBorder="1" applyAlignment="1" applyProtection="1">
      <alignment horizontal="center" vertical="top"/>
    </xf>
    <xf numFmtId="0" fontId="23" fillId="9" borderId="5" xfId="1" applyNumberFormat="1" applyFont="1" applyFill="1" applyBorder="1" applyAlignment="1" applyProtection="1">
      <alignment horizontal="center" vertical="top"/>
    </xf>
    <xf numFmtId="0" fontId="18" fillId="0" borderId="0" xfId="0" applyFont="1" applyAlignment="1">
      <alignment horizontal="center" vertical="center"/>
    </xf>
    <xf numFmtId="0" fontId="10" fillId="0" borderId="7" xfId="3" applyBorder="1" applyAlignment="1">
      <alignment horizontal="center"/>
    </xf>
    <xf numFmtId="0" fontId="10" fillId="0" borderId="0" xfId="3" applyAlignment="1">
      <alignment horizontal="center"/>
    </xf>
    <xf numFmtId="0" fontId="20" fillId="0" borderId="2" xfId="4" applyFont="1" applyBorder="1" applyAlignment="1">
      <alignment horizontal="center" vertical="center" wrapText="1"/>
    </xf>
    <xf numFmtId="0" fontId="20" fillId="0" borderId="14" xfId="4" applyFont="1" applyBorder="1" applyAlignment="1">
      <alignment horizontal="center" vertical="center" wrapText="1"/>
    </xf>
    <xf numFmtId="0" fontId="20" fillId="0" borderId="6" xfId="4" applyFont="1" applyBorder="1" applyAlignment="1">
      <alignment horizontal="center" vertical="center" wrapText="1"/>
    </xf>
    <xf numFmtId="0" fontId="14" fillId="0" borderId="0" xfId="3" applyFont="1" applyAlignment="1">
      <alignment horizontal="center"/>
    </xf>
    <xf numFmtId="0" fontId="22" fillId="0" borderId="0" xfId="4" applyFont="1" applyAlignment="1">
      <alignment horizontal="center"/>
    </xf>
    <xf numFmtId="0" fontId="23" fillId="0" borderId="2" xfId="5" applyFont="1" applyBorder="1" applyAlignment="1">
      <alignment horizontal="center" vertical="center" wrapText="1"/>
    </xf>
    <xf numFmtId="0" fontId="23" fillId="0" borderId="14" xfId="5" applyFont="1" applyBorder="1" applyAlignment="1">
      <alignment horizontal="center" vertical="center" wrapText="1"/>
    </xf>
    <xf numFmtId="0" fontId="23" fillId="0" borderId="6" xfId="5" applyFont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 wrapText="1"/>
    </xf>
    <xf numFmtId="0" fontId="8" fillId="0" borderId="14" xfId="5" applyFont="1" applyBorder="1" applyAlignment="1">
      <alignment horizontal="center" vertical="center" wrapText="1"/>
    </xf>
    <xf numFmtId="0" fontId="8" fillId="0" borderId="6" xfId="5" applyFont="1" applyBorder="1" applyAlignment="1">
      <alignment horizontal="center" vertical="center" wrapText="1"/>
    </xf>
    <xf numFmtId="0" fontId="20" fillId="0" borderId="2" xfId="5" applyFont="1" applyBorder="1" applyAlignment="1">
      <alignment horizontal="center" vertical="center" wrapText="1"/>
    </xf>
    <xf numFmtId="0" fontId="20" fillId="0" borderId="14" xfId="5" applyFont="1" applyBorder="1" applyAlignment="1">
      <alignment horizontal="center" vertical="center" wrapText="1"/>
    </xf>
    <xf numFmtId="0" fontId="20" fillId="0" borderId="6" xfId="5" applyFont="1" applyBorder="1" applyAlignment="1">
      <alignment horizontal="center" vertical="center" wrapText="1"/>
    </xf>
    <xf numFmtId="0" fontId="20" fillId="0" borderId="3" xfId="5" applyFont="1" applyBorder="1" applyAlignment="1">
      <alignment horizontal="center" vertical="center" wrapText="1"/>
    </xf>
    <xf numFmtId="0" fontId="20" fillId="0" borderId="5" xfId="5" applyFont="1" applyBorder="1" applyAlignment="1">
      <alignment horizontal="center" vertical="center" wrapText="1"/>
    </xf>
    <xf numFmtId="0" fontId="20" fillId="0" borderId="2" xfId="3" applyFont="1" applyBorder="1" applyAlignment="1">
      <alignment horizontal="center" vertical="center" wrapText="1"/>
    </xf>
    <xf numFmtId="0" fontId="20" fillId="0" borderId="14" xfId="3" applyFont="1" applyBorder="1" applyAlignment="1">
      <alignment horizontal="center" vertical="center" wrapText="1"/>
    </xf>
    <xf numFmtId="0" fontId="20" fillId="0" borderId="6" xfId="3" applyFont="1" applyBorder="1" applyAlignment="1">
      <alignment horizontal="center" vertical="center" wrapText="1"/>
    </xf>
    <xf numFmtId="0" fontId="20" fillId="0" borderId="3" xfId="3" applyFont="1" applyBorder="1" applyAlignment="1">
      <alignment horizontal="center"/>
    </xf>
    <xf numFmtId="0" fontId="20" fillId="0" borderId="4" xfId="3" applyFont="1" applyBorder="1" applyAlignment="1">
      <alignment horizontal="center"/>
    </xf>
    <xf numFmtId="0" fontId="20" fillId="0" borderId="5" xfId="3" applyFont="1" applyBorder="1" applyAlignment="1">
      <alignment horizontal="center"/>
    </xf>
    <xf numFmtId="0" fontId="10" fillId="0" borderId="7" xfId="3" applyBorder="1" applyAlignment="1">
      <alignment horizontal="center" vertical="center"/>
    </xf>
    <xf numFmtId="0" fontId="10" fillId="0" borderId="15" xfId="3" applyBorder="1" applyAlignment="1">
      <alignment horizontal="center"/>
    </xf>
    <xf numFmtId="0" fontId="10" fillId="0" borderId="11" xfId="3" applyBorder="1" applyAlignment="1">
      <alignment horizontal="center"/>
    </xf>
    <xf numFmtId="0" fontId="10" fillId="0" borderId="2" xfId="3" applyBorder="1" applyAlignment="1">
      <alignment horizontal="center"/>
    </xf>
    <xf numFmtId="0" fontId="10" fillId="0" borderId="6" xfId="3" applyBorder="1" applyAlignment="1">
      <alignment horizontal="center"/>
    </xf>
  </cellXfs>
  <cellStyles count="6">
    <cellStyle name="Відсотковий" xfId="2" builtinId="5"/>
    <cellStyle name="Звичайний" xfId="0" builtinId="0"/>
    <cellStyle name="Обычный 2" xfId="4" xr:uid="{00000000-0005-0000-0000-000001000000}"/>
    <cellStyle name="Обычный 3" xfId="3" xr:uid="{00000000-0005-0000-0000-000002000000}"/>
    <cellStyle name="Обычный_Лист1" xfId="5" xr:uid="{00000000-0005-0000-0000-000003000000}"/>
    <cellStyle name="Обычный_план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BU_Gabriela\Documents\&#1055;&#1051;&#1040;&#1053;%20&#1044;&#1054;&#1061;&#1054;&#1044;&#1030;&#1042;%20&#1053;&#1040;%202021%20&#1088;&#1110;&#1082;\&#1050;&#1086;&#1096;&#1090;&#1086;&#1088;&#1080;&#1089;&#1080;%20&#1087;&#1110;&#1076;%20&#1092;&#1110;&#1085;&#1072;&#1085;&#1089;&#1091;&#1074;&#1072;&#1085;&#1085;&#1103;%20&#1085;&#1072;%202021&#1088;\2&#1074;%20&#1073;&#1102;&#1076;&#1078;&#1077;&#1090;%20&#1090;&#1072;%20&#1079;&#1074;&#1110;&#1090;&#1085;&#1110;&#1089;&#1090;&#1100;%202021-%20&#1079;&#1084;&#1110;&#1085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40;&#1088;&#1082;&#1072;&#1076;&#1080;&#1081;\Documents\&#1060;&#1086;&#1088;&#1084;&#1099;\07.2020\&#1050;&#1055;8%20-%2010.09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лан вир-реаліз"/>
      <sheetName val="План Інв"/>
      <sheetName val="План БДР"/>
      <sheetName val="План ЗП"/>
      <sheetName val="План Баланс"/>
      <sheetName val="План КПД"/>
      <sheetName val="Виробництво-Реалізація"/>
      <sheetName val="Інвестиції "/>
      <sheetName val="БДР - год"/>
      <sheetName val="ЗП"/>
      <sheetName val="Баланс- год"/>
      <sheetName val="КПД"/>
      <sheetName val="Пояснення"/>
      <sheetName val="Лист1"/>
      <sheetName val="Проверка"/>
    </sheetNames>
    <sheetDataSet>
      <sheetData sheetId="0">
        <row r="26">
          <cell r="BO26">
            <v>4107191.1666666665</v>
          </cell>
        </row>
      </sheetData>
      <sheetData sheetId="1"/>
      <sheetData sheetId="2"/>
      <sheetData sheetId="3">
        <row r="8">
          <cell r="A8" t="str">
            <v>а</v>
          </cell>
          <cell r="DH8">
            <v>40000</v>
          </cell>
          <cell r="DI8">
            <v>40000</v>
          </cell>
          <cell r="DJ8">
            <v>40000</v>
          </cell>
          <cell r="DK8">
            <v>40000</v>
          </cell>
          <cell r="DL8">
            <v>40000</v>
          </cell>
          <cell r="DM8">
            <v>40000</v>
          </cell>
          <cell r="DN8">
            <v>40000</v>
          </cell>
          <cell r="DO8">
            <v>40000</v>
          </cell>
          <cell r="DP8">
            <v>40000</v>
          </cell>
          <cell r="DQ8">
            <v>40000</v>
          </cell>
          <cell r="DR8">
            <v>40000</v>
          </cell>
          <cell r="DS8">
            <v>40000</v>
          </cell>
          <cell r="DU8">
            <v>8800</v>
          </cell>
          <cell r="DV8">
            <v>8800</v>
          </cell>
          <cell r="DW8">
            <v>8800</v>
          </cell>
          <cell r="DX8">
            <v>8800</v>
          </cell>
          <cell r="DY8">
            <v>8800</v>
          </cell>
          <cell r="DZ8">
            <v>8800</v>
          </cell>
          <cell r="EA8">
            <v>8800</v>
          </cell>
          <cell r="EB8">
            <v>8800</v>
          </cell>
          <cell r="EC8">
            <v>8800</v>
          </cell>
          <cell r="ED8">
            <v>8800</v>
          </cell>
          <cell r="EE8">
            <v>8800</v>
          </cell>
          <cell r="EF8">
            <v>8800</v>
          </cell>
        </row>
        <row r="9">
          <cell r="A9" t="str">
            <v>а</v>
          </cell>
          <cell r="DH9">
            <v>30600</v>
          </cell>
          <cell r="DI9">
            <v>30600</v>
          </cell>
          <cell r="DJ9">
            <v>30600</v>
          </cell>
          <cell r="DK9">
            <v>30600</v>
          </cell>
          <cell r="DL9">
            <v>30600</v>
          </cell>
          <cell r="DM9">
            <v>30600</v>
          </cell>
          <cell r="DN9">
            <v>30600</v>
          </cell>
          <cell r="DO9">
            <v>30600</v>
          </cell>
          <cell r="DP9">
            <v>30600</v>
          </cell>
          <cell r="DQ9">
            <v>30600</v>
          </cell>
          <cell r="DR9">
            <v>30600</v>
          </cell>
          <cell r="DS9">
            <v>30600</v>
          </cell>
          <cell r="DU9">
            <v>6732</v>
          </cell>
          <cell r="DV9">
            <v>6732</v>
          </cell>
          <cell r="DW9">
            <v>6732</v>
          </cell>
          <cell r="DX9">
            <v>6732</v>
          </cell>
          <cell r="DY9">
            <v>6732</v>
          </cell>
          <cell r="DZ9">
            <v>6732</v>
          </cell>
          <cell r="EA9">
            <v>6732</v>
          </cell>
          <cell r="EB9">
            <v>6732</v>
          </cell>
          <cell r="EC9">
            <v>6732</v>
          </cell>
          <cell r="ED9">
            <v>6732</v>
          </cell>
          <cell r="EE9">
            <v>6732</v>
          </cell>
          <cell r="EF9">
            <v>6732</v>
          </cell>
        </row>
        <row r="10">
          <cell r="A10" t="str">
            <v>а</v>
          </cell>
          <cell r="DH10">
            <v>30600</v>
          </cell>
          <cell r="DI10">
            <v>30600</v>
          </cell>
          <cell r="DJ10">
            <v>30600</v>
          </cell>
          <cell r="DK10">
            <v>30600</v>
          </cell>
          <cell r="DL10">
            <v>30600</v>
          </cell>
          <cell r="DM10">
            <v>30600</v>
          </cell>
          <cell r="DN10">
            <v>30600</v>
          </cell>
          <cell r="DO10">
            <v>30600</v>
          </cell>
          <cell r="DP10">
            <v>30600</v>
          </cell>
          <cell r="DQ10">
            <v>30600</v>
          </cell>
          <cell r="DR10">
            <v>30600</v>
          </cell>
          <cell r="DS10">
            <v>30600</v>
          </cell>
          <cell r="DU10">
            <v>6732</v>
          </cell>
          <cell r="DV10">
            <v>6732</v>
          </cell>
          <cell r="DW10">
            <v>6732</v>
          </cell>
          <cell r="DX10">
            <v>6732</v>
          </cell>
          <cell r="DY10">
            <v>6732</v>
          </cell>
          <cell r="DZ10">
            <v>6732</v>
          </cell>
          <cell r="EA10">
            <v>6732</v>
          </cell>
          <cell r="EB10">
            <v>6732</v>
          </cell>
          <cell r="EC10">
            <v>6732</v>
          </cell>
          <cell r="ED10">
            <v>6732</v>
          </cell>
          <cell r="EE10">
            <v>6732</v>
          </cell>
          <cell r="EF10">
            <v>6732</v>
          </cell>
        </row>
        <row r="11">
          <cell r="A11" t="str">
            <v>а</v>
          </cell>
          <cell r="DH11">
            <v>30600</v>
          </cell>
          <cell r="DI11">
            <v>30600</v>
          </cell>
          <cell r="DJ11">
            <v>30600</v>
          </cell>
          <cell r="DK11">
            <v>30600</v>
          </cell>
          <cell r="DL11">
            <v>30600</v>
          </cell>
          <cell r="DM11">
            <v>30600</v>
          </cell>
          <cell r="DN11">
            <v>30600</v>
          </cell>
          <cell r="DO11">
            <v>30600</v>
          </cell>
          <cell r="DP11">
            <v>30600</v>
          </cell>
          <cell r="DQ11">
            <v>30600</v>
          </cell>
          <cell r="DR11">
            <v>30600</v>
          </cell>
          <cell r="DS11">
            <v>30600</v>
          </cell>
          <cell r="DU11">
            <v>6732</v>
          </cell>
          <cell r="DV11">
            <v>6732</v>
          </cell>
          <cell r="DW11">
            <v>6732</v>
          </cell>
          <cell r="DX11">
            <v>6732</v>
          </cell>
          <cell r="DY11">
            <v>6732</v>
          </cell>
          <cell r="DZ11">
            <v>6732</v>
          </cell>
          <cell r="EA11">
            <v>6732</v>
          </cell>
          <cell r="EB11">
            <v>6732</v>
          </cell>
          <cell r="EC11">
            <v>6732</v>
          </cell>
          <cell r="ED11">
            <v>6732</v>
          </cell>
          <cell r="EE11">
            <v>6732</v>
          </cell>
          <cell r="EF11">
            <v>6732</v>
          </cell>
        </row>
        <row r="12">
          <cell r="A12" t="str">
            <v>а</v>
          </cell>
          <cell r="DH12">
            <v>32400</v>
          </cell>
          <cell r="DI12">
            <v>32400</v>
          </cell>
          <cell r="DJ12">
            <v>32400</v>
          </cell>
          <cell r="DK12">
            <v>32400</v>
          </cell>
          <cell r="DL12">
            <v>32400</v>
          </cell>
          <cell r="DM12">
            <v>32400</v>
          </cell>
          <cell r="DN12">
            <v>32400</v>
          </cell>
          <cell r="DO12">
            <v>32400</v>
          </cell>
          <cell r="DP12">
            <v>32400</v>
          </cell>
          <cell r="DQ12">
            <v>32400</v>
          </cell>
          <cell r="DR12">
            <v>32400</v>
          </cell>
          <cell r="DS12">
            <v>32400</v>
          </cell>
          <cell r="DU12">
            <v>7128</v>
          </cell>
          <cell r="DV12">
            <v>7128</v>
          </cell>
          <cell r="DW12">
            <v>7128</v>
          </cell>
          <cell r="DX12">
            <v>7128</v>
          </cell>
          <cell r="DY12">
            <v>7128</v>
          </cell>
          <cell r="DZ12">
            <v>7128</v>
          </cell>
          <cell r="EA12">
            <v>7128</v>
          </cell>
          <cell r="EB12">
            <v>7128</v>
          </cell>
          <cell r="EC12">
            <v>7128</v>
          </cell>
          <cell r="ED12">
            <v>7128</v>
          </cell>
          <cell r="EE12">
            <v>7128</v>
          </cell>
          <cell r="EF12">
            <v>7128</v>
          </cell>
        </row>
        <row r="13">
          <cell r="A13" t="str">
            <v>а</v>
          </cell>
          <cell r="DH13">
            <v>23640</v>
          </cell>
          <cell r="DI13">
            <v>23640</v>
          </cell>
          <cell r="DJ13">
            <v>23640</v>
          </cell>
          <cell r="DK13">
            <v>23640</v>
          </cell>
          <cell r="DL13">
            <v>23640</v>
          </cell>
          <cell r="DM13">
            <v>23640</v>
          </cell>
          <cell r="DN13">
            <v>23640</v>
          </cell>
          <cell r="DO13">
            <v>23640</v>
          </cell>
          <cell r="DP13">
            <v>23640</v>
          </cell>
          <cell r="DQ13">
            <v>23640</v>
          </cell>
          <cell r="DR13">
            <v>23640</v>
          </cell>
          <cell r="DS13">
            <v>23640</v>
          </cell>
          <cell r="DU13">
            <v>5200.8</v>
          </cell>
          <cell r="DV13">
            <v>5200.8</v>
          </cell>
          <cell r="DW13">
            <v>5200.8</v>
          </cell>
          <cell r="DX13">
            <v>5200.8</v>
          </cell>
          <cell r="DY13">
            <v>5200.8</v>
          </cell>
          <cell r="DZ13">
            <v>5200.8</v>
          </cell>
          <cell r="EA13">
            <v>5200.8</v>
          </cell>
          <cell r="EB13">
            <v>5200.8</v>
          </cell>
          <cell r="EC13">
            <v>5200.8</v>
          </cell>
          <cell r="ED13">
            <v>5200.8</v>
          </cell>
          <cell r="EE13">
            <v>5200.8</v>
          </cell>
          <cell r="EF13">
            <v>5200.8</v>
          </cell>
        </row>
        <row r="14">
          <cell r="A14" t="str">
            <v>а</v>
          </cell>
          <cell r="DH14">
            <v>23640</v>
          </cell>
          <cell r="DI14">
            <v>23640</v>
          </cell>
          <cell r="DJ14">
            <v>23640</v>
          </cell>
          <cell r="DK14">
            <v>23640</v>
          </cell>
          <cell r="DL14">
            <v>23640</v>
          </cell>
          <cell r="DM14">
            <v>23640</v>
          </cell>
          <cell r="DN14">
            <v>23640</v>
          </cell>
          <cell r="DO14">
            <v>23640</v>
          </cell>
          <cell r="DP14">
            <v>23640</v>
          </cell>
          <cell r="DQ14">
            <v>23640</v>
          </cell>
          <cell r="DR14">
            <v>23640</v>
          </cell>
          <cell r="DS14">
            <v>23640</v>
          </cell>
          <cell r="DU14">
            <v>5200.8</v>
          </cell>
          <cell r="DV14">
            <v>5200.8</v>
          </cell>
          <cell r="DW14">
            <v>5200.8</v>
          </cell>
          <cell r="DX14">
            <v>5200.8</v>
          </cell>
          <cell r="DY14">
            <v>5200.8</v>
          </cell>
          <cell r="DZ14">
            <v>5200.8</v>
          </cell>
          <cell r="EA14">
            <v>5200.8</v>
          </cell>
          <cell r="EB14">
            <v>5200.8</v>
          </cell>
          <cell r="EC14">
            <v>5200.8</v>
          </cell>
          <cell r="ED14">
            <v>5200.8</v>
          </cell>
          <cell r="EE14">
            <v>5200.8</v>
          </cell>
          <cell r="EF14">
            <v>5200.8</v>
          </cell>
        </row>
        <row r="15">
          <cell r="A15" t="str">
            <v>а</v>
          </cell>
          <cell r="DH15">
            <v>23640</v>
          </cell>
          <cell r="DI15">
            <v>23640</v>
          </cell>
          <cell r="DJ15">
            <v>23640</v>
          </cell>
          <cell r="DK15">
            <v>23640</v>
          </cell>
          <cell r="DL15">
            <v>23640</v>
          </cell>
          <cell r="DM15">
            <v>23640</v>
          </cell>
          <cell r="DN15">
            <v>23640</v>
          </cell>
          <cell r="DO15">
            <v>23640</v>
          </cell>
          <cell r="DP15">
            <v>23640</v>
          </cell>
          <cell r="DQ15">
            <v>23640</v>
          </cell>
          <cell r="DR15">
            <v>23640</v>
          </cell>
          <cell r="DS15">
            <v>23640</v>
          </cell>
          <cell r="DU15">
            <v>5200.8</v>
          </cell>
          <cell r="DV15">
            <v>5200.8</v>
          </cell>
          <cell r="DW15">
            <v>5200.8</v>
          </cell>
          <cell r="DX15">
            <v>5200.8</v>
          </cell>
          <cell r="DY15">
            <v>5200.8</v>
          </cell>
          <cell r="DZ15">
            <v>5200.8</v>
          </cell>
          <cell r="EA15">
            <v>5200.8</v>
          </cell>
          <cell r="EB15">
            <v>5200.8</v>
          </cell>
          <cell r="EC15">
            <v>5200.8</v>
          </cell>
          <cell r="ED15">
            <v>5200.8</v>
          </cell>
          <cell r="EE15">
            <v>5200.8</v>
          </cell>
          <cell r="EF15">
            <v>5200.8</v>
          </cell>
        </row>
        <row r="16">
          <cell r="A16" t="str">
            <v>а</v>
          </cell>
          <cell r="DH16">
            <v>23640</v>
          </cell>
          <cell r="DI16">
            <v>23640</v>
          </cell>
          <cell r="DJ16">
            <v>23640</v>
          </cell>
          <cell r="DK16">
            <v>23640</v>
          </cell>
          <cell r="DL16">
            <v>23640</v>
          </cell>
          <cell r="DM16">
            <v>23640</v>
          </cell>
          <cell r="DN16">
            <v>23640</v>
          </cell>
          <cell r="DO16">
            <v>23640</v>
          </cell>
          <cell r="DP16">
            <v>23640</v>
          </cell>
          <cell r="DQ16">
            <v>23640</v>
          </cell>
          <cell r="DR16">
            <v>23640</v>
          </cell>
          <cell r="DS16">
            <v>23640</v>
          </cell>
          <cell r="DU16">
            <v>5200.8</v>
          </cell>
          <cell r="DV16">
            <v>5200.8</v>
          </cell>
          <cell r="DW16">
            <v>5200.8</v>
          </cell>
          <cell r="DX16">
            <v>5200.8</v>
          </cell>
          <cell r="DY16">
            <v>5200.8</v>
          </cell>
          <cell r="DZ16">
            <v>5200.8</v>
          </cell>
          <cell r="EA16">
            <v>5200.8</v>
          </cell>
          <cell r="EB16">
            <v>5200.8</v>
          </cell>
          <cell r="EC16">
            <v>5200.8</v>
          </cell>
          <cell r="ED16">
            <v>5200.8</v>
          </cell>
          <cell r="EE16">
            <v>5200.8</v>
          </cell>
          <cell r="EF16">
            <v>5200.8</v>
          </cell>
        </row>
        <row r="17">
          <cell r="A17" t="str">
            <v>а</v>
          </cell>
          <cell r="DH17">
            <v>30600</v>
          </cell>
          <cell r="DI17">
            <v>30600</v>
          </cell>
          <cell r="DJ17">
            <v>30600</v>
          </cell>
          <cell r="DK17">
            <v>30600</v>
          </cell>
          <cell r="DL17">
            <v>30600</v>
          </cell>
          <cell r="DM17">
            <v>30600</v>
          </cell>
          <cell r="DN17">
            <v>30600</v>
          </cell>
          <cell r="DO17">
            <v>30600</v>
          </cell>
          <cell r="DP17">
            <v>30600</v>
          </cell>
          <cell r="DQ17">
            <v>30600</v>
          </cell>
          <cell r="DR17">
            <v>30600</v>
          </cell>
          <cell r="DS17">
            <v>30600</v>
          </cell>
          <cell r="DU17">
            <v>6732</v>
          </cell>
          <cell r="DV17">
            <v>6732</v>
          </cell>
          <cell r="DW17">
            <v>6732</v>
          </cell>
          <cell r="DX17">
            <v>6732</v>
          </cell>
          <cell r="DY17">
            <v>6732</v>
          </cell>
          <cell r="DZ17">
            <v>6732</v>
          </cell>
          <cell r="EA17">
            <v>6732</v>
          </cell>
          <cell r="EB17">
            <v>6732</v>
          </cell>
          <cell r="EC17">
            <v>6732</v>
          </cell>
          <cell r="ED17">
            <v>6732</v>
          </cell>
          <cell r="EE17">
            <v>6732</v>
          </cell>
          <cell r="EF17">
            <v>6732</v>
          </cell>
        </row>
        <row r="18">
          <cell r="A18" t="str">
            <v>а</v>
          </cell>
          <cell r="DH18">
            <v>22327.5</v>
          </cell>
          <cell r="DI18">
            <v>22327.5</v>
          </cell>
          <cell r="DJ18">
            <v>22327.5</v>
          </cell>
          <cell r="DK18">
            <v>22327.5</v>
          </cell>
          <cell r="DL18">
            <v>22327.5</v>
          </cell>
          <cell r="DM18">
            <v>22327.5</v>
          </cell>
          <cell r="DN18">
            <v>22327.5</v>
          </cell>
          <cell r="DO18">
            <v>22327.5</v>
          </cell>
          <cell r="DP18">
            <v>22327.5</v>
          </cell>
          <cell r="DQ18">
            <v>22327.5</v>
          </cell>
          <cell r="DR18">
            <v>22327.5</v>
          </cell>
          <cell r="DS18">
            <v>22327.5</v>
          </cell>
          <cell r="DU18">
            <v>4912.05</v>
          </cell>
          <cell r="DV18">
            <v>4912.05</v>
          </cell>
          <cell r="DW18">
            <v>4912.05</v>
          </cell>
          <cell r="DX18">
            <v>4912.05</v>
          </cell>
          <cell r="DY18">
            <v>4912.05</v>
          </cell>
          <cell r="DZ18">
            <v>4912.05</v>
          </cell>
          <cell r="EA18">
            <v>4912.05</v>
          </cell>
          <cell r="EB18">
            <v>4912.05</v>
          </cell>
          <cell r="EC18">
            <v>4912.05</v>
          </cell>
          <cell r="ED18">
            <v>4912.05</v>
          </cell>
          <cell r="EE18">
            <v>4912.05</v>
          </cell>
          <cell r="EF18">
            <v>4912.05</v>
          </cell>
        </row>
        <row r="19">
          <cell r="A19" t="str">
            <v>а</v>
          </cell>
          <cell r="DH19">
            <v>22327.5</v>
          </cell>
          <cell r="DI19">
            <v>22327.5</v>
          </cell>
          <cell r="DJ19">
            <v>22327.5</v>
          </cell>
          <cell r="DK19">
            <v>22327.5</v>
          </cell>
          <cell r="DL19">
            <v>22327.5</v>
          </cell>
          <cell r="DM19">
            <v>22327.5</v>
          </cell>
          <cell r="DN19">
            <v>22327.5</v>
          </cell>
          <cell r="DO19">
            <v>22327.5</v>
          </cell>
          <cell r="DP19">
            <v>22327.5</v>
          </cell>
          <cell r="DQ19">
            <v>22327.5</v>
          </cell>
          <cell r="DR19">
            <v>22327.5</v>
          </cell>
          <cell r="DS19">
            <v>22327.5</v>
          </cell>
          <cell r="DU19">
            <v>4912.05</v>
          </cell>
          <cell r="DV19">
            <v>4912.05</v>
          </cell>
          <cell r="DW19">
            <v>4912.05</v>
          </cell>
          <cell r="DX19">
            <v>4912.05</v>
          </cell>
          <cell r="DY19">
            <v>4912.05</v>
          </cell>
          <cell r="DZ19">
            <v>4912.05</v>
          </cell>
          <cell r="EA19">
            <v>4912.05</v>
          </cell>
          <cell r="EB19">
            <v>4912.05</v>
          </cell>
          <cell r="EC19">
            <v>4912.05</v>
          </cell>
          <cell r="ED19">
            <v>4912.05</v>
          </cell>
          <cell r="EE19">
            <v>4912.05</v>
          </cell>
          <cell r="EF19">
            <v>4912.05</v>
          </cell>
        </row>
        <row r="20">
          <cell r="A20" t="str">
            <v>а</v>
          </cell>
          <cell r="DH20">
            <v>22327.5</v>
          </cell>
          <cell r="DI20">
            <v>22327.5</v>
          </cell>
          <cell r="DJ20">
            <v>22327.5</v>
          </cell>
          <cell r="DK20">
            <v>22327.5</v>
          </cell>
          <cell r="DL20">
            <v>22327.5</v>
          </cell>
          <cell r="DM20">
            <v>22327.5</v>
          </cell>
          <cell r="DN20">
            <v>22327.5</v>
          </cell>
          <cell r="DO20">
            <v>22327.5</v>
          </cell>
          <cell r="DP20">
            <v>22327.5</v>
          </cell>
          <cell r="DQ20">
            <v>22327.5</v>
          </cell>
          <cell r="DR20">
            <v>22327.5</v>
          </cell>
          <cell r="DS20">
            <v>22327.5</v>
          </cell>
          <cell r="DU20">
            <v>4912.05</v>
          </cell>
          <cell r="DV20">
            <v>4912.05</v>
          </cell>
          <cell r="DW20">
            <v>4912.05</v>
          </cell>
          <cell r="DX20">
            <v>4912.05</v>
          </cell>
          <cell r="DY20">
            <v>4912.05</v>
          </cell>
          <cell r="DZ20">
            <v>4912.05</v>
          </cell>
          <cell r="EA20">
            <v>4912.05</v>
          </cell>
          <cell r="EB20">
            <v>4912.05</v>
          </cell>
          <cell r="EC20">
            <v>4912.05</v>
          </cell>
          <cell r="ED20">
            <v>4912.05</v>
          </cell>
          <cell r="EE20">
            <v>4912.05</v>
          </cell>
          <cell r="EF20">
            <v>4912.05</v>
          </cell>
        </row>
        <row r="21">
          <cell r="A21" t="str">
            <v>а</v>
          </cell>
          <cell r="DH21">
            <v>23640</v>
          </cell>
          <cell r="DI21">
            <v>23640</v>
          </cell>
          <cell r="DJ21">
            <v>23640</v>
          </cell>
          <cell r="DK21">
            <v>23640</v>
          </cell>
          <cell r="DL21">
            <v>23640</v>
          </cell>
          <cell r="DM21">
            <v>23640</v>
          </cell>
          <cell r="DN21">
            <v>23640</v>
          </cell>
          <cell r="DO21">
            <v>23640</v>
          </cell>
          <cell r="DP21">
            <v>23640</v>
          </cell>
          <cell r="DQ21">
            <v>23640</v>
          </cell>
          <cell r="DR21">
            <v>23640</v>
          </cell>
          <cell r="DS21">
            <v>23640</v>
          </cell>
          <cell r="DU21">
            <v>5200.8</v>
          </cell>
          <cell r="DV21">
            <v>5200.8</v>
          </cell>
          <cell r="DW21">
            <v>5200.8</v>
          </cell>
          <cell r="DX21">
            <v>5200.8</v>
          </cell>
          <cell r="DY21">
            <v>5200.8</v>
          </cell>
          <cell r="DZ21">
            <v>5200.8</v>
          </cell>
          <cell r="EA21">
            <v>5200.8</v>
          </cell>
          <cell r="EB21">
            <v>5200.8</v>
          </cell>
          <cell r="EC21">
            <v>5200.8</v>
          </cell>
          <cell r="ED21">
            <v>5200.8</v>
          </cell>
          <cell r="EE21">
            <v>5200.8</v>
          </cell>
          <cell r="EF21">
            <v>5200.8</v>
          </cell>
        </row>
        <row r="22">
          <cell r="A22" t="str">
            <v>а</v>
          </cell>
          <cell r="DH22">
            <v>22327.5</v>
          </cell>
          <cell r="DI22">
            <v>22327.5</v>
          </cell>
          <cell r="DJ22">
            <v>22327.5</v>
          </cell>
          <cell r="DK22">
            <v>22327.5</v>
          </cell>
          <cell r="DL22">
            <v>22327.5</v>
          </cell>
          <cell r="DM22">
            <v>22327.5</v>
          </cell>
          <cell r="DN22">
            <v>22327.5</v>
          </cell>
          <cell r="DO22">
            <v>22327.5</v>
          </cell>
          <cell r="DP22">
            <v>22327.5</v>
          </cell>
          <cell r="DQ22">
            <v>22327.5</v>
          </cell>
          <cell r="DR22">
            <v>22327.5</v>
          </cell>
          <cell r="DS22">
            <v>22327.5</v>
          </cell>
          <cell r="DU22">
            <v>4912.05</v>
          </cell>
          <cell r="DV22">
            <v>4912.05</v>
          </cell>
          <cell r="DW22">
            <v>4912.05</v>
          </cell>
          <cell r="DX22">
            <v>4912.05</v>
          </cell>
          <cell r="DY22">
            <v>4912.05</v>
          </cell>
          <cell r="DZ22">
            <v>4912.05</v>
          </cell>
          <cell r="EA22">
            <v>4912.05</v>
          </cell>
          <cell r="EB22">
            <v>4912.05</v>
          </cell>
          <cell r="EC22">
            <v>4912.05</v>
          </cell>
          <cell r="ED22">
            <v>4912.05</v>
          </cell>
          <cell r="EE22">
            <v>4912.05</v>
          </cell>
          <cell r="EF22">
            <v>4912.05</v>
          </cell>
        </row>
        <row r="23">
          <cell r="A23" t="str">
            <v>а</v>
          </cell>
          <cell r="DH23">
            <v>15757.5</v>
          </cell>
          <cell r="DI23">
            <v>15757.5</v>
          </cell>
          <cell r="DJ23">
            <v>15757.5</v>
          </cell>
          <cell r="DK23">
            <v>15757.5</v>
          </cell>
          <cell r="DL23">
            <v>15757.5</v>
          </cell>
          <cell r="DM23">
            <v>15757.5</v>
          </cell>
          <cell r="DN23">
            <v>15757.5</v>
          </cell>
          <cell r="DO23">
            <v>15757.5</v>
          </cell>
          <cell r="DP23">
            <v>15757.5</v>
          </cell>
          <cell r="DQ23">
            <v>15757.5</v>
          </cell>
          <cell r="DR23">
            <v>15757.5</v>
          </cell>
          <cell r="DS23">
            <v>15757.5</v>
          </cell>
          <cell r="DU23">
            <v>3466.65</v>
          </cell>
          <cell r="DV23">
            <v>3466.65</v>
          </cell>
          <cell r="DW23">
            <v>3466.65</v>
          </cell>
          <cell r="DX23">
            <v>3466.65</v>
          </cell>
          <cell r="DY23">
            <v>3466.65</v>
          </cell>
          <cell r="DZ23">
            <v>3466.65</v>
          </cell>
          <cell r="EA23">
            <v>3466.65</v>
          </cell>
          <cell r="EB23">
            <v>3466.65</v>
          </cell>
          <cell r="EC23">
            <v>3466.65</v>
          </cell>
          <cell r="ED23">
            <v>3466.65</v>
          </cell>
          <cell r="EE23">
            <v>3466.65</v>
          </cell>
          <cell r="EF23">
            <v>3466.65</v>
          </cell>
        </row>
        <row r="24">
          <cell r="A24" t="str">
            <v>зв</v>
          </cell>
          <cell r="DH24">
            <v>17200.5</v>
          </cell>
          <cell r="DI24">
            <v>17200.5</v>
          </cell>
          <cell r="DJ24">
            <v>17200.5</v>
          </cell>
          <cell r="DK24">
            <v>17200.5</v>
          </cell>
          <cell r="DL24">
            <v>17200.5</v>
          </cell>
          <cell r="DM24">
            <v>17200.5</v>
          </cell>
          <cell r="DN24">
            <v>17200.5</v>
          </cell>
          <cell r="DO24">
            <v>17200.5</v>
          </cell>
          <cell r="DP24">
            <v>17200.5</v>
          </cell>
          <cell r="DQ24">
            <v>17200.5</v>
          </cell>
          <cell r="DR24">
            <v>17200.5</v>
          </cell>
          <cell r="DS24">
            <v>17200.5</v>
          </cell>
          <cell r="DU24">
            <v>3784.11</v>
          </cell>
          <cell r="DV24">
            <v>3784.11</v>
          </cell>
          <cell r="DW24">
            <v>3784.11</v>
          </cell>
          <cell r="DX24">
            <v>3784.11</v>
          </cell>
          <cell r="DY24">
            <v>3784.11</v>
          </cell>
          <cell r="DZ24">
            <v>3784.11</v>
          </cell>
          <cell r="EA24">
            <v>3784.11</v>
          </cell>
          <cell r="EB24">
            <v>3784.11</v>
          </cell>
          <cell r="EC24">
            <v>3784.11</v>
          </cell>
          <cell r="ED24">
            <v>3784.11</v>
          </cell>
          <cell r="EE24">
            <v>3784.11</v>
          </cell>
          <cell r="EF24">
            <v>3784.11</v>
          </cell>
        </row>
        <row r="25">
          <cell r="A25" t="str">
            <v>зв</v>
          </cell>
          <cell r="DH25">
            <v>17200.5</v>
          </cell>
          <cell r="DI25">
            <v>17200.5</v>
          </cell>
          <cell r="DJ25">
            <v>17200.5</v>
          </cell>
          <cell r="DK25">
            <v>17200.5</v>
          </cell>
          <cell r="DL25">
            <v>17200.5</v>
          </cell>
          <cell r="DM25">
            <v>17200.5</v>
          </cell>
          <cell r="DN25">
            <v>17200.5</v>
          </cell>
          <cell r="DO25">
            <v>17200.5</v>
          </cell>
          <cell r="DP25">
            <v>17200.5</v>
          </cell>
          <cell r="DQ25">
            <v>17200.5</v>
          </cell>
          <cell r="DR25">
            <v>17200.5</v>
          </cell>
          <cell r="DS25">
            <v>17200.5</v>
          </cell>
          <cell r="DU25">
            <v>3784.11</v>
          </cell>
          <cell r="DV25">
            <v>3784.11</v>
          </cell>
          <cell r="DW25">
            <v>3784.11</v>
          </cell>
          <cell r="DX25">
            <v>3784.11</v>
          </cell>
          <cell r="DY25">
            <v>3784.11</v>
          </cell>
          <cell r="DZ25">
            <v>3784.11</v>
          </cell>
          <cell r="EA25">
            <v>3784.11</v>
          </cell>
          <cell r="EB25">
            <v>3784.11</v>
          </cell>
          <cell r="EC25">
            <v>3784.11</v>
          </cell>
          <cell r="ED25">
            <v>3784.11</v>
          </cell>
          <cell r="EE25">
            <v>3784.11</v>
          </cell>
          <cell r="EF25">
            <v>3784.11</v>
          </cell>
        </row>
        <row r="26">
          <cell r="A26" t="str">
            <v>зв</v>
          </cell>
          <cell r="DH26">
            <v>17200.5</v>
          </cell>
          <cell r="DI26">
            <v>17200.5</v>
          </cell>
          <cell r="DJ26">
            <v>17200.5</v>
          </cell>
          <cell r="DK26">
            <v>17200.5</v>
          </cell>
          <cell r="DL26">
            <v>17200.5</v>
          </cell>
          <cell r="DM26">
            <v>17200.5</v>
          </cell>
          <cell r="DN26">
            <v>17200.5</v>
          </cell>
          <cell r="DO26">
            <v>17200.5</v>
          </cell>
          <cell r="DP26">
            <v>17200.5</v>
          </cell>
          <cell r="DQ26">
            <v>17200.5</v>
          </cell>
          <cell r="DR26">
            <v>17200.5</v>
          </cell>
          <cell r="DS26">
            <v>17200.5</v>
          </cell>
          <cell r="DU26">
            <v>3784.11</v>
          </cell>
          <cell r="DV26">
            <v>3784.11</v>
          </cell>
          <cell r="DW26">
            <v>3784.11</v>
          </cell>
          <cell r="DX26">
            <v>3784.11</v>
          </cell>
          <cell r="DY26">
            <v>3784.11</v>
          </cell>
          <cell r="DZ26">
            <v>3784.11</v>
          </cell>
          <cell r="EA26">
            <v>3784.11</v>
          </cell>
          <cell r="EB26">
            <v>3784.11</v>
          </cell>
          <cell r="EC26">
            <v>3784.11</v>
          </cell>
          <cell r="ED26">
            <v>3784.11</v>
          </cell>
          <cell r="EE26">
            <v>3784.11</v>
          </cell>
          <cell r="EF26">
            <v>3784.11</v>
          </cell>
        </row>
        <row r="27">
          <cell r="A27" t="str">
            <v>зв</v>
          </cell>
          <cell r="DH27">
            <v>17200.5</v>
          </cell>
          <cell r="DI27">
            <v>17200.5</v>
          </cell>
          <cell r="DJ27">
            <v>17200.5</v>
          </cell>
          <cell r="DK27">
            <v>17200.5</v>
          </cell>
          <cell r="DL27">
            <v>17200.5</v>
          </cell>
          <cell r="DM27">
            <v>17200.5</v>
          </cell>
          <cell r="DN27">
            <v>17200.5</v>
          </cell>
          <cell r="DO27">
            <v>17200.5</v>
          </cell>
          <cell r="DP27">
            <v>17200.5</v>
          </cell>
          <cell r="DQ27">
            <v>17200.5</v>
          </cell>
          <cell r="DR27">
            <v>17200.5</v>
          </cell>
          <cell r="DS27">
            <v>17200.5</v>
          </cell>
          <cell r="DU27">
            <v>3784.11</v>
          </cell>
          <cell r="DV27">
            <v>3784.11</v>
          </cell>
          <cell r="DW27">
            <v>3784.11</v>
          </cell>
          <cell r="DX27">
            <v>3784.11</v>
          </cell>
          <cell r="DY27">
            <v>3784.11</v>
          </cell>
          <cell r="DZ27">
            <v>3784.11</v>
          </cell>
          <cell r="EA27">
            <v>3784.11</v>
          </cell>
          <cell r="EB27">
            <v>3784.11</v>
          </cell>
          <cell r="EC27">
            <v>3784.11</v>
          </cell>
          <cell r="ED27">
            <v>3784.11</v>
          </cell>
          <cell r="EE27">
            <v>3784.11</v>
          </cell>
          <cell r="EF27">
            <v>3784.11</v>
          </cell>
        </row>
        <row r="28">
          <cell r="A28" t="str">
            <v>зв</v>
          </cell>
          <cell r="DH28">
            <v>12337.5</v>
          </cell>
          <cell r="DI28">
            <v>12337.5</v>
          </cell>
          <cell r="DJ28">
            <v>12337.5</v>
          </cell>
          <cell r="DK28">
            <v>12337.5</v>
          </cell>
          <cell r="DL28">
            <v>12337.5</v>
          </cell>
          <cell r="DM28">
            <v>12337.5</v>
          </cell>
          <cell r="DN28">
            <v>12337.5</v>
          </cell>
          <cell r="DO28">
            <v>12337.5</v>
          </cell>
          <cell r="DP28">
            <v>12337.5</v>
          </cell>
          <cell r="DQ28">
            <v>12337.5</v>
          </cell>
          <cell r="DR28">
            <v>12337.5</v>
          </cell>
          <cell r="DS28">
            <v>12337.5</v>
          </cell>
          <cell r="DU28">
            <v>2714.25</v>
          </cell>
          <cell r="DV28">
            <v>2714.25</v>
          </cell>
          <cell r="DW28">
            <v>2714.25</v>
          </cell>
          <cell r="DX28">
            <v>2714.25</v>
          </cell>
          <cell r="DY28">
            <v>2714.25</v>
          </cell>
          <cell r="DZ28">
            <v>2714.25</v>
          </cell>
          <cell r="EA28">
            <v>2714.25</v>
          </cell>
          <cell r="EB28">
            <v>2714.25</v>
          </cell>
          <cell r="EC28">
            <v>2714.25</v>
          </cell>
          <cell r="ED28">
            <v>2714.25</v>
          </cell>
          <cell r="EE28">
            <v>2714.25</v>
          </cell>
          <cell r="EF28">
            <v>2714.25</v>
          </cell>
        </row>
        <row r="29">
          <cell r="A29" t="str">
            <v>зв</v>
          </cell>
          <cell r="DH29">
            <v>15636</v>
          </cell>
          <cell r="DI29">
            <v>15636</v>
          </cell>
          <cell r="DJ29">
            <v>15636</v>
          </cell>
          <cell r="DK29">
            <v>15636</v>
          </cell>
          <cell r="DL29">
            <v>15636</v>
          </cell>
          <cell r="DM29">
            <v>15636</v>
          </cell>
          <cell r="DN29">
            <v>15636</v>
          </cell>
          <cell r="DO29">
            <v>15636</v>
          </cell>
          <cell r="DP29">
            <v>15636</v>
          </cell>
          <cell r="DQ29">
            <v>15636</v>
          </cell>
          <cell r="DR29">
            <v>15636</v>
          </cell>
          <cell r="DS29">
            <v>15636</v>
          </cell>
          <cell r="DU29">
            <v>3439.92</v>
          </cell>
          <cell r="DV29">
            <v>3439.92</v>
          </cell>
          <cell r="DW29">
            <v>3439.92</v>
          </cell>
          <cell r="DX29">
            <v>3439.92</v>
          </cell>
          <cell r="DY29">
            <v>3439.92</v>
          </cell>
          <cell r="DZ29">
            <v>3439.92</v>
          </cell>
          <cell r="EA29">
            <v>3439.92</v>
          </cell>
          <cell r="EB29">
            <v>3439.92</v>
          </cell>
          <cell r="EC29">
            <v>3439.92</v>
          </cell>
          <cell r="ED29">
            <v>3439.92</v>
          </cell>
          <cell r="EE29">
            <v>3439.92</v>
          </cell>
          <cell r="EF29">
            <v>3439.92</v>
          </cell>
        </row>
        <row r="30">
          <cell r="A30" t="str">
            <v>зв</v>
          </cell>
          <cell r="DH30">
            <v>15760.5</v>
          </cell>
          <cell r="DI30">
            <v>15760.5</v>
          </cell>
          <cell r="DJ30">
            <v>15760.5</v>
          </cell>
          <cell r="DK30">
            <v>15760.5</v>
          </cell>
          <cell r="DL30">
            <v>15760.5</v>
          </cell>
          <cell r="DM30">
            <v>15760.5</v>
          </cell>
          <cell r="DN30">
            <v>15760.5</v>
          </cell>
          <cell r="DO30">
            <v>15760.5</v>
          </cell>
          <cell r="DP30">
            <v>15760.5</v>
          </cell>
          <cell r="DQ30">
            <v>15760.5</v>
          </cell>
          <cell r="DR30">
            <v>15760.5</v>
          </cell>
          <cell r="DS30">
            <v>15760.5</v>
          </cell>
          <cell r="DU30">
            <v>3467.31</v>
          </cell>
          <cell r="DV30">
            <v>3467.31</v>
          </cell>
          <cell r="DW30">
            <v>3467.31</v>
          </cell>
          <cell r="DX30">
            <v>3467.31</v>
          </cell>
          <cell r="DY30">
            <v>3467.31</v>
          </cell>
          <cell r="DZ30">
            <v>3467.31</v>
          </cell>
          <cell r="EA30">
            <v>3467.31</v>
          </cell>
          <cell r="EB30">
            <v>3467.31</v>
          </cell>
          <cell r="EC30">
            <v>3467.31</v>
          </cell>
          <cell r="ED30">
            <v>3467.31</v>
          </cell>
          <cell r="EE30">
            <v>3467.31</v>
          </cell>
          <cell r="EF30">
            <v>3467.31</v>
          </cell>
        </row>
        <row r="31">
          <cell r="A31" t="str">
            <v>зв</v>
          </cell>
          <cell r="DH31">
            <v>7428</v>
          </cell>
          <cell r="DI31">
            <v>7428</v>
          </cell>
          <cell r="DJ31">
            <v>7428</v>
          </cell>
          <cell r="DK31">
            <v>7428</v>
          </cell>
          <cell r="DL31">
            <v>7428</v>
          </cell>
          <cell r="DM31">
            <v>7428</v>
          </cell>
          <cell r="DN31">
            <v>7428</v>
          </cell>
          <cell r="DO31">
            <v>7428</v>
          </cell>
          <cell r="DP31">
            <v>7428</v>
          </cell>
          <cell r="DQ31">
            <v>7428</v>
          </cell>
          <cell r="DR31">
            <v>7428</v>
          </cell>
          <cell r="DS31">
            <v>7428</v>
          </cell>
          <cell r="DU31">
            <v>1634.16</v>
          </cell>
          <cell r="DV31">
            <v>1634.16</v>
          </cell>
          <cell r="DW31">
            <v>1634.16</v>
          </cell>
          <cell r="DX31">
            <v>1634.16</v>
          </cell>
          <cell r="DY31">
            <v>1634.16</v>
          </cell>
          <cell r="DZ31">
            <v>1634.16</v>
          </cell>
          <cell r="EA31">
            <v>1634.16</v>
          </cell>
          <cell r="EB31">
            <v>1634.16</v>
          </cell>
          <cell r="EC31">
            <v>1634.16</v>
          </cell>
          <cell r="ED31">
            <v>1634.16</v>
          </cell>
          <cell r="EE31">
            <v>1634.16</v>
          </cell>
          <cell r="EF31">
            <v>1634.16</v>
          </cell>
        </row>
        <row r="32">
          <cell r="A32" t="str">
            <v>зв</v>
          </cell>
          <cell r="DH32">
            <v>15636</v>
          </cell>
          <cell r="DI32">
            <v>15636</v>
          </cell>
          <cell r="DJ32">
            <v>15636</v>
          </cell>
          <cell r="DK32">
            <v>15636</v>
          </cell>
          <cell r="DL32">
            <v>15636</v>
          </cell>
          <cell r="DM32">
            <v>15636</v>
          </cell>
          <cell r="DN32">
            <v>15636</v>
          </cell>
          <cell r="DO32">
            <v>15636</v>
          </cell>
          <cell r="DP32">
            <v>15636</v>
          </cell>
          <cell r="DQ32">
            <v>15636</v>
          </cell>
          <cell r="DR32">
            <v>15636</v>
          </cell>
          <cell r="DS32">
            <v>15636</v>
          </cell>
          <cell r="DU32">
            <v>3439.92</v>
          </cell>
          <cell r="DV32">
            <v>3439.92</v>
          </cell>
          <cell r="DW32">
            <v>3439.92</v>
          </cell>
          <cell r="DX32">
            <v>3439.92</v>
          </cell>
          <cell r="DY32">
            <v>3439.92</v>
          </cell>
          <cell r="DZ32">
            <v>3439.92</v>
          </cell>
          <cell r="EA32">
            <v>3439.92</v>
          </cell>
          <cell r="EB32">
            <v>3439.92</v>
          </cell>
          <cell r="EC32">
            <v>3439.92</v>
          </cell>
          <cell r="ED32">
            <v>3439.92</v>
          </cell>
          <cell r="EE32">
            <v>3439.92</v>
          </cell>
          <cell r="EF32">
            <v>3439.92</v>
          </cell>
        </row>
        <row r="33">
          <cell r="A33" t="str">
            <v>зв</v>
          </cell>
          <cell r="DH33">
            <v>14854.5</v>
          </cell>
          <cell r="DI33">
            <v>14854.5</v>
          </cell>
          <cell r="DJ33">
            <v>14854.5</v>
          </cell>
          <cell r="DK33">
            <v>14854.5</v>
          </cell>
          <cell r="DL33">
            <v>14854.5</v>
          </cell>
          <cell r="DM33">
            <v>14854.5</v>
          </cell>
          <cell r="DN33">
            <v>14854.5</v>
          </cell>
          <cell r="DO33">
            <v>14854.5</v>
          </cell>
          <cell r="DP33">
            <v>14854.5</v>
          </cell>
          <cell r="DQ33">
            <v>14854.5</v>
          </cell>
          <cell r="DR33">
            <v>14854.5</v>
          </cell>
          <cell r="DS33">
            <v>14854.5</v>
          </cell>
          <cell r="DU33">
            <v>3267.9900000000002</v>
          </cell>
          <cell r="DV33">
            <v>3267.9900000000002</v>
          </cell>
          <cell r="DW33">
            <v>3267.9900000000002</v>
          </cell>
          <cell r="DX33">
            <v>3267.9900000000002</v>
          </cell>
          <cell r="DY33">
            <v>3267.9900000000002</v>
          </cell>
          <cell r="DZ33">
            <v>3267.9900000000002</v>
          </cell>
          <cell r="EA33">
            <v>3267.9900000000002</v>
          </cell>
          <cell r="EB33">
            <v>3267.9900000000002</v>
          </cell>
          <cell r="EC33">
            <v>3267.9900000000002</v>
          </cell>
          <cell r="ED33">
            <v>3267.9900000000002</v>
          </cell>
          <cell r="EE33">
            <v>3267.9900000000002</v>
          </cell>
          <cell r="EF33">
            <v>3267.9900000000002</v>
          </cell>
        </row>
        <row r="34">
          <cell r="A34" t="str">
            <v>зв</v>
          </cell>
          <cell r="DH34">
            <v>13291.5</v>
          </cell>
          <cell r="DI34">
            <v>13291.5</v>
          </cell>
          <cell r="DJ34">
            <v>13291.5</v>
          </cell>
          <cell r="DK34">
            <v>13291.5</v>
          </cell>
          <cell r="DL34">
            <v>13291.5</v>
          </cell>
          <cell r="DM34">
            <v>13291.5</v>
          </cell>
          <cell r="DN34">
            <v>13291.5</v>
          </cell>
          <cell r="DO34">
            <v>13291.5</v>
          </cell>
          <cell r="DP34">
            <v>13291.5</v>
          </cell>
          <cell r="DQ34">
            <v>13291.5</v>
          </cell>
          <cell r="DR34">
            <v>13291.5</v>
          </cell>
          <cell r="DS34">
            <v>13291.5</v>
          </cell>
          <cell r="DU34">
            <v>2924.13</v>
          </cell>
          <cell r="DV34">
            <v>2924.13</v>
          </cell>
          <cell r="DW34">
            <v>2924.13</v>
          </cell>
          <cell r="DX34">
            <v>2924.13</v>
          </cell>
          <cell r="DY34">
            <v>2924.13</v>
          </cell>
          <cell r="DZ34">
            <v>2924.13</v>
          </cell>
          <cell r="EA34">
            <v>2924.13</v>
          </cell>
          <cell r="EB34">
            <v>2924.13</v>
          </cell>
          <cell r="EC34">
            <v>2924.13</v>
          </cell>
          <cell r="ED34">
            <v>2924.13</v>
          </cell>
          <cell r="EE34">
            <v>2924.13</v>
          </cell>
          <cell r="EF34">
            <v>2924.13</v>
          </cell>
        </row>
        <row r="35">
          <cell r="A35" t="str">
            <v>зв</v>
          </cell>
          <cell r="DH35">
            <v>14854.5</v>
          </cell>
          <cell r="DI35">
            <v>14854.5</v>
          </cell>
          <cell r="DJ35">
            <v>14854.5</v>
          </cell>
          <cell r="DK35">
            <v>14854.5</v>
          </cell>
          <cell r="DL35">
            <v>14854.5</v>
          </cell>
          <cell r="DM35">
            <v>14854.5</v>
          </cell>
          <cell r="DN35">
            <v>14854.5</v>
          </cell>
          <cell r="DO35">
            <v>14854.5</v>
          </cell>
          <cell r="DP35">
            <v>14854.5</v>
          </cell>
          <cell r="DQ35">
            <v>14854.5</v>
          </cell>
          <cell r="DR35">
            <v>14854.5</v>
          </cell>
          <cell r="DS35">
            <v>14854.5</v>
          </cell>
          <cell r="DU35">
            <v>3267.9900000000002</v>
          </cell>
          <cell r="DV35">
            <v>3267.9900000000002</v>
          </cell>
          <cell r="DW35">
            <v>3267.9900000000002</v>
          </cell>
          <cell r="DX35">
            <v>3267.9900000000002</v>
          </cell>
          <cell r="DY35">
            <v>3267.9900000000002</v>
          </cell>
          <cell r="DZ35">
            <v>3267.9900000000002</v>
          </cell>
          <cell r="EA35">
            <v>3267.9900000000002</v>
          </cell>
          <cell r="EB35">
            <v>3267.9900000000002</v>
          </cell>
          <cell r="EC35">
            <v>3267.9900000000002</v>
          </cell>
          <cell r="ED35">
            <v>3267.9900000000002</v>
          </cell>
          <cell r="EE35">
            <v>3267.9900000000002</v>
          </cell>
          <cell r="EF35">
            <v>3267.9900000000002</v>
          </cell>
        </row>
        <row r="36">
          <cell r="A36" t="str">
            <v>зв</v>
          </cell>
          <cell r="DH36">
            <v>14073</v>
          </cell>
          <cell r="DI36">
            <v>14073</v>
          </cell>
          <cell r="DJ36">
            <v>14073</v>
          </cell>
          <cell r="DK36">
            <v>14073</v>
          </cell>
          <cell r="DL36">
            <v>14073</v>
          </cell>
          <cell r="DM36">
            <v>14073</v>
          </cell>
          <cell r="DN36">
            <v>14073</v>
          </cell>
          <cell r="DO36">
            <v>14073</v>
          </cell>
          <cell r="DP36">
            <v>14073</v>
          </cell>
          <cell r="DQ36">
            <v>14073</v>
          </cell>
          <cell r="DR36">
            <v>14073</v>
          </cell>
          <cell r="DS36">
            <v>14073</v>
          </cell>
          <cell r="DU36">
            <v>3096.06</v>
          </cell>
          <cell r="DV36">
            <v>3096.06</v>
          </cell>
          <cell r="DW36">
            <v>3096.06</v>
          </cell>
          <cell r="DX36">
            <v>3096.06</v>
          </cell>
          <cell r="DY36">
            <v>3096.06</v>
          </cell>
          <cell r="DZ36">
            <v>3096.06</v>
          </cell>
          <cell r="EA36">
            <v>3096.06</v>
          </cell>
          <cell r="EB36">
            <v>3096.06</v>
          </cell>
          <cell r="EC36">
            <v>3096.06</v>
          </cell>
          <cell r="ED36">
            <v>3096.06</v>
          </cell>
          <cell r="EE36">
            <v>3096.06</v>
          </cell>
          <cell r="EF36">
            <v>3096.06</v>
          </cell>
        </row>
        <row r="37">
          <cell r="A37" t="str">
            <v>зв</v>
          </cell>
          <cell r="DH37">
            <v>23641.5</v>
          </cell>
          <cell r="DI37">
            <v>23641.5</v>
          </cell>
          <cell r="DJ37">
            <v>23641.5</v>
          </cell>
          <cell r="DK37">
            <v>23641.5</v>
          </cell>
          <cell r="DL37">
            <v>23641.5</v>
          </cell>
          <cell r="DM37">
            <v>23641.5</v>
          </cell>
          <cell r="DN37">
            <v>23641.5</v>
          </cell>
          <cell r="DO37">
            <v>23641.5</v>
          </cell>
          <cell r="DP37">
            <v>23641.5</v>
          </cell>
          <cell r="DQ37">
            <v>23641.5</v>
          </cell>
          <cell r="DR37">
            <v>23641.5</v>
          </cell>
          <cell r="DS37">
            <v>23641.5</v>
          </cell>
          <cell r="DU37">
            <v>5201.13</v>
          </cell>
          <cell r="DV37">
            <v>5201.13</v>
          </cell>
          <cell r="DW37">
            <v>5201.13</v>
          </cell>
          <cell r="DX37">
            <v>5201.13</v>
          </cell>
          <cell r="DY37">
            <v>5201.13</v>
          </cell>
          <cell r="DZ37">
            <v>5201.13</v>
          </cell>
          <cell r="EA37">
            <v>5201.13</v>
          </cell>
          <cell r="EB37">
            <v>5201.13</v>
          </cell>
          <cell r="EC37">
            <v>5201.13</v>
          </cell>
          <cell r="ED37">
            <v>5201.13</v>
          </cell>
          <cell r="EE37">
            <v>5201.13</v>
          </cell>
          <cell r="EF37">
            <v>5201.13</v>
          </cell>
        </row>
        <row r="38">
          <cell r="A38" t="str">
            <v>зв</v>
          </cell>
          <cell r="DH38">
            <v>23641.5</v>
          </cell>
          <cell r="DI38">
            <v>23641.5</v>
          </cell>
          <cell r="DJ38">
            <v>23641.5</v>
          </cell>
          <cell r="DK38">
            <v>23641.5</v>
          </cell>
          <cell r="DL38">
            <v>23641.5</v>
          </cell>
          <cell r="DM38">
            <v>23641.5</v>
          </cell>
          <cell r="DN38">
            <v>23641.5</v>
          </cell>
          <cell r="DO38">
            <v>23641.5</v>
          </cell>
          <cell r="DP38">
            <v>23641.5</v>
          </cell>
          <cell r="DQ38">
            <v>23641.5</v>
          </cell>
          <cell r="DR38">
            <v>23641.5</v>
          </cell>
          <cell r="DS38">
            <v>23641.5</v>
          </cell>
          <cell r="DU38">
            <v>5201.13</v>
          </cell>
          <cell r="DV38">
            <v>5201.13</v>
          </cell>
          <cell r="DW38">
            <v>5201.13</v>
          </cell>
          <cell r="DX38">
            <v>5201.13</v>
          </cell>
          <cell r="DY38">
            <v>5201.13</v>
          </cell>
          <cell r="DZ38">
            <v>5201.13</v>
          </cell>
          <cell r="EA38">
            <v>5201.13</v>
          </cell>
          <cell r="EB38">
            <v>5201.13</v>
          </cell>
          <cell r="EC38">
            <v>5201.13</v>
          </cell>
          <cell r="ED38">
            <v>5201.13</v>
          </cell>
          <cell r="EE38">
            <v>5201.13</v>
          </cell>
          <cell r="EF38">
            <v>5201.13</v>
          </cell>
        </row>
        <row r="39">
          <cell r="A39" t="str">
            <v>зв</v>
          </cell>
          <cell r="DH39">
            <v>4926</v>
          </cell>
          <cell r="DI39">
            <v>4926</v>
          </cell>
          <cell r="DJ39">
            <v>4926</v>
          </cell>
          <cell r="DK39">
            <v>4926</v>
          </cell>
          <cell r="DL39">
            <v>4926</v>
          </cell>
          <cell r="DM39">
            <v>4926</v>
          </cell>
          <cell r="DN39">
            <v>4926</v>
          </cell>
          <cell r="DO39">
            <v>4926</v>
          </cell>
          <cell r="DP39">
            <v>4926</v>
          </cell>
          <cell r="DQ39">
            <v>4926</v>
          </cell>
          <cell r="DR39">
            <v>4926</v>
          </cell>
          <cell r="DS39">
            <v>4926</v>
          </cell>
          <cell r="DU39">
            <v>1083.72</v>
          </cell>
          <cell r="DV39">
            <v>1083.72</v>
          </cell>
          <cell r="DW39">
            <v>1083.72</v>
          </cell>
          <cell r="DX39">
            <v>1083.72</v>
          </cell>
          <cell r="DY39">
            <v>1083.72</v>
          </cell>
          <cell r="DZ39">
            <v>1083.72</v>
          </cell>
          <cell r="EA39">
            <v>1083.72</v>
          </cell>
          <cell r="EB39">
            <v>1083.72</v>
          </cell>
          <cell r="EC39">
            <v>1083.72</v>
          </cell>
          <cell r="ED39">
            <v>1083.72</v>
          </cell>
          <cell r="EE39">
            <v>1083.72</v>
          </cell>
          <cell r="EF39">
            <v>1083.72</v>
          </cell>
        </row>
        <row r="40">
          <cell r="A40" t="str">
            <v>соб</v>
          </cell>
          <cell r="DH40">
            <v>4500</v>
          </cell>
          <cell r="DI40">
            <v>4500</v>
          </cell>
          <cell r="DJ40">
            <v>4500</v>
          </cell>
          <cell r="DK40">
            <v>4500</v>
          </cell>
          <cell r="DL40">
            <v>4500</v>
          </cell>
          <cell r="DM40">
            <v>4500</v>
          </cell>
          <cell r="DN40">
            <v>4500</v>
          </cell>
          <cell r="DO40">
            <v>4500</v>
          </cell>
          <cell r="DP40">
            <v>4500</v>
          </cell>
          <cell r="DQ40">
            <v>4500</v>
          </cell>
          <cell r="DR40">
            <v>4500</v>
          </cell>
          <cell r="DS40">
            <v>4500</v>
          </cell>
          <cell r="DU40">
            <v>990</v>
          </cell>
          <cell r="DV40">
            <v>990</v>
          </cell>
          <cell r="DW40">
            <v>990</v>
          </cell>
          <cell r="DX40">
            <v>990</v>
          </cell>
          <cell r="DY40">
            <v>990</v>
          </cell>
          <cell r="DZ40">
            <v>990</v>
          </cell>
          <cell r="EA40">
            <v>990</v>
          </cell>
          <cell r="EB40">
            <v>990</v>
          </cell>
          <cell r="EC40">
            <v>990</v>
          </cell>
          <cell r="ED40">
            <v>990</v>
          </cell>
          <cell r="EE40">
            <v>990</v>
          </cell>
          <cell r="EF40">
            <v>990</v>
          </cell>
        </row>
        <row r="41">
          <cell r="A41" t="str">
            <v>соб</v>
          </cell>
          <cell r="DH41">
            <v>4500</v>
          </cell>
          <cell r="DI41">
            <v>4500</v>
          </cell>
          <cell r="DJ41">
            <v>4500</v>
          </cell>
          <cell r="DK41">
            <v>4500</v>
          </cell>
          <cell r="DL41">
            <v>4500</v>
          </cell>
          <cell r="DM41">
            <v>4500</v>
          </cell>
          <cell r="DN41">
            <v>4500</v>
          </cell>
          <cell r="DO41">
            <v>4500</v>
          </cell>
          <cell r="DP41">
            <v>4500</v>
          </cell>
          <cell r="DQ41">
            <v>4500</v>
          </cell>
          <cell r="DR41">
            <v>4500</v>
          </cell>
          <cell r="DS41">
            <v>4500</v>
          </cell>
          <cell r="DU41">
            <v>990</v>
          </cell>
          <cell r="DV41">
            <v>990</v>
          </cell>
          <cell r="DW41">
            <v>990</v>
          </cell>
          <cell r="DX41">
            <v>990</v>
          </cell>
          <cell r="DY41">
            <v>990</v>
          </cell>
          <cell r="DZ41">
            <v>990</v>
          </cell>
          <cell r="EA41">
            <v>990</v>
          </cell>
          <cell r="EB41">
            <v>990</v>
          </cell>
          <cell r="EC41">
            <v>990</v>
          </cell>
          <cell r="ED41">
            <v>990</v>
          </cell>
          <cell r="EE41">
            <v>990</v>
          </cell>
          <cell r="EF41">
            <v>990</v>
          </cell>
        </row>
        <row r="42">
          <cell r="A42" t="str">
            <v>соб</v>
          </cell>
          <cell r="DH42">
            <v>12040.5</v>
          </cell>
          <cell r="DI42">
            <v>12040.5</v>
          </cell>
          <cell r="DJ42">
            <v>12040.5</v>
          </cell>
          <cell r="DK42">
            <v>12040.5</v>
          </cell>
          <cell r="DL42">
            <v>12040.5</v>
          </cell>
          <cell r="DM42">
            <v>12040.5</v>
          </cell>
          <cell r="DN42">
            <v>12040.5</v>
          </cell>
          <cell r="DO42">
            <v>12040.5</v>
          </cell>
          <cell r="DP42">
            <v>12040.5</v>
          </cell>
          <cell r="DQ42">
            <v>12040.5</v>
          </cell>
          <cell r="DR42">
            <v>12040.5</v>
          </cell>
          <cell r="DS42">
            <v>12040.5</v>
          </cell>
          <cell r="DU42">
            <v>2648.91</v>
          </cell>
          <cell r="DV42">
            <v>2648.91</v>
          </cell>
          <cell r="DW42">
            <v>2648.91</v>
          </cell>
          <cell r="DX42">
            <v>2648.91</v>
          </cell>
          <cell r="DY42">
            <v>2648.91</v>
          </cell>
          <cell r="DZ42">
            <v>2648.91</v>
          </cell>
          <cell r="EA42">
            <v>2648.91</v>
          </cell>
          <cell r="EB42">
            <v>2648.91</v>
          </cell>
          <cell r="EC42">
            <v>2648.91</v>
          </cell>
          <cell r="ED42">
            <v>2648.91</v>
          </cell>
          <cell r="EE42">
            <v>2648.91</v>
          </cell>
          <cell r="EF42">
            <v>2648.91</v>
          </cell>
        </row>
        <row r="43">
          <cell r="A43" t="str">
            <v>соб</v>
          </cell>
          <cell r="DH43">
            <v>12040.5</v>
          </cell>
          <cell r="DI43">
            <v>12040.5</v>
          </cell>
          <cell r="DJ43">
            <v>12040.5</v>
          </cell>
          <cell r="DK43">
            <v>12040.5</v>
          </cell>
          <cell r="DL43">
            <v>12040.5</v>
          </cell>
          <cell r="DM43">
            <v>12040.5</v>
          </cell>
          <cell r="DN43">
            <v>12040.5</v>
          </cell>
          <cell r="DO43">
            <v>12040.5</v>
          </cell>
          <cell r="DP43">
            <v>12040.5</v>
          </cell>
          <cell r="DQ43">
            <v>12040.5</v>
          </cell>
          <cell r="DR43">
            <v>12040.5</v>
          </cell>
          <cell r="DS43">
            <v>12040.5</v>
          </cell>
          <cell r="DU43">
            <v>2648.91</v>
          </cell>
          <cell r="DV43">
            <v>2648.91</v>
          </cell>
          <cell r="DW43">
            <v>2648.91</v>
          </cell>
          <cell r="DX43">
            <v>2648.91</v>
          </cell>
          <cell r="DY43">
            <v>2648.91</v>
          </cell>
          <cell r="DZ43">
            <v>2648.91</v>
          </cell>
          <cell r="EA43">
            <v>2648.91</v>
          </cell>
          <cell r="EB43">
            <v>2648.91</v>
          </cell>
          <cell r="EC43">
            <v>2648.91</v>
          </cell>
          <cell r="ED43">
            <v>2648.91</v>
          </cell>
          <cell r="EE43">
            <v>2648.91</v>
          </cell>
          <cell r="EF43">
            <v>2648.91</v>
          </cell>
        </row>
        <row r="44">
          <cell r="A44" t="str">
            <v>соб</v>
          </cell>
          <cell r="DH44">
            <v>16052.75</v>
          </cell>
          <cell r="DI44">
            <v>16052.75</v>
          </cell>
          <cell r="DJ44">
            <v>16052.75</v>
          </cell>
          <cell r="DK44">
            <v>16052.75</v>
          </cell>
          <cell r="DL44">
            <v>16052.75</v>
          </cell>
          <cell r="DM44">
            <v>16052.75</v>
          </cell>
          <cell r="DN44">
            <v>16052.75</v>
          </cell>
          <cell r="DO44">
            <v>16052.75</v>
          </cell>
          <cell r="DP44">
            <v>16052.75</v>
          </cell>
          <cell r="DQ44">
            <v>16052.75</v>
          </cell>
          <cell r="DR44">
            <v>16052.75</v>
          </cell>
          <cell r="DS44">
            <v>16052.75</v>
          </cell>
          <cell r="DU44">
            <v>3531.605</v>
          </cell>
          <cell r="DV44">
            <v>3531.605</v>
          </cell>
          <cell r="DW44">
            <v>3531.605</v>
          </cell>
          <cell r="DX44">
            <v>3531.605</v>
          </cell>
          <cell r="DY44">
            <v>3531.605</v>
          </cell>
          <cell r="DZ44">
            <v>3531.605</v>
          </cell>
          <cell r="EA44">
            <v>3531.605</v>
          </cell>
          <cell r="EB44">
            <v>3531.605</v>
          </cell>
          <cell r="EC44">
            <v>3531.605</v>
          </cell>
          <cell r="ED44">
            <v>3531.605</v>
          </cell>
          <cell r="EE44">
            <v>3531.605</v>
          </cell>
          <cell r="EF44">
            <v>3531.605</v>
          </cell>
        </row>
        <row r="45">
          <cell r="A45" t="str">
            <v>соб</v>
          </cell>
          <cell r="DH45">
            <v>16052.75</v>
          </cell>
          <cell r="DI45">
            <v>16052.75</v>
          </cell>
          <cell r="DJ45">
            <v>16052.75</v>
          </cell>
          <cell r="DK45">
            <v>16052.75</v>
          </cell>
          <cell r="DL45">
            <v>16052.75</v>
          </cell>
          <cell r="DM45">
            <v>16052.75</v>
          </cell>
          <cell r="DN45">
            <v>16052.75</v>
          </cell>
          <cell r="DO45">
            <v>16052.75</v>
          </cell>
          <cell r="DP45">
            <v>16052.75</v>
          </cell>
          <cell r="DQ45">
            <v>16052.75</v>
          </cell>
          <cell r="DR45">
            <v>16052.75</v>
          </cell>
          <cell r="DS45">
            <v>16052.75</v>
          </cell>
          <cell r="DU45">
            <v>3531.605</v>
          </cell>
          <cell r="DV45">
            <v>3531.605</v>
          </cell>
          <cell r="DW45">
            <v>3531.605</v>
          </cell>
          <cell r="DX45">
            <v>3531.605</v>
          </cell>
          <cell r="DY45">
            <v>3531.605</v>
          </cell>
          <cell r="DZ45">
            <v>3531.605</v>
          </cell>
          <cell r="EA45">
            <v>3531.605</v>
          </cell>
          <cell r="EB45">
            <v>3531.605</v>
          </cell>
          <cell r="EC45">
            <v>3531.605</v>
          </cell>
          <cell r="ED45">
            <v>3531.605</v>
          </cell>
          <cell r="EE45">
            <v>3531.605</v>
          </cell>
          <cell r="EF45">
            <v>3531.605</v>
          </cell>
        </row>
        <row r="46">
          <cell r="A46" t="str">
            <v>соб</v>
          </cell>
          <cell r="DH46">
            <v>16052.75</v>
          </cell>
          <cell r="DI46">
            <v>16052.75</v>
          </cell>
          <cell r="DJ46">
            <v>16052.75</v>
          </cell>
          <cell r="DK46">
            <v>16052.75</v>
          </cell>
          <cell r="DL46">
            <v>16052.75</v>
          </cell>
          <cell r="DM46">
            <v>16052.75</v>
          </cell>
          <cell r="DN46">
            <v>16052.75</v>
          </cell>
          <cell r="DO46">
            <v>16052.75</v>
          </cell>
          <cell r="DP46">
            <v>16052.75</v>
          </cell>
          <cell r="DQ46">
            <v>16052.75</v>
          </cell>
          <cell r="DR46">
            <v>16052.75</v>
          </cell>
          <cell r="DS46">
            <v>16052.75</v>
          </cell>
          <cell r="DU46">
            <v>3531.605</v>
          </cell>
          <cell r="DV46">
            <v>3531.605</v>
          </cell>
          <cell r="DW46">
            <v>3531.605</v>
          </cell>
          <cell r="DX46">
            <v>3531.605</v>
          </cell>
          <cell r="DY46">
            <v>3531.605</v>
          </cell>
          <cell r="DZ46">
            <v>3531.605</v>
          </cell>
          <cell r="EA46">
            <v>3531.605</v>
          </cell>
          <cell r="EB46">
            <v>3531.605</v>
          </cell>
          <cell r="EC46">
            <v>3531.605</v>
          </cell>
          <cell r="ED46">
            <v>3531.605</v>
          </cell>
          <cell r="EE46">
            <v>3531.605</v>
          </cell>
          <cell r="EF46">
            <v>3531.605</v>
          </cell>
        </row>
        <row r="47">
          <cell r="A47" t="str">
            <v>соб</v>
          </cell>
          <cell r="DH47">
            <v>16052.75</v>
          </cell>
          <cell r="DI47">
            <v>16052.75</v>
          </cell>
          <cell r="DJ47">
            <v>16052.75</v>
          </cell>
          <cell r="DK47">
            <v>16052.75</v>
          </cell>
          <cell r="DL47">
            <v>16052.75</v>
          </cell>
          <cell r="DM47">
            <v>16052.75</v>
          </cell>
          <cell r="DN47">
            <v>16052.75</v>
          </cell>
          <cell r="DO47">
            <v>16052.75</v>
          </cell>
          <cell r="DP47">
            <v>16052.75</v>
          </cell>
          <cell r="DQ47">
            <v>16052.75</v>
          </cell>
          <cell r="DR47">
            <v>16052.75</v>
          </cell>
          <cell r="DS47">
            <v>16052.75</v>
          </cell>
          <cell r="DU47">
            <v>3531.605</v>
          </cell>
          <cell r="DV47">
            <v>3531.605</v>
          </cell>
          <cell r="DW47">
            <v>3531.605</v>
          </cell>
          <cell r="DX47">
            <v>3531.605</v>
          </cell>
          <cell r="DY47">
            <v>3531.605</v>
          </cell>
          <cell r="DZ47">
            <v>3531.605</v>
          </cell>
          <cell r="EA47">
            <v>3531.605</v>
          </cell>
          <cell r="EB47">
            <v>3531.605</v>
          </cell>
          <cell r="EC47">
            <v>3531.605</v>
          </cell>
          <cell r="ED47">
            <v>3531.605</v>
          </cell>
          <cell r="EE47">
            <v>3531.605</v>
          </cell>
          <cell r="EF47">
            <v>3531.605</v>
          </cell>
        </row>
        <row r="48">
          <cell r="A48" t="str">
            <v>соб</v>
          </cell>
          <cell r="DH48">
            <v>16052.75</v>
          </cell>
          <cell r="DI48">
            <v>16052.75</v>
          </cell>
          <cell r="DJ48">
            <v>16052.75</v>
          </cell>
          <cell r="DK48">
            <v>16052.75</v>
          </cell>
          <cell r="DL48">
            <v>16052.75</v>
          </cell>
          <cell r="DM48">
            <v>16052.75</v>
          </cell>
          <cell r="DN48">
            <v>16052.75</v>
          </cell>
          <cell r="DO48">
            <v>16052.75</v>
          </cell>
          <cell r="DP48">
            <v>16052.75</v>
          </cell>
          <cell r="DQ48">
            <v>16052.75</v>
          </cell>
          <cell r="DR48">
            <v>16052.75</v>
          </cell>
          <cell r="DS48">
            <v>16052.75</v>
          </cell>
          <cell r="DU48">
            <v>3531.605</v>
          </cell>
          <cell r="DV48">
            <v>3531.605</v>
          </cell>
          <cell r="DW48">
            <v>3531.605</v>
          </cell>
          <cell r="DX48">
            <v>3531.605</v>
          </cell>
          <cell r="DY48">
            <v>3531.605</v>
          </cell>
          <cell r="DZ48">
            <v>3531.605</v>
          </cell>
          <cell r="EA48">
            <v>3531.605</v>
          </cell>
          <cell r="EB48">
            <v>3531.605</v>
          </cell>
          <cell r="EC48">
            <v>3531.605</v>
          </cell>
          <cell r="ED48">
            <v>3531.605</v>
          </cell>
          <cell r="EE48">
            <v>3531.605</v>
          </cell>
          <cell r="EF48">
            <v>3531.605</v>
          </cell>
        </row>
        <row r="49">
          <cell r="A49" t="str">
            <v>соб</v>
          </cell>
          <cell r="DH49">
            <v>16052.75</v>
          </cell>
          <cell r="DI49">
            <v>16052.75</v>
          </cell>
          <cell r="DJ49">
            <v>16052.75</v>
          </cell>
          <cell r="DK49">
            <v>16052.75</v>
          </cell>
          <cell r="DL49">
            <v>16052.75</v>
          </cell>
          <cell r="DM49">
            <v>16052.75</v>
          </cell>
          <cell r="DN49">
            <v>16052.75</v>
          </cell>
          <cell r="DO49">
            <v>16052.75</v>
          </cell>
          <cell r="DP49">
            <v>16052.75</v>
          </cell>
          <cell r="DQ49">
            <v>16052.75</v>
          </cell>
          <cell r="DR49">
            <v>16052.75</v>
          </cell>
          <cell r="DS49">
            <v>16052.75</v>
          </cell>
          <cell r="DU49">
            <v>3531.605</v>
          </cell>
          <cell r="DV49">
            <v>3531.605</v>
          </cell>
          <cell r="DW49">
            <v>3531.605</v>
          </cell>
          <cell r="DX49">
            <v>3531.605</v>
          </cell>
          <cell r="DY49">
            <v>3531.605</v>
          </cell>
          <cell r="DZ49">
            <v>3531.605</v>
          </cell>
          <cell r="EA49">
            <v>3531.605</v>
          </cell>
          <cell r="EB49">
            <v>3531.605</v>
          </cell>
          <cell r="EC49">
            <v>3531.605</v>
          </cell>
          <cell r="ED49">
            <v>3531.605</v>
          </cell>
          <cell r="EE49">
            <v>3531.605</v>
          </cell>
          <cell r="EF49">
            <v>3531.605</v>
          </cell>
        </row>
        <row r="50">
          <cell r="A50" t="str">
            <v>соб</v>
          </cell>
          <cell r="DH50">
            <v>16179.2</v>
          </cell>
          <cell r="DI50">
            <v>16179.2</v>
          </cell>
          <cell r="DJ50">
            <v>16179.2</v>
          </cell>
          <cell r="DK50">
            <v>16179.2</v>
          </cell>
          <cell r="DL50">
            <v>16179.2</v>
          </cell>
          <cell r="DM50">
            <v>16179.2</v>
          </cell>
          <cell r="DN50">
            <v>16179.2</v>
          </cell>
          <cell r="DO50">
            <v>16179.2</v>
          </cell>
          <cell r="DP50">
            <v>16179.2</v>
          </cell>
          <cell r="DQ50">
            <v>16179.2</v>
          </cell>
          <cell r="DR50">
            <v>16179.2</v>
          </cell>
          <cell r="DS50">
            <v>16179.2</v>
          </cell>
          <cell r="DU50">
            <v>3559.424</v>
          </cell>
          <cell r="DV50">
            <v>3559.424</v>
          </cell>
          <cell r="DW50">
            <v>3559.424</v>
          </cell>
          <cell r="DX50">
            <v>3559.424</v>
          </cell>
          <cell r="DY50">
            <v>3559.424</v>
          </cell>
          <cell r="DZ50">
            <v>3559.424</v>
          </cell>
          <cell r="EA50">
            <v>3559.424</v>
          </cell>
          <cell r="EB50">
            <v>3559.424</v>
          </cell>
          <cell r="EC50">
            <v>3559.424</v>
          </cell>
          <cell r="ED50">
            <v>3559.424</v>
          </cell>
          <cell r="EE50">
            <v>3559.424</v>
          </cell>
          <cell r="EF50">
            <v>3559.424</v>
          </cell>
        </row>
        <row r="51">
          <cell r="A51" t="str">
            <v>соб</v>
          </cell>
          <cell r="DH51">
            <v>16179.2</v>
          </cell>
          <cell r="DI51">
            <v>16179.2</v>
          </cell>
          <cell r="DJ51">
            <v>16179.2</v>
          </cell>
          <cell r="DK51">
            <v>16179.2</v>
          </cell>
          <cell r="DL51">
            <v>16179.2</v>
          </cell>
          <cell r="DM51">
            <v>16179.2</v>
          </cell>
          <cell r="DN51">
            <v>16179.2</v>
          </cell>
          <cell r="DO51">
            <v>16179.2</v>
          </cell>
          <cell r="DP51">
            <v>16179.2</v>
          </cell>
          <cell r="DQ51">
            <v>16179.2</v>
          </cell>
          <cell r="DR51">
            <v>16179.2</v>
          </cell>
          <cell r="DS51">
            <v>16179.2</v>
          </cell>
          <cell r="DU51">
            <v>3559.424</v>
          </cell>
          <cell r="DV51">
            <v>3559.424</v>
          </cell>
          <cell r="DW51">
            <v>3559.424</v>
          </cell>
          <cell r="DX51">
            <v>3559.424</v>
          </cell>
          <cell r="DY51">
            <v>3559.424</v>
          </cell>
          <cell r="DZ51">
            <v>3559.424</v>
          </cell>
          <cell r="EA51">
            <v>3559.424</v>
          </cell>
          <cell r="EB51">
            <v>3559.424</v>
          </cell>
          <cell r="EC51">
            <v>3559.424</v>
          </cell>
          <cell r="ED51">
            <v>3559.424</v>
          </cell>
          <cell r="EE51">
            <v>3559.424</v>
          </cell>
          <cell r="EF51">
            <v>3559.424</v>
          </cell>
        </row>
        <row r="52">
          <cell r="A52" t="str">
            <v>соб</v>
          </cell>
          <cell r="DH52">
            <v>14073</v>
          </cell>
          <cell r="DI52">
            <v>14073</v>
          </cell>
          <cell r="DJ52">
            <v>14073</v>
          </cell>
          <cell r="DK52">
            <v>14073</v>
          </cell>
          <cell r="DL52">
            <v>14073</v>
          </cell>
          <cell r="DM52">
            <v>14073</v>
          </cell>
          <cell r="DN52">
            <v>14073</v>
          </cell>
          <cell r="DO52">
            <v>14073</v>
          </cell>
          <cell r="DP52">
            <v>14073</v>
          </cell>
          <cell r="DQ52">
            <v>14073</v>
          </cell>
          <cell r="DR52">
            <v>14073</v>
          </cell>
          <cell r="DS52">
            <v>14073</v>
          </cell>
          <cell r="DU52">
            <v>3096.06</v>
          </cell>
          <cell r="DV52">
            <v>3096.06</v>
          </cell>
          <cell r="DW52">
            <v>3096.06</v>
          </cell>
          <cell r="DX52">
            <v>3096.06</v>
          </cell>
          <cell r="DY52">
            <v>3096.06</v>
          </cell>
          <cell r="DZ52">
            <v>3096.06</v>
          </cell>
          <cell r="EA52">
            <v>3096.06</v>
          </cell>
          <cell r="EB52">
            <v>3096.06</v>
          </cell>
          <cell r="EC52">
            <v>3096.06</v>
          </cell>
          <cell r="ED52">
            <v>3096.06</v>
          </cell>
          <cell r="EE52">
            <v>3096.06</v>
          </cell>
          <cell r="EF52">
            <v>3096.06</v>
          </cell>
        </row>
        <row r="53">
          <cell r="A53" t="str">
            <v>соб</v>
          </cell>
          <cell r="DH53">
            <v>33972</v>
          </cell>
          <cell r="DI53">
            <v>33972</v>
          </cell>
          <cell r="DJ53">
            <v>33972</v>
          </cell>
          <cell r="DK53">
            <v>33972</v>
          </cell>
          <cell r="DL53">
            <v>33972</v>
          </cell>
          <cell r="DM53">
            <v>33972</v>
          </cell>
          <cell r="DN53">
            <v>33972</v>
          </cell>
          <cell r="DO53">
            <v>33972</v>
          </cell>
          <cell r="DP53">
            <v>33972</v>
          </cell>
          <cell r="DQ53">
            <v>33972</v>
          </cell>
          <cell r="DR53">
            <v>33972</v>
          </cell>
          <cell r="DS53">
            <v>33972</v>
          </cell>
          <cell r="DU53">
            <v>7473.84</v>
          </cell>
          <cell r="DV53">
            <v>7473.84</v>
          </cell>
          <cell r="DW53">
            <v>7473.84</v>
          </cell>
          <cell r="DX53">
            <v>7473.84</v>
          </cell>
          <cell r="DY53">
            <v>7473.84</v>
          </cell>
          <cell r="DZ53">
            <v>7473.84</v>
          </cell>
          <cell r="EA53">
            <v>7473.84</v>
          </cell>
          <cell r="EB53">
            <v>7473.84</v>
          </cell>
          <cell r="EC53">
            <v>7473.84</v>
          </cell>
          <cell r="ED53">
            <v>7473.84</v>
          </cell>
          <cell r="EE53">
            <v>7473.84</v>
          </cell>
          <cell r="EF53">
            <v>7473.84</v>
          </cell>
        </row>
        <row r="54">
          <cell r="A54" t="str">
            <v>соб</v>
          </cell>
          <cell r="DH54">
            <v>16857</v>
          </cell>
          <cell r="DI54">
            <v>16857</v>
          </cell>
          <cell r="DJ54">
            <v>16857</v>
          </cell>
          <cell r="DK54">
            <v>16857</v>
          </cell>
          <cell r="DL54">
            <v>16857</v>
          </cell>
          <cell r="DM54">
            <v>16857</v>
          </cell>
          <cell r="DN54">
            <v>16857</v>
          </cell>
          <cell r="DO54">
            <v>16857</v>
          </cell>
          <cell r="DP54">
            <v>16857</v>
          </cell>
          <cell r="DQ54">
            <v>16857</v>
          </cell>
          <cell r="DR54">
            <v>16857</v>
          </cell>
          <cell r="DS54">
            <v>16857</v>
          </cell>
          <cell r="DU54">
            <v>3708.54</v>
          </cell>
          <cell r="DV54">
            <v>3708.54</v>
          </cell>
          <cell r="DW54">
            <v>3708.54</v>
          </cell>
          <cell r="DX54">
            <v>3708.54</v>
          </cell>
          <cell r="DY54">
            <v>3708.54</v>
          </cell>
          <cell r="DZ54">
            <v>3708.54</v>
          </cell>
          <cell r="EA54">
            <v>3708.54</v>
          </cell>
          <cell r="EB54">
            <v>3708.54</v>
          </cell>
          <cell r="EC54">
            <v>3708.54</v>
          </cell>
          <cell r="ED54">
            <v>3708.54</v>
          </cell>
          <cell r="EE54">
            <v>3708.54</v>
          </cell>
          <cell r="EF54">
            <v>3708.54</v>
          </cell>
        </row>
        <row r="55">
          <cell r="A55" t="str">
            <v>соб</v>
          </cell>
          <cell r="DH55">
            <v>16857</v>
          </cell>
          <cell r="DI55">
            <v>16857</v>
          </cell>
          <cell r="DJ55">
            <v>16857</v>
          </cell>
          <cell r="DK55">
            <v>16857</v>
          </cell>
          <cell r="DL55">
            <v>16857</v>
          </cell>
          <cell r="DM55">
            <v>16857</v>
          </cell>
          <cell r="DN55">
            <v>16857</v>
          </cell>
          <cell r="DO55">
            <v>16857</v>
          </cell>
          <cell r="DP55">
            <v>16857</v>
          </cell>
          <cell r="DQ55">
            <v>16857</v>
          </cell>
          <cell r="DR55">
            <v>16857</v>
          </cell>
          <cell r="DS55">
            <v>16857</v>
          </cell>
          <cell r="DU55">
            <v>3708.54</v>
          </cell>
          <cell r="DV55">
            <v>3708.54</v>
          </cell>
          <cell r="DW55">
            <v>3708.54</v>
          </cell>
          <cell r="DX55">
            <v>3708.54</v>
          </cell>
          <cell r="DY55">
            <v>3708.54</v>
          </cell>
          <cell r="DZ55">
            <v>3708.54</v>
          </cell>
          <cell r="EA55">
            <v>3708.54</v>
          </cell>
          <cell r="EB55">
            <v>3708.54</v>
          </cell>
          <cell r="EC55">
            <v>3708.54</v>
          </cell>
          <cell r="ED55">
            <v>3708.54</v>
          </cell>
          <cell r="EE55">
            <v>3708.54</v>
          </cell>
          <cell r="EF55">
            <v>3708.54</v>
          </cell>
        </row>
        <row r="56">
          <cell r="A56" t="str">
            <v>соб</v>
          </cell>
          <cell r="DH56">
            <v>16857</v>
          </cell>
          <cell r="DI56">
            <v>16857</v>
          </cell>
          <cell r="DJ56">
            <v>16857</v>
          </cell>
          <cell r="DK56">
            <v>16857</v>
          </cell>
          <cell r="DL56">
            <v>16857</v>
          </cell>
          <cell r="DM56">
            <v>16857</v>
          </cell>
          <cell r="DN56">
            <v>16857</v>
          </cell>
          <cell r="DO56">
            <v>16857</v>
          </cell>
          <cell r="DP56">
            <v>16857</v>
          </cell>
          <cell r="DQ56">
            <v>16857</v>
          </cell>
          <cell r="DR56">
            <v>16857</v>
          </cell>
          <cell r="DS56">
            <v>16857</v>
          </cell>
          <cell r="DU56">
            <v>3708.54</v>
          </cell>
          <cell r="DV56">
            <v>3708.54</v>
          </cell>
          <cell r="DW56">
            <v>3708.54</v>
          </cell>
          <cell r="DX56">
            <v>3708.54</v>
          </cell>
          <cell r="DY56">
            <v>3708.54</v>
          </cell>
          <cell r="DZ56">
            <v>3708.54</v>
          </cell>
          <cell r="EA56">
            <v>3708.54</v>
          </cell>
          <cell r="EB56">
            <v>3708.54</v>
          </cell>
          <cell r="EC56">
            <v>3708.54</v>
          </cell>
          <cell r="ED56">
            <v>3708.54</v>
          </cell>
          <cell r="EE56">
            <v>3708.54</v>
          </cell>
          <cell r="EF56">
            <v>3708.54</v>
          </cell>
        </row>
        <row r="57">
          <cell r="A57" t="str">
            <v>соб</v>
          </cell>
          <cell r="DH57">
            <v>16857</v>
          </cell>
          <cell r="DI57">
            <v>16857</v>
          </cell>
          <cell r="DJ57">
            <v>16857</v>
          </cell>
          <cell r="DK57">
            <v>16857</v>
          </cell>
          <cell r="DL57">
            <v>16857</v>
          </cell>
          <cell r="DM57">
            <v>16857</v>
          </cell>
          <cell r="DN57">
            <v>16857</v>
          </cell>
          <cell r="DO57">
            <v>16857</v>
          </cell>
          <cell r="DP57">
            <v>16857</v>
          </cell>
          <cell r="DQ57">
            <v>16857</v>
          </cell>
          <cell r="DR57">
            <v>16857</v>
          </cell>
          <cell r="DS57">
            <v>16857</v>
          </cell>
          <cell r="DU57">
            <v>3708.54</v>
          </cell>
          <cell r="DV57">
            <v>3708.54</v>
          </cell>
          <cell r="DW57">
            <v>3708.54</v>
          </cell>
          <cell r="DX57">
            <v>3708.54</v>
          </cell>
          <cell r="DY57">
            <v>3708.54</v>
          </cell>
          <cell r="DZ57">
            <v>3708.54</v>
          </cell>
          <cell r="EA57">
            <v>3708.54</v>
          </cell>
          <cell r="EB57">
            <v>3708.54</v>
          </cell>
          <cell r="EC57">
            <v>3708.54</v>
          </cell>
          <cell r="ED57">
            <v>3708.54</v>
          </cell>
          <cell r="EE57">
            <v>3708.54</v>
          </cell>
          <cell r="EF57">
            <v>3708.54</v>
          </cell>
        </row>
        <row r="58">
          <cell r="A58" t="str">
            <v>соб</v>
          </cell>
          <cell r="DH58">
            <v>16857</v>
          </cell>
          <cell r="DI58">
            <v>16857</v>
          </cell>
          <cell r="DJ58">
            <v>16857</v>
          </cell>
          <cell r="DK58">
            <v>16857</v>
          </cell>
          <cell r="DL58">
            <v>16857</v>
          </cell>
          <cell r="DM58">
            <v>16857</v>
          </cell>
          <cell r="DN58">
            <v>16857</v>
          </cell>
          <cell r="DO58">
            <v>16857</v>
          </cell>
          <cell r="DP58">
            <v>16857</v>
          </cell>
          <cell r="DQ58">
            <v>16857</v>
          </cell>
          <cell r="DR58">
            <v>16857</v>
          </cell>
          <cell r="DS58">
            <v>16857</v>
          </cell>
          <cell r="DU58">
            <v>3708.54</v>
          </cell>
          <cell r="DV58">
            <v>3708.54</v>
          </cell>
          <cell r="DW58">
            <v>3708.54</v>
          </cell>
          <cell r="DX58">
            <v>3708.54</v>
          </cell>
          <cell r="DY58">
            <v>3708.54</v>
          </cell>
          <cell r="DZ58">
            <v>3708.54</v>
          </cell>
          <cell r="EA58">
            <v>3708.54</v>
          </cell>
          <cell r="EB58">
            <v>3708.54</v>
          </cell>
          <cell r="EC58">
            <v>3708.54</v>
          </cell>
          <cell r="ED58">
            <v>3708.54</v>
          </cell>
          <cell r="EE58">
            <v>3708.54</v>
          </cell>
          <cell r="EF58">
            <v>3708.54</v>
          </cell>
        </row>
        <row r="59">
          <cell r="A59" t="str">
            <v>соб</v>
          </cell>
          <cell r="DH59">
            <v>16857</v>
          </cell>
          <cell r="DI59">
            <v>16857</v>
          </cell>
          <cell r="DJ59">
            <v>16857</v>
          </cell>
          <cell r="DK59">
            <v>16857</v>
          </cell>
          <cell r="DL59">
            <v>16857</v>
          </cell>
          <cell r="DM59">
            <v>16857</v>
          </cell>
          <cell r="DN59">
            <v>16857</v>
          </cell>
          <cell r="DO59">
            <v>16857</v>
          </cell>
          <cell r="DP59">
            <v>16857</v>
          </cell>
          <cell r="DQ59">
            <v>16857</v>
          </cell>
          <cell r="DR59">
            <v>16857</v>
          </cell>
          <cell r="DS59">
            <v>16857</v>
          </cell>
          <cell r="DU59">
            <v>3708.54</v>
          </cell>
          <cell r="DV59">
            <v>3708.54</v>
          </cell>
          <cell r="DW59">
            <v>3708.54</v>
          </cell>
          <cell r="DX59">
            <v>3708.54</v>
          </cell>
          <cell r="DY59">
            <v>3708.54</v>
          </cell>
          <cell r="DZ59">
            <v>3708.54</v>
          </cell>
          <cell r="EA59">
            <v>3708.54</v>
          </cell>
          <cell r="EB59">
            <v>3708.54</v>
          </cell>
          <cell r="EC59">
            <v>3708.54</v>
          </cell>
          <cell r="ED59">
            <v>3708.54</v>
          </cell>
          <cell r="EE59">
            <v>3708.54</v>
          </cell>
          <cell r="EF59">
            <v>3708.54</v>
          </cell>
        </row>
        <row r="60">
          <cell r="A60" t="str">
            <v>соб</v>
          </cell>
          <cell r="DH60">
            <v>17838</v>
          </cell>
          <cell r="DI60">
            <v>17838</v>
          </cell>
          <cell r="DJ60">
            <v>17838</v>
          </cell>
          <cell r="DK60">
            <v>17838</v>
          </cell>
          <cell r="DL60">
            <v>17838</v>
          </cell>
          <cell r="DM60">
            <v>17838</v>
          </cell>
          <cell r="DN60">
            <v>17838</v>
          </cell>
          <cell r="DO60">
            <v>17838</v>
          </cell>
          <cell r="DP60">
            <v>17838</v>
          </cell>
          <cell r="DQ60">
            <v>17838</v>
          </cell>
          <cell r="DR60">
            <v>17838</v>
          </cell>
          <cell r="DS60">
            <v>17838</v>
          </cell>
          <cell r="DU60">
            <v>3924.36</v>
          </cell>
          <cell r="DV60">
            <v>3924.36</v>
          </cell>
          <cell r="DW60">
            <v>3924.36</v>
          </cell>
          <cell r="DX60">
            <v>3924.36</v>
          </cell>
          <cell r="DY60">
            <v>3924.36</v>
          </cell>
          <cell r="DZ60">
            <v>3924.36</v>
          </cell>
          <cell r="EA60">
            <v>3924.36</v>
          </cell>
          <cell r="EB60">
            <v>3924.36</v>
          </cell>
          <cell r="EC60">
            <v>3924.36</v>
          </cell>
          <cell r="ED60">
            <v>3924.36</v>
          </cell>
          <cell r="EE60">
            <v>3924.36</v>
          </cell>
          <cell r="EF60">
            <v>3924.36</v>
          </cell>
        </row>
        <row r="61">
          <cell r="A61" t="str">
            <v>соб</v>
          </cell>
          <cell r="DH61">
            <v>17838</v>
          </cell>
          <cell r="DI61">
            <v>17838</v>
          </cell>
          <cell r="DJ61">
            <v>17838</v>
          </cell>
          <cell r="DK61">
            <v>17838</v>
          </cell>
          <cell r="DL61">
            <v>17838</v>
          </cell>
          <cell r="DM61">
            <v>17838</v>
          </cell>
          <cell r="DN61">
            <v>17838</v>
          </cell>
          <cell r="DO61">
            <v>17838</v>
          </cell>
          <cell r="DP61">
            <v>17838</v>
          </cell>
          <cell r="DQ61">
            <v>17838</v>
          </cell>
          <cell r="DR61">
            <v>17838</v>
          </cell>
          <cell r="DS61">
            <v>17838</v>
          </cell>
          <cell r="DU61">
            <v>3924.36</v>
          </cell>
          <cell r="DV61">
            <v>3924.36</v>
          </cell>
          <cell r="DW61">
            <v>3924.36</v>
          </cell>
          <cell r="DX61">
            <v>3924.36</v>
          </cell>
          <cell r="DY61">
            <v>3924.36</v>
          </cell>
          <cell r="DZ61">
            <v>3924.36</v>
          </cell>
          <cell r="EA61">
            <v>3924.36</v>
          </cell>
          <cell r="EB61">
            <v>3924.36</v>
          </cell>
          <cell r="EC61">
            <v>3924.36</v>
          </cell>
          <cell r="ED61">
            <v>3924.36</v>
          </cell>
          <cell r="EE61">
            <v>3924.36</v>
          </cell>
          <cell r="EF61">
            <v>3924.36</v>
          </cell>
        </row>
        <row r="62">
          <cell r="A62" t="str">
            <v>соб</v>
          </cell>
          <cell r="DH62">
            <v>17838</v>
          </cell>
          <cell r="DI62">
            <v>17838</v>
          </cell>
          <cell r="DJ62">
            <v>17838</v>
          </cell>
          <cell r="DK62">
            <v>17838</v>
          </cell>
          <cell r="DL62">
            <v>17838</v>
          </cell>
          <cell r="DM62">
            <v>17838</v>
          </cell>
          <cell r="DN62">
            <v>17838</v>
          </cell>
          <cell r="DO62">
            <v>17838</v>
          </cell>
          <cell r="DP62">
            <v>17838</v>
          </cell>
          <cell r="DQ62">
            <v>17838</v>
          </cell>
          <cell r="DR62">
            <v>17838</v>
          </cell>
          <cell r="DS62">
            <v>17838</v>
          </cell>
          <cell r="DU62">
            <v>3924.36</v>
          </cell>
          <cell r="DV62">
            <v>3924.36</v>
          </cell>
          <cell r="DW62">
            <v>3924.36</v>
          </cell>
          <cell r="DX62">
            <v>3924.36</v>
          </cell>
          <cell r="DY62">
            <v>3924.36</v>
          </cell>
          <cell r="DZ62">
            <v>3924.36</v>
          </cell>
          <cell r="EA62">
            <v>3924.36</v>
          </cell>
          <cell r="EB62">
            <v>3924.36</v>
          </cell>
          <cell r="EC62">
            <v>3924.36</v>
          </cell>
          <cell r="ED62">
            <v>3924.36</v>
          </cell>
          <cell r="EE62">
            <v>3924.36</v>
          </cell>
          <cell r="EF62">
            <v>3924.36</v>
          </cell>
        </row>
        <row r="63">
          <cell r="A63" t="str">
            <v>соб</v>
          </cell>
          <cell r="DH63">
            <v>17838</v>
          </cell>
          <cell r="DI63">
            <v>17838</v>
          </cell>
          <cell r="DJ63">
            <v>17838</v>
          </cell>
          <cell r="DK63">
            <v>17838</v>
          </cell>
          <cell r="DL63">
            <v>17838</v>
          </cell>
          <cell r="DM63">
            <v>17838</v>
          </cell>
          <cell r="DN63">
            <v>17838</v>
          </cell>
          <cell r="DO63">
            <v>17838</v>
          </cell>
          <cell r="DP63">
            <v>17838</v>
          </cell>
          <cell r="DQ63">
            <v>17838</v>
          </cell>
          <cell r="DR63">
            <v>17838</v>
          </cell>
          <cell r="DS63">
            <v>17838</v>
          </cell>
          <cell r="DU63">
            <v>3924.36</v>
          </cell>
          <cell r="DV63">
            <v>3924.36</v>
          </cell>
          <cell r="DW63">
            <v>3924.36</v>
          </cell>
          <cell r="DX63">
            <v>3924.36</v>
          </cell>
          <cell r="DY63">
            <v>3924.36</v>
          </cell>
          <cell r="DZ63">
            <v>3924.36</v>
          </cell>
          <cell r="EA63">
            <v>3924.36</v>
          </cell>
          <cell r="EB63">
            <v>3924.36</v>
          </cell>
          <cell r="EC63">
            <v>3924.36</v>
          </cell>
          <cell r="ED63">
            <v>3924.36</v>
          </cell>
          <cell r="EE63">
            <v>3924.36</v>
          </cell>
          <cell r="EF63">
            <v>3924.36</v>
          </cell>
        </row>
        <row r="64">
          <cell r="A64" t="str">
            <v>соб</v>
          </cell>
          <cell r="DH64">
            <v>17838</v>
          </cell>
          <cell r="DI64">
            <v>17838</v>
          </cell>
          <cell r="DJ64">
            <v>17838</v>
          </cell>
          <cell r="DK64">
            <v>17838</v>
          </cell>
          <cell r="DL64">
            <v>17838</v>
          </cell>
          <cell r="DM64">
            <v>17838</v>
          </cell>
          <cell r="DN64">
            <v>17838</v>
          </cell>
          <cell r="DO64">
            <v>17838</v>
          </cell>
          <cell r="DP64">
            <v>17838</v>
          </cell>
          <cell r="DQ64">
            <v>17838</v>
          </cell>
          <cell r="DR64">
            <v>17838</v>
          </cell>
          <cell r="DS64">
            <v>17838</v>
          </cell>
          <cell r="DU64">
            <v>3924.36</v>
          </cell>
          <cell r="DV64">
            <v>3924.36</v>
          </cell>
          <cell r="DW64">
            <v>3924.36</v>
          </cell>
          <cell r="DX64">
            <v>3924.36</v>
          </cell>
          <cell r="DY64">
            <v>3924.36</v>
          </cell>
          <cell r="DZ64">
            <v>3924.36</v>
          </cell>
          <cell r="EA64">
            <v>3924.36</v>
          </cell>
          <cell r="EB64">
            <v>3924.36</v>
          </cell>
          <cell r="EC64">
            <v>3924.36</v>
          </cell>
          <cell r="ED64">
            <v>3924.36</v>
          </cell>
          <cell r="EE64">
            <v>3924.36</v>
          </cell>
          <cell r="EF64">
            <v>3924.36</v>
          </cell>
        </row>
        <row r="65">
          <cell r="A65" t="str">
            <v>соб</v>
          </cell>
          <cell r="DH65">
            <v>17838</v>
          </cell>
          <cell r="DI65">
            <v>17838</v>
          </cell>
          <cell r="DJ65">
            <v>17838</v>
          </cell>
          <cell r="DK65">
            <v>17838</v>
          </cell>
          <cell r="DL65">
            <v>17838</v>
          </cell>
          <cell r="DM65">
            <v>17838</v>
          </cell>
          <cell r="DN65">
            <v>17838</v>
          </cell>
          <cell r="DO65">
            <v>17838</v>
          </cell>
          <cell r="DP65">
            <v>17838</v>
          </cell>
          <cell r="DQ65">
            <v>17838</v>
          </cell>
          <cell r="DR65">
            <v>17838</v>
          </cell>
          <cell r="DS65">
            <v>17838</v>
          </cell>
          <cell r="DU65">
            <v>3924.36</v>
          </cell>
          <cell r="DV65">
            <v>3924.36</v>
          </cell>
          <cell r="DW65">
            <v>3924.36</v>
          </cell>
          <cell r="DX65">
            <v>3924.36</v>
          </cell>
          <cell r="DY65">
            <v>3924.36</v>
          </cell>
          <cell r="DZ65">
            <v>3924.36</v>
          </cell>
          <cell r="EA65">
            <v>3924.36</v>
          </cell>
          <cell r="EB65">
            <v>3924.36</v>
          </cell>
          <cell r="EC65">
            <v>3924.36</v>
          </cell>
          <cell r="ED65">
            <v>3924.36</v>
          </cell>
          <cell r="EE65">
            <v>3924.36</v>
          </cell>
          <cell r="EF65">
            <v>3924.36</v>
          </cell>
        </row>
        <row r="66">
          <cell r="A66" t="str">
            <v>соб</v>
          </cell>
          <cell r="DH66">
            <v>16677</v>
          </cell>
          <cell r="DI66">
            <v>16677</v>
          </cell>
          <cell r="DJ66">
            <v>16677</v>
          </cell>
          <cell r="DK66">
            <v>16677</v>
          </cell>
          <cell r="DL66">
            <v>16677</v>
          </cell>
          <cell r="DM66">
            <v>16677</v>
          </cell>
          <cell r="DN66">
            <v>16677</v>
          </cell>
          <cell r="DO66">
            <v>16677</v>
          </cell>
          <cell r="DP66">
            <v>16677</v>
          </cell>
          <cell r="DQ66">
            <v>16677</v>
          </cell>
          <cell r="DR66">
            <v>16677</v>
          </cell>
          <cell r="DS66">
            <v>16677</v>
          </cell>
          <cell r="DU66">
            <v>3668.94</v>
          </cell>
          <cell r="DV66">
            <v>3668.94</v>
          </cell>
          <cell r="DW66">
            <v>3668.94</v>
          </cell>
          <cell r="DX66">
            <v>3668.94</v>
          </cell>
          <cell r="DY66">
            <v>3668.94</v>
          </cell>
          <cell r="DZ66">
            <v>3668.94</v>
          </cell>
          <cell r="EA66">
            <v>3668.94</v>
          </cell>
          <cell r="EB66">
            <v>3668.94</v>
          </cell>
          <cell r="EC66">
            <v>3668.94</v>
          </cell>
          <cell r="ED66">
            <v>3668.94</v>
          </cell>
          <cell r="EE66">
            <v>3668.94</v>
          </cell>
          <cell r="EF66">
            <v>3668.94</v>
          </cell>
        </row>
        <row r="67">
          <cell r="A67" t="str">
            <v>соб</v>
          </cell>
          <cell r="DH67">
            <v>16677</v>
          </cell>
          <cell r="DI67">
            <v>16677</v>
          </cell>
          <cell r="DJ67">
            <v>16677</v>
          </cell>
          <cell r="DK67">
            <v>16677</v>
          </cell>
          <cell r="DL67">
            <v>16677</v>
          </cell>
          <cell r="DM67">
            <v>16677</v>
          </cell>
          <cell r="DN67">
            <v>16677</v>
          </cell>
          <cell r="DO67">
            <v>16677</v>
          </cell>
          <cell r="DP67">
            <v>16677</v>
          </cell>
          <cell r="DQ67">
            <v>16677</v>
          </cell>
          <cell r="DR67">
            <v>16677</v>
          </cell>
          <cell r="DS67">
            <v>16677</v>
          </cell>
          <cell r="DU67">
            <v>3668.94</v>
          </cell>
          <cell r="DV67">
            <v>3668.94</v>
          </cell>
          <cell r="DW67">
            <v>3668.94</v>
          </cell>
          <cell r="DX67">
            <v>3668.94</v>
          </cell>
          <cell r="DY67">
            <v>3668.94</v>
          </cell>
          <cell r="DZ67">
            <v>3668.94</v>
          </cell>
          <cell r="EA67">
            <v>3668.94</v>
          </cell>
          <cell r="EB67">
            <v>3668.94</v>
          </cell>
          <cell r="EC67">
            <v>3668.94</v>
          </cell>
          <cell r="ED67">
            <v>3668.94</v>
          </cell>
          <cell r="EE67">
            <v>3668.94</v>
          </cell>
          <cell r="EF67">
            <v>3668.94</v>
          </cell>
        </row>
        <row r="68">
          <cell r="A68" t="str">
            <v>соб</v>
          </cell>
          <cell r="DH68">
            <v>16677</v>
          </cell>
          <cell r="DI68">
            <v>16677</v>
          </cell>
          <cell r="DJ68">
            <v>16677</v>
          </cell>
          <cell r="DK68">
            <v>16677</v>
          </cell>
          <cell r="DL68">
            <v>16677</v>
          </cell>
          <cell r="DM68">
            <v>16677</v>
          </cell>
          <cell r="DN68">
            <v>16677</v>
          </cell>
          <cell r="DO68">
            <v>16677</v>
          </cell>
          <cell r="DP68">
            <v>16677</v>
          </cell>
          <cell r="DQ68">
            <v>16677</v>
          </cell>
          <cell r="DR68">
            <v>16677</v>
          </cell>
          <cell r="DS68">
            <v>16677</v>
          </cell>
          <cell r="DU68">
            <v>3668.94</v>
          </cell>
          <cell r="DV68">
            <v>3668.94</v>
          </cell>
          <cell r="DW68">
            <v>3668.94</v>
          </cell>
          <cell r="DX68">
            <v>3668.94</v>
          </cell>
          <cell r="DY68">
            <v>3668.94</v>
          </cell>
          <cell r="DZ68">
            <v>3668.94</v>
          </cell>
          <cell r="EA68">
            <v>3668.94</v>
          </cell>
          <cell r="EB68">
            <v>3668.94</v>
          </cell>
          <cell r="EC68">
            <v>3668.94</v>
          </cell>
          <cell r="ED68">
            <v>3668.94</v>
          </cell>
          <cell r="EE68">
            <v>3668.94</v>
          </cell>
          <cell r="EF68">
            <v>3668.94</v>
          </cell>
        </row>
        <row r="69">
          <cell r="A69" t="str">
            <v>соб</v>
          </cell>
          <cell r="DH69">
            <v>16677</v>
          </cell>
          <cell r="DI69">
            <v>16677</v>
          </cell>
          <cell r="DJ69">
            <v>16677</v>
          </cell>
          <cell r="DK69">
            <v>16677</v>
          </cell>
          <cell r="DL69">
            <v>16677</v>
          </cell>
          <cell r="DM69">
            <v>16677</v>
          </cell>
          <cell r="DN69">
            <v>16677</v>
          </cell>
          <cell r="DO69">
            <v>16677</v>
          </cell>
          <cell r="DP69">
            <v>16677</v>
          </cell>
          <cell r="DQ69">
            <v>16677</v>
          </cell>
          <cell r="DR69">
            <v>16677</v>
          </cell>
          <cell r="DS69">
            <v>16677</v>
          </cell>
          <cell r="DU69">
            <v>3668.94</v>
          </cell>
          <cell r="DV69">
            <v>3668.94</v>
          </cell>
          <cell r="DW69">
            <v>3668.94</v>
          </cell>
          <cell r="DX69">
            <v>3668.94</v>
          </cell>
          <cell r="DY69">
            <v>3668.94</v>
          </cell>
          <cell r="DZ69">
            <v>3668.94</v>
          </cell>
          <cell r="EA69">
            <v>3668.94</v>
          </cell>
          <cell r="EB69">
            <v>3668.94</v>
          </cell>
          <cell r="EC69">
            <v>3668.94</v>
          </cell>
          <cell r="ED69">
            <v>3668.94</v>
          </cell>
          <cell r="EE69">
            <v>3668.94</v>
          </cell>
          <cell r="EF69">
            <v>3668.94</v>
          </cell>
        </row>
        <row r="70">
          <cell r="A70" t="str">
            <v>соб</v>
          </cell>
          <cell r="DH70">
            <v>16677</v>
          </cell>
          <cell r="DI70">
            <v>16677</v>
          </cell>
          <cell r="DJ70">
            <v>16677</v>
          </cell>
          <cell r="DK70">
            <v>16677</v>
          </cell>
          <cell r="DL70">
            <v>16677</v>
          </cell>
          <cell r="DM70">
            <v>16677</v>
          </cell>
          <cell r="DN70">
            <v>16677</v>
          </cell>
          <cell r="DO70">
            <v>16677</v>
          </cell>
          <cell r="DP70">
            <v>16677</v>
          </cell>
          <cell r="DQ70">
            <v>16677</v>
          </cell>
          <cell r="DR70">
            <v>16677</v>
          </cell>
          <cell r="DS70">
            <v>16677</v>
          </cell>
          <cell r="DU70">
            <v>3668.94</v>
          </cell>
          <cell r="DV70">
            <v>3668.94</v>
          </cell>
          <cell r="DW70">
            <v>3668.94</v>
          </cell>
          <cell r="DX70">
            <v>3668.94</v>
          </cell>
          <cell r="DY70">
            <v>3668.94</v>
          </cell>
          <cell r="DZ70">
            <v>3668.94</v>
          </cell>
          <cell r="EA70">
            <v>3668.94</v>
          </cell>
          <cell r="EB70">
            <v>3668.94</v>
          </cell>
          <cell r="EC70">
            <v>3668.94</v>
          </cell>
          <cell r="ED70">
            <v>3668.94</v>
          </cell>
          <cell r="EE70">
            <v>3668.94</v>
          </cell>
          <cell r="EF70">
            <v>3668.94</v>
          </cell>
        </row>
        <row r="71">
          <cell r="A71" t="str">
            <v>соб</v>
          </cell>
          <cell r="DH71">
            <v>13134</v>
          </cell>
          <cell r="DI71">
            <v>13134</v>
          </cell>
          <cell r="DJ71">
            <v>13134</v>
          </cell>
          <cell r="DK71">
            <v>13134</v>
          </cell>
          <cell r="DL71">
            <v>13134</v>
          </cell>
          <cell r="DM71">
            <v>13134</v>
          </cell>
          <cell r="DN71">
            <v>13134</v>
          </cell>
          <cell r="DO71">
            <v>13134</v>
          </cell>
          <cell r="DP71">
            <v>13134</v>
          </cell>
          <cell r="DQ71">
            <v>13134</v>
          </cell>
          <cell r="DR71">
            <v>13134</v>
          </cell>
          <cell r="DS71">
            <v>13134</v>
          </cell>
          <cell r="DU71">
            <v>2889.48</v>
          </cell>
          <cell r="DV71">
            <v>2889.48</v>
          </cell>
          <cell r="DW71">
            <v>2889.48</v>
          </cell>
          <cell r="DX71">
            <v>2889.48</v>
          </cell>
          <cell r="DY71">
            <v>2889.48</v>
          </cell>
          <cell r="DZ71">
            <v>2889.48</v>
          </cell>
          <cell r="EA71">
            <v>2889.48</v>
          </cell>
          <cell r="EB71">
            <v>2889.48</v>
          </cell>
          <cell r="EC71">
            <v>2889.48</v>
          </cell>
          <cell r="ED71">
            <v>2889.48</v>
          </cell>
          <cell r="EE71">
            <v>2889.48</v>
          </cell>
          <cell r="EF71">
            <v>2889.48</v>
          </cell>
        </row>
        <row r="72">
          <cell r="A72" t="str">
            <v>соб</v>
          </cell>
          <cell r="DH72">
            <v>13134</v>
          </cell>
          <cell r="DI72">
            <v>13134</v>
          </cell>
          <cell r="DJ72">
            <v>13134</v>
          </cell>
          <cell r="DK72">
            <v>13134</v>
          </cell>
          <cell r="DL72">
            <v>13134</v>
          </cell>
          <cell r="DM72">
            <v>13134</v>
          </cell>
          <cell r="DN72">
            <v>13134</v>
          </cell>
          <cell r="DO72">
            <v>13134</v>
          </cell>
          <cell r="DP72">
            <v>13134</v>
          </cell>
          <cell r="DQ72">
            <v>13134</v>
          </cell>
          <cell r="DR72">
            <v>13134</v>
          </cell>
          <cell r="DS72">
            <v>13134</v>
          </cell>
          <cell r="DU72">
            <v>2889.48</v>
          </cell>
          <cell r="DV72">
            <v>2889.48</v>
          </cell>
          <cell r="DW72">
            <v>2889.48</v>
          </cell>
          <cell r="DX72">
            <v>2889.48</v>
          </cell>
          <cell r="DY72">
            <v>2889.48</v>
          </cell>
          <cell r="DZ72">
            <v>2889.48</v>
          </cell>
          <cell r="EA72">
            <v>2889.48</v>
          </cell>
          <cell r="EB72">
            <v>2889.48</v>
          </cell>
          <cell r="EC72">
            <v>2889.48</v>
          </cell>
          <cell r="ED72">
            <v>2889.48</v>
          </cell>
          <cell r="EE72">
            <v>2889.48</v>
          </cell>
          <cell r="EF72">
            <v>2889.48</v>
          </cell>
        </row>
        <row r="73">
          <cell r="A73" t="str">
            <v>соб</v>
          </cell>
          <cell r="DH73">
            <v>13134</v>
          </cell>
          <cell r="DI73">
            <v>13134</v>
          </cell>
          <cell r="DJ73">
            <v>13134</v>
          </cell>
          <cell r="DK73">
            <v>13134</v>
          </cell>
          <cell r="DL73">
            <v>13134</v>
          </cell>
          <cell r="DM73">
            <v>13134</v>
          </cell>
          <cell r="DN73">
            <v>13134</v>
          </cell>
          <cell r="DO73">
            <v>13134</v>
          </cell>
          <cell r="DP73">
            <v>13134</v>
          </cell>
          <cell r="DQ73">
            <v>13134</v>
          </cell>
          <cell r="DR73">
            <v>13134</v>
          </cell>
          <cell r="DS73">
            <v>13134</v>
          </cell>
          <cell r="DU73">
            <v>2889.48</v>
          </cell>
          <cell r="DV73">
            <v>2889.48</v>
          </cell>
          <cell r="DW73">
            <v>2889.48</v>
          </cell>
          <cell r="DX73">
            <v>2889.48</v>
          </cell>
          <cell r="DY73">
            <v>2889.48</v>
          </cell>
          <cell r="DZ73">
            <v>2889.48</v>
          </cell>
          <cell r="EA73">
            <v>2889.48</v>
          </cell>
          <cell r="EB73">
            <v>2889.48</v>
          </cell>
          <cell r="EC73">
            <v>2889.48</v>
          </cell>
          <cell r="ED73">
            <v>2889.48</v>
          </cell>
          <cell r="EE73">
            <v>2889.48</v>
          </cell>
          <cell r="EF73">
            <v>2889.48</v>
          </cell>
        </row>
        <row r="74">
          <cell r="A74" t="str">
            <v>соб</v>
          </cell>
          <cell r="DH74">
            <v>13134</v>
          </cell>
          <cell r="DI74">
            <v>13134</v>
          </cell>
          <cell r="DJ74">
            <v>13134</v>
          </cell>
          <cell r="DK74">
            <v>13134</v>
          </cell>
          <cell r="DL74">
            <v>13134</v>
          </cell>
          <cell r="DM74">
            <v>13134</v>
          </cell>
          <cell r="DN74">
            <v>13134</v>
          </cell>
          <cell r="DO74">
            <v>13134</v>
          </cell>
          <cell r="DP74">
            <v>13134</v>
          </cell>
          <cell r="DQ74">
            <v>13134</v>
          </cell>
          <cell r="DR74">
            <v>13134</v>
          </cell>
          <cell r="DS74">
            <v>13134</v>
          </cell>
          <cell r="DU74">
            <v>2889.48</v>
          </cell>
          <cell r="DV74">
            <v>2889.48</v>
          </cell>
          <cell r="DW74">
            <v>2889.48</v>
          </cell>
          <cell r="DX74">
            <v>2889.48</v>
          </cell>
          <cell r="DY74">
            <v>2889.48</v>
          </cell>
          <cell r="DZ74">
            <v>2889.48</v>
          </cell>
          <cell r="EA74">
            <v>2889.48</v>
          </cell>
          <cell r="EB74">
            <v>2889.48</v>
          </cell>
          <cell r="EC74">
            <v>2889.48</v>
          </cell>
          <cell r="ED74">
            <v>2889.48</v>
          </cell>
          <cell r="EE74">
            <v>2889.48</v>
          </cell>
          <cell r="EF74">
            <v>2889.48</v>
          </cell>
        </row>
        <row r="75">
          <cell r="A75" t="str">
            <v>соб</v>
          </cell>
          <cell r="DH75">
            <v>14776.5</v>
          </cell>
          <cell r="DI75">
            <v>14776.5</v>
          </cell>
          <cell r="DJ75">
            <v>14776.5</v>
          </cell>
          <cell r="DK75">
            <v>14776.5</v>
          </cell>
          <cell r="DL75">
            <v>14776.5</v>
          </cell>
          <cell r="DM75">
            <v>14776.5</v>
          </cell>
          <cell r="DN75">
            <v>14776.5</v>
          </cell>
          <cell r="DO75">
            <v>14776.5</v>
          </cell>
          <cell r="DP75">
            <v>14776.5</v>
          </cell>
          <cell r="DQ75">
            <v>14776.5</v>
          </cell>
          <cell r="DR75">
            <v>14776.5</v>
          </cell>
          <cell r="DS75">
            <v>14776.5</v>
          </cell>
          <cell r="DU75">
            <v>3250.83</v>
          </cell>
          <cell r="DV75">
            <v>3250.83</v>
          </cell>
          <cell r="DW75">
            <v>3250.83</v>
          </cell>
          <cell r="DX75">
            <v>3250.83</v>
          </cell>
          <cell r="DY75">
            <v>3250.83</v>
          </cell>
          <cell r="DZ75">
            <v>3250.83</v>
          </cell>
          <cell r="EA75">
            <v>3250.83</v>
          </cell>
          <cell r="EB75">
            <v>3250.83</v>
          </cell>
          <cell r="EC75">
            <v>3250.83</v>
          </cell>
          <cell r="ED75">
            <v>3250.83</v>
          </cell>
          <cell r="EE75">
            <v>3250.83</v>
          </cell>
          <cell r="EF75">
            <v>3250.83</v>
          </cell>
        </row>
        <row r="76">
          <cell r="A76" t="str">
            <v>соб</v>
          </cell>
          <cell r="DH76">
            <v>14776.5</v>
          </cell>
          <cell r="DI76">
            <v>14776.5</v>
          </cell>
          <cell r="DJ76">
            <v>14776.5</v>
          </cell>
          <cell r="DK76">
            <v>14776.5</v>
          </cell>
          <cell r="DL76">
            <v>14776.5</v>
          </cell>
          <cell r="DM76">
            <v>14776.5</v>
          </cell>
          <cell r="DN76">
            <v>14776.5</v>
          </cell>
          <cell r="DO76">
            <v>14776.5</v>
          </cell>
          <cell r="DP76">
            <v>14776.5</v>
          </cell>
          <cell r="DQ76">
            <v>14776.5</v>
          </cell>
          <cell r="DR76">
            <v>14776.5</v>
          </cell>
          <cell r="DS76">
            <v>14776.5</v>
          </cell>
          <cell r="DU76">
            <v>3250.83</v>
          </cell>
          <cell r="DV76">
            <v>3250.83</v>
          </cell>
          <cell r="DW76">
            <v>3250.83</v>
          </cell>
          <cell r="DX76">
            <v>3250.83</v>
          </cell>
          <cell r="DY76">
            <v>3250.83</v>
          </cell>
          <cell r="DZ76">
            <v>3250.83</v>
          </cell>
          <cell r="EA76">
            <v>3250.83</v>
          </cell>
          <cell r="EB76">
            <v>3250.83</v>
          </cell>
          <cell r="EC76">
            <v>3250.83</v>
          </cell>
          <cell r="ED76">
            <v>3250.83</v>
          </cell>
          <cell r="EE76">
            <v>3250.83</v>
          </cell>
          <cell r="EF76">
            <v>3250.83</v>
          </cell>
        </row>
        <row r="77">
          <cell r="A77" t="str">
            <v>соб</v>
          </cell>
          <cell r="DH77">
            <v>14776.5</v>
          </cell>
          <cell r="DI77">
            <v>14776.5</v>
          </cell>
          <cell r="DJ77">
            <v>14776.5</v>
          </cell>
          <cell r="DK77">
            <v>14776.5</v>
          </cell>
          <cell r="DL77">
            <v>14776.5</v>
          </cell>
          <cell r="DM77">
            <v>14776.5</v>
          </cell>
          <cell r="DN77">
            <v>14776.5</v>
          </cell>
          <cell r="DO77">
            <v>14776.5</v>
          </cell>
          <cell r="DP77">
            <v>14776.5</v>
          </cell>
          <cell r="DQ77">
            <v>14776.5</v>
          </cell>
          <cell r="DR77">
            <v>14776.5</v>
          </cell>
          <cell r="DS77">
            <v>14776.5</v>
          </cell>
          <cell r="DU77">
            <v>3250.83</v>
          </cell>
          <cell r="DV77">
            <v>3250.83</v>
          </cell>
          <cell r="DW77">
            <v>3250.83</v>
          </cell>
          <cell r="DX77">
            <v>3250.83</v>
          </cell>
          <cell r="DY77">
            <v>3250.83</v>
          </cell>
          <cell r="DZ77">
            <v>3250.83</v>
          </cell>
          <cell r="EA77">
            <v>3250.83</v>
          </cell>
          <cell r="EB77">
            <v>3250.83</v>
          </cell>
          <cell r="EC77">
            <v>3250.83</v>
          </cell>
          <cell r="ED77">
            <v>3250.83</v>
          </cell>
          <cell r="EE77">
            <v>3250.83</v>
          </cell>
          <cell r="EF77">
            <v>3250.83</v>
          </cell>
        </row>
        <row r="78">
          <cell r="A78" t="str">
            <v>соб</v>
          </cell>
          <cell r="DH78">
            <v>14776.5</v>
          </cell>
          <cell r="DI78">
            <v>14776.5</v>
          </cell>
          <cell r="DJ78">
            <v>14776.5</v>
          </cell>
          <cell r="DK78">
            <v>14776.5</v>
          </cell>
          <cell r="DL78">
            <v>14776.5</v>
          </cell>
          <cell r="DM78">
            <v>14776.5</v>
          </cell>
          <cell r="DN78">
            <v>14776.5</v>
          </cell>
          <cell r="DO78">
            <v>14776.5</v>
          </cell>
          <cell r="DP78">
            <v>14776.5</v>
          </cell>
          <cell r="DQ78">
            <v>14776.5</v>
          </cell>
          <cell r="DR78">
            <v>14776.5</v>
          </cell>
          <cell r="DS78">
            <v>14776.5</v>
          </cell>
          <cell r="DU78">
            <v>3250.83</v>
          </cell>
          <cell r="DV78">
            <v>3250.83</v>
          </cell>
          <cell r="DW78">
            <v>3250.83</v>
          </cell>
          <cell r="DX78">
            <v>3250.83</v>
          </cell>
          <cell r="DY78">
            <v>3250.83</v>
          </cell>
          <cell r="DZ78">
            <v>3250.83</v>
          </cell>
          <cell r="EA78">
            <v>3250.83</v>
          </cell>
          <cell r="EB78">
            <v>3250.83</v>
          </cell>
          <cell r="EC78">
            <v>3250.83</v>
          </cell>
          <cell r="ED78">
            <v>3250.83</v>
          </cell>
          <cell r="EE78">
            <v>3250.83</v>
          </cell>
          <cell r="EF78">
            <v>3250.83</v>
          </cell>
        </row>
        <row r="79">
          <cell r="A79" t="str">
            <v>соб</v>
          </cell>
          <cell r="DH79">
            <v>16857</v>
          </cell>
          <cell r="DI79">
            <v>16857</v>
          </cell>
          <cell r="DJ79">
            <v>16857</v>
          </cell>
          <cell r="DK79">
            <v>16857</v>
          </cell>
          <cell r="DL79">
            <v>16857</v>
          </cell>
          <cell r="DM79">
            <v>16857</v>
          </cell>
          <cell r="DN79">
            <v>16857</v>
          </cell>
          <cell r="DO79">
            <v>16857</v>
          </cell>
          <cell r="DP79">
            <v>16857</v>
          </cell>
          <cell r="DQ79">
            <v>16857</v>
          </cell>
          <cell r="DR79">
            <v>16857</v>
          </cell>
          <cell r="DS79">
            <v>16857</v>
          </cell>
          <cell r="DU79">
            <v>3708.54</v>
          </cell>
          <cell r="DV79">
            <v>3708.54</v>
          </cell>
          <cell r="DW79">
            <v>3708.54</v>
          </cell>
          <cell r="DX79">
            <v>3708.54</v>
          </cell>
          <cell r="DY79">
            <v>3708.54</v>
          </cell>
          <cell r="DZ79">
            <v>3708.54</v>
          </cell>
          <cell r="EA79">
            <v>3708.54</v>
          </cell>
          <cell r="EB79">
            <v>3708.54</v>
          </cell>
          <cell r="EC79">
            <v>3708.54</v>
          </cell>
          <cell r="ED79">
            <v>3708.54</v>
          </cell>
          <cell r="EE79">
            <v>3708.54</v>
          </cell>
          <cell r="EF79">
            <v>3708.54</v>
          </cell>
        </row>
        <row r="80">
          <cell r="A80" t="str">
            <v>соб</v>
          </cell>
          <cell r="DH80">
            <v>16857</v>
          </cell>
          <cell r="DI80">
            <v>16857</v>
          </cell>
          <cell r="DJ80">
            <v>16857</v>
          </cell>
          <cell r="DK80">
            <v>16857</v>
          </cell>
          <cell r="DL80">
            <v>16857</v>
          </cell>
          <cell r="DM80">
            <v>16857</v>
          </cell>
          <cell r="DN80">
            <v>16857</v>
          </cell>
          <cell r="DO80">
            <v>16857</v>
          </cell>
          <cell r="DP80">
            <v>16857</v>
          </cell>
          <cell r="DQ80">
            <v>16857</v>
          </cell>
          <cell r="DR80">
            <v>16857</v>
          </cell>
          <cell r="DS80">
            <v>16857</v>
          </cell>
          <cell r="DU80">
            <v>3708.54</v>
          </cell>
          <cell r="DV80">
            <v>3708.54</v>
          </cell>
          <cell r="DW80">
            <v>3708.54</v>
          </cell>
          <cell r="DX80">
            <v>3708.54</v>
          </cell>
          <cell r="DY80">
            <v>3708.54</v>
          </cell>
          <cell r="DZ80">
            <v>3708.54</v>
          </cell>
          <cell r="EA80">
            <v>3708.54</v>
          </cell>
          <cell r="EB80">
            <v>3708.54</v>
          </cell>
          <cell r="EC80">
            <v>3708.54</v>
          </cell>
          <cell r="ED80">
            <v>3708.54</v>
          </cell>
          <cell r="EE80">
            <v>3708.54</v>
          </cell>
          <cell r="EF80">
            <v>3708.54</v>
          </cell>
        </row>
        <row r="81">
          <cell r="A81" t="str">
            <v>соб</v>
          </cell>
          <cell r="DH81">
            <v>16857</v>
          </cell>
          <cell r="DI81">
            <v>16857</v>
          </cell>
          <cell r="DJ81">
            <v>16857</v>
          </cell>
          <cell r="DK81">
            <v>16857</v>
          </cell>
          <cell r="DL81">
            <v>16857</v>
          </cell>
          <cell r="DM81">
            <v>16857</v>
          </cell>
          <cell r="DN81">
            <v>16857</v>
          </cell>
          <cell r="DO81">
            <v>16857</v>
          </cell>
          <cell r="DP81">
            <v>16857</v>
          </cell>
          <cell r="DQ81">
            <v>16857</v>
          </cell>
          <cell r="DR81">
            <v>16857</v>
          </cell>
          <cell r="DS81">
            <v>16857</v>
          </cell>
          <cell r="DU81">
            <v>3708.54</v>
          </cell>
          <cell r="DV81">
            <v>3708.54</v>
          </cell>
          <cell r="DW81">
            <v>3708.54</v>
          </cell>
          <cell r="DX81">
            <v>3708.54</v>
          </cell>
          <cell r="DY81">
            <v>3708.54</v>
          </cell>
          <cell r="DZ81">
            <v>3708.54</v>
          </cell>
          <cell r="EA81">
            <v>3708.54</v>
          </cell>
          <cell r="EB81">
            <v>3708.54</v>
          </cell>
          <cell r="EC81">
            <v>3708.54</v>
          </cell>
          <cell r="ED81">
            <v>3708.54</v>
          </cell>
          <cell r="EE81">
            <v>3708.54</v>
          </cell>
          <cell r="EF81">
            <v>3708.54</v>
          </cell>
        </row>
        <row r="82">
          <cell r="A82" t="str">
            <v>соб</v>
          </cell>
          <cell r="DH82">
            <v>16857</v>
          </cell>
          <cell r="DI82">
            <v>16857</v>
          </cell>
          <cell r="DJ82">
            <v>16857</v>
          </cell>
          <cell r="DK82">
            <v>16857</v>
          </cell>
          <cell r="DL82">
            <v>16857</v>
          </cell>
          <cell r="DM82">
            <v>16857</v>
          </cell>
          <cell r="DN82">
            <v>16857</v>
          </cell>
          <cell r="DO82">
            <v>16857</v>
          </cell>
          <cell r="DP82">
            <v>16857</v>
          </cell>
          <cell r="DQ82">
            <v>16857</v>
          </cell>
          <cell r="DR82">
            <v>16857</v>
          </cell>
          <cell r="DS82">
            <v>16857</v>
          </cell>
          <cell r="DU82">
            <v>3708.54</v>
          </cell>
          <cell r="DV82">
            <v>3708.54</v>
          </cell>
          <cell r="DW82">
            <v>3708.54</v>
          </cell>
          <cell r="DX82">
            <v>3708.54</v>
          </cell>
          <cell r="DY82">
            <v>3708.54</v>
          </cell>
          <cell r="DZ82">
            <v>3708.54</v>
          </cell>
          <cell r="EA82">
            <v>3708.54</v>
          </cell>
          <cell r="EB82">
            <v>3708.54</v>
          </cell>
          <cell r="EC82">
            <v>3708.54</v>
          </cell>
          <cell r="ED82">
            <v>3708.54</v>
          </cell>
          <cell r="EE82">
            <v>3708.54</v>
          </cell>
          <cell r="EF82">
            <v>3708.54</v>
          </cell>
        </row>
        <row r="83">
          <cell r="A83" t="str">
            <v>соб</v>
          </cell>
          <cell r="DH83">
            <v>16857</v>
          </cell>
          <cell r="DI83">
            <v>16857</v>
          </cell>
          <cell r="DJ83">
            <v>16857</v>
          </cell>
          <cell r="DK83">
            <v>16857</v>
          </cell>
          <cell r="DL83">
            <v>16857</v>
          </cell>
          <cell r="DM83">
            <v>16857</v>
          </cell>
          <cell r="DN83">
            <v>16857</v>
          </cell>
          <cell r="DO83">
            <v>16857</v>
          </cell>
          <cell r="DP83">
            <v>16857</v>
          </cell>
          <cell r="DQ83">
            <v>16857</v>
          </cell>
          <cell r="DR83">
            <v>16857</v>
          </cell>
          <cell r="DS83">
            <v>16857</v>
          </cell>
          <cell r="DU83">
            <v>3708.54</v>
          </cell>
          <cell r="DV83">
            <v>3708.54</v>
          </cell>
          <cell r="DW83">
            <v>3708.54</v>
          </cell>
          <cell r="DX83">
            <v>3708.54</v>
          </cell>
          <cell r="DY83">
            <v>3708.54</v>
          </cell>
          <cell r="DZ83">
            <v>3708.54</v>
          </cell>
          <cell r="EA83">
            <v>3708.54</v>
          </cell>
          <cell r="EB83">
            <v>3708.54</v>
          </cell>
          <cell r="EC83">
            <v>3708.54</v>
          </cell>
          <cell r="ED83">
            <v>3708.54</v>
          </cell>
          <cell r="EE83">
            <v>3708.54</v>
          </cell>
          <cell r="EF83">
            <v>3708.54</v>
          </cell>
        </row>
        <row r="84">
          <cell r="A84" t="str">
            <v>соб</v>
          </cell>
          <cell r="DH84">
            <v>16857</v>
          </cell>
          <cell r="DI84">
            <v>16857</v>
          </cell>
          <cell r="DJ84">
            <v>16857</v>
          </cell>
          <cell r="DK84">
            <v>16857</v>
          </cell>
          <cell r="DL84">
            <v>16857</v>
          </cell>
          <cell r="DM84">
            <v>16857</v>
          </cell>
          <cell r="DN84">
            <v>16857</v>
          </cell>
          <cell r="DO84">
            <v>16857</v>
          </cell>
          <cell r="DP84">
            <v>16857</v>
          </cell>
          <cell r="DQ84">
            <v>16857</v>
          </cell>
          <cell r="DR84">
            <v>16857</v>
          </cell>
          <cell r="DS84">
            <v>16857</v>
          </cell>
          <cell r="DU84">
            <v>3708.54</v>
          </cell>
          <cell r="DV84">
            <v>3708.54</v>
          </cell>
          <cell r="DW84">
            <v>3708.54</v>
          </cell>
          <cell r="DX84">
            <v>3708.54</v>
          </cell>
          <cell r="DY84">
            <v>3708.54</v>
          </cell>
          <cell r="DZ84">
            <v>3708.54</v>
          </cell>
          <cell r="EA84">
            <v>3708.54</v>
          </cell>
          <cell r="EB84">
            <v>3708.54</v>
          </cell>
          <cell r="EC84">
            <v>3708.54</v>
          </cell>
          <cell r="ED84">
            <v>3708.54</v>
          </cell>
          <cell r="EE84">
            <v>3708.54</v>
          </cell>
          <cell r="EF84">
            <v>3708.54</v>
          </cell>
        </row>
        <row r="85">
          <cell r="A85" t="str">
            <v>соб</v>
          </cell>
          <cell r="DH85">
            <v>16857</v>
          </cell>
          <cell r="DI85">
            <v>16857</v>
          </cell>
          <cell r="DJ85">
            <v>16857</v>
          </cell>
          <cell r="DK85">
            <v>16857</v>
          </cell>
          <cell r="DL85">
            <v>16857</v>
          </cell>
          <cell r="DM85">
            <v>16857</v>
          </cell>
          <cell r="DN85">
            <v>16857</v>
          </cell>
          <cell r="DO85">
            <v>16857</v>
          </cell>
          <cell r="DP85">
            <v>16857</v>
          </cell>
          <cell r="DQ85">
            <v>16857</v>
          </cell>
          <cell r="DR85">
            <v>16857</v>
          </cell>
          <cell r="DS85">
            <v>16857</v>
          </cell>
          <cell r="DU85">
            <v>3708.54</v>
          </cell>
          <cell r="DV85">
            <v>3708.54</v>
          </cell>
          <cell r="DW85">
            <v>3708.54</v>
          </cell>
          <cell r="DX85">
            <v>3708.54</v>
          </cell>
          <cell r="DY85">
            <v>3708.54</v>
          </cell>
          <cell r="DZ85">
            <v>3708.54</v>
          </cell>
          <cell r="EA85">
            <v>3708.54</v>
          </cell>
          <cell r="EB85">
            <v>3708.54</v>
          </cell>
          <cell r="EC85">
            <v>3708.54</v>
          </cell>
          <cell r="ED85">
            <v>3708.54</v>
          </cell>
          <cell r="EE85">
            <v>3708.54</v>
          </cell>
          <cell r="EF85">
            <v>3708.54</v>
          </cell>
        </row>
        <row r="86">
          <cell r="A86" t="str">
            <v>соб</v>
          </cell>
          <cell r="DH86">
            <v>16857</v>
          </cell>
          <cell r="DI86">
            <v>16857</v>
          </cell>
          <cell r="DJ86">
            <v>16857</v>
          </cell>
          <cell r="DK86">
            <v>16857</v>
          </cell>
          <cell r="DL86">
            <v>16857</v>
          </cell>
          <cell r="DM86">
            <v>16857</v>
          </cell>
          <cell r="DN86">
            <v>16857</v>
          </cell>
          <cell r="DO86">
            <v>16857</v>
          </cell>
          <cell r="DP86">
            <v>16857</v>
          </cell>
          <cell r="DQ86">
            <v>16857</v>
          </cell>
          <cell r="DR86">
            <v>16857</v>
          </cell>
          <cell r="DS86">
            <v>16857</v>
          </cell>
          <cell r="DU86">
            <v>3708.54</v>
          </cell>
          <cell r="DV86">
            <v>3708.54</v>
          </cell>
          <cell r="DW86">
            <v>3708.54</v>
          </cell>
          <cell r="DX86">
            <v>3708.54</v>
          </cell>
          <cell r="DY86">
            <v>3708.54</v>
          </cell>
          <cell r="DZ86">
            <v>3708.54</v>
          </cell>
          <cell r="EA86">
            <v>3708.54</v>
          </cell>
          <cell r="EB86">
            <v>3708.54</v>
          </cell>
          <cell r="EC86">
            <v>3708.54</v>
          </cell>
          <cell r="ED86">
            <v>3708.54</v>
          </cell>
          <cell r="EE86">
            <v>3708.54</v>
          </cell>
          <cell r="EF86">
            <v>3708.54</v>
          </cell>
        </row>
        <row r="87">
          <cell r="A87" t="str">
            <v>соб</v>
          </cell>
          <cell r="DH87">
            <v>14073</v>
          </cell>
          <cell r="DI87">
            <v>14073</v>
          </cell>
          <cell r="DJ87">
            <v>14073</v>
          </cell>
          <cell r="DK87">
            <v>14073</v>
          </cell>
          <cell r="DL87">
            <v>14073</v>
          </cell>
          <cell r="DM87">
            <v>14073</v>
          </cell>
          <cell r="DN87">
            <v>14073</v>
          </cell>
          <cell r="DO87">
            <v>14073</v>
          </cell>
          <cell r="DP87">
            <v>14073</v>
          </cell>
          <cell r="DQ87">
            <v>14073</v>
          </cell>
          <cell r="DR87">
            <v>14073</v>
          </cell>
          <cell r="DS87">
            <v>14073</v>
          </cell>
          <cell r="DU87">
            <v>3096.06</v>
          </cell>
          <cell r="DV87">
            <v>3096.06</v>
          </cell>
          <cell r="DW87">
            <v>3096.06</v>
          </cell>
          <cell r="DX87">
            <v>3096.06</v>
          </cell>
          <cell r="DY87">
            <v>3096.06</v>
          </cell>
          <cell r="DZ87">
            <v>3096.06</v>
          </cell>
          <cell r="EA87">
            <v>3096.06</v>
          </cell>
          <cell r="EB87">
            <v>3096.06</v>
          </cell>
          <cell r="EC87">
            <v>3096.06</v>
          </cell>
          <cell r="ED87">
            <v>3096.06</v>
          </cell>
          <cell r="EE87">
            <v>3096.06</v>
          </cell>
          <cell r="EF87">
            <v>3096.06</v>
          </cell>
        </row>
        <row r="88">
          <cell r="A88" t="str">
            <v>соб</v>
          </cell>
          <cell r="DH88">
            <v>14073</v>
          </cell>
          <cell r="DI88">
            <v>14073</v>
          </cell>
          <cell r="DJ88">
            <v>14073</v>
          </cell>
          <cell r="DK88">
            <v>14073</v>
          </cell>
          <cell r="DL88">
            <v>14073</v>
          </cell>
          <cell r="DM88">
            <v>14073</v>
          </cell>
          <cell r="DN88">
            <v>14073</v>
          </cell>
          <cell r="DO88">
            <v>14073</v>
          </cell>
          <cell r="DP88">
            <v>14073</v>
          </cell>
          <cell r="DQ88">
            <v>14073</v>
          </cell>
          <cell r="DR88">
            <v>14073</v>
          </cell>
          <cell r="DS88">
            <v>14073</v>
          </cell>
          <cell r="DU88">
            <v>3096.06</v>
          </cell>
          <cell r="DV88">
            <v>3096.06</v>
          </cell>
          <cell r="DW88">
            <v>3096.06</v>
          </cell>
          <cell r="DX88">
            <v>3096.06</v>
          </cell>
          <cell r="DY88">
            <v>3096.06</v>
          </cell>
          <cell r="DZ88">
            <v>3096.06</v>
          </cell>
          <cell r="EA88">
            <v>3096.06</v>
          </cell>
          <cell r="EB88">
            <v>3096.06</v>
          </cell>
          <cell r="EC88">
            <v>3096.06</v>
          </cell>
          <cell r="ED88">
            <v>3096.06</v>
          </cell>
          <cell r="EE88">
            <v>3096.06</v>
          </cell>
          <cell r="EF88">
            <v>3096.06</v>
          </cell>
        </row>
        <row r="89">
          <cell r="A89" t="str">
            <v>соб</v>
          </cell>
          <cell r="DH89">
            <v>14073</v>
          </cell>
          <cell r="DI89">
            <v>14073</v>
          </cell>
          <cell r="DJ89">
            <v>14073</v>
          </cell>
          <cell r="DK89">
            <v>14073</v>
          </cell>
          <cell r="DL89">
            <v>14073</v>
          </cell>
          <cell r="DM89">
            <v>14073</v>
          </cell>
          <cell r="DN89">
            <v>14073</v>
          </cell>
          <cell r="DO89">
            <v>14073</v>
          </cell>
          <cell r="DP89">
            <v>14073</v>
          </cell>
          <cell r="DQ89">
            <v>14073</v>
          </cell>
          <cell r="DR89">
            <v>14073</v>
          </cell>
          <cell r="DS89">
            <v>14073</v>
          </cell>
          <cell r="DU89">
            <v>3096.06</v>
          </cell>
          <cell r="DV89">
            <v>3096.06</v>
          </cell>
          <cell r="DW89">
            <v>3096.06</v>
          </cell>
          <cell r="DX89">
            <v>3096.06</v>
          </cell>
          <cell r="DY89">
            <v>3096.06</v>
          </cell>
          <cell r="DZ89">
            <v>3096.06</v>
          </cell>
          <cell r="EA89">
            <v>3096.06</v>
          </cell>
          <cell r="EB89">
            <v>3096.06</v>
          </cell>
          <cell r="EC89">
            <v>3096.06</v>
          </cell>
          <cell r="ED89">
            <v>3096.06</v>
          </cell>
          <cell r="EE89">
            <v>3096.06</v>
          </cell>
          <cell r="EF89">
            <v>3096.06</v>
          </cell>
        </row>
        <row r="90">
          <cell r="A90" t="str">
            <v>соб</v>
          </cell>
          <cell r="DH90">
            <v>14073</v>
          </cell>
          <cell r="DI90">
            <v>14073</v>
          </cell>
          <cell r="DJ90">
            <v>14073</v>
          </cell>
          <cell r="DK90">
            <v>14073</v>
          </cell>
          <cell r="DL90">
            <v>14073</v>
          </cell>
          <cell r="DM90">
            <v>14073</v>
          </cell>
          <cell r="DN90">
            <v>14073</v>
          </cell>
          <cell r="DO90">
            <v>14073</v>
          </cell>
          <cell r="DP90">
            <v>14073</v>
          </cell>
          <cell r="DQ90">
            <v>14073</v>
          </cell>
          <cell r="DR90">
            <v>14073</v>
          </cell>
          <cell r="DS90">
            <v>14073</v>
          </cell>
          <cell r="DU90">
            <v>3096.06</v>
          </cell>
          <cell r="DV90">
            <v>3096.06</v>
          </cell>
          <cell r="DW90">
            <v>3096.06</v>
          </cell>
          <cell r="DX90">
            <v>3096.06</v>
          </cell>
          <cell r="DY90">
            <v>3096.06</v>
          </cell>
          <cell r="DZ90">
            <v>3096.06</v>
          </cell>
          <cell r="EA90">
            <v>3096.06</v>
          </cell>
          <cell r="EB90">
            <v>3096.06</v>
          </cell>
          <cell r="EC90">
            <v>3096.06</v>
          </cell>
          <cell r="ED90">
            <v>3096.06</v>
          </cell>
          <cell r="EE90">
            <v>3096.06</v>
          </cell>
          <cell r="EF90">
            <v>3096.06</v>
          </cell>
        </row>
        <row r="91">
          <cell r="A91" t="str">
            <v>соб</v>
          </cell>
          <cell r="DH91">
            <v>17578.5</v>
          </cell>
          <cell r="DI91">
            <v>17578.5</v>
          </cell>
          <cell r="DJ91">
            <v>17578.5</v>
          </cell>
          <cell r="DK91">
            <v>17578.5</v>
          </cell>
          <cell r="DL91">
            <v>17578.5</v>
          </cell>
          <cell r="DM91">
            <v>17578.5</v>
          </cell>
          <cell r="DN91">
            <v>17578.5</v>
          </cell>
          <cell r="DO91">
            <v>17578.5</v>
          </cell>
          <cell r="DP91">
            <v>17578.5</v>
          </cell>
          <cell r="DQ91">
            <v>17578.5</v>
          </cell>
          <cell r="DR91">
            <v>17578.5</v>
          </cell>
          <cell r="DS91">
            <v>17578.5</v>
          </cell>
          <cell r="DU91">
            <v>3867.27</v>
          </cell>
          <cell r="DV91">
            <v>3867.27</v>
          </cell>
          <cell r="DW91">
            <v>3867.27</v>
          </cell>
          <cell r="DX91">
            <v>3867.27</v>
          </cell>
          <cell r="DY91">
            <v>3867.27</v>
          </cell>
          <cell r="DZ91">
            <v>3867.27</v>
          </cell>
          <cell r="EA91">
            <v>3867.27</v>
          </cell>
          <cell r="EB91">
            <v>3867.27</v>
          </cell>
          <cell r="EC91">
            <v>3867.27</v>
          </cell>
          <cell r="ED91">
            <v>3867.27</v>
          </cell>
          <cell r="EE91">
            <v>3867.27</v>
          </cell>
          <cell r="EF91">
            <v>3867.27</v>
          </cell>
        </row>
        <row r="92">
          <cell r="A92" t="str">
            <v>соб</v>
          </cell>
          <cell r="DH92">
            <v>9850.5</v>
          </cell>
          <cell r="DI92">
            <v>9850.5</v>
          </cell>
          <cell r="DJ92">
            <v>9850.5</v>
          </cell>
          <cell r="DK92">
            <v>9850.5</v>
          </cell>
          <cell r="DL92">
            <v>9850.5</v>
          </cell>
          <cell r="DM92">
            <v>9850.5</v>
          </cell>
          <cell r="DN92">
            <v>9850.5</v>
          </cell>
          <cell r="DO92">
            <v>9850.5</v>
          </cell>
          <cell r="DP92">
            <v>9850.5</v>
          </cell>
          <cell r="DQ92">
            <v>9850.5</v>
          </cell>
          <cell r="DR92">
            <v>9850.5</v>
          </cell>
          <cell r="DS92">
            <v>9850.5</v>
          </cell>
          <cell r="DU92">
            <v>2167.11</v>
          </cell>
          <cell r="DV92">
            <v>2167.11</v>
          </cell>
          <cell r="DW92">
            <v>2167.11</v>
          </cell>
          <cell r="DX92">
            <v>2167.11</v>
          </cell>
          <cell r="DY92">
            <v>2167.11</v>
          </cell>
          <cell r="DZ92">
            <v>2167.11</v>
          </cell>
          <cell r="EA92">
            <v>2167.11</v>
          </cell>
          <cell r="EB92">
            <v>2167.11</v>
          </cell>
          <cell r="EC92">
            <v>2167.11</v>
          </cell>
          <cell r="ED92">
            <v>2167.11</v>
          </cell>
          <cell r="EE92">
            <v>2167.11</v>
          </cell>
          <cell r="EF92">
            <v>2167.11</v>
          </cell>
        </row>
        <row r="93">
          <cell r="A93" t="str">
            <v>соб</v>
          </cell>
          <cell r="DH93">
            <v>9850.5</v>
          </cell>
          <cell r="DI93">
            <v>9850.5</v>
          </cell>
          <cell r="DJ93">
            <v>9850.5</v>
          </cell>
          <cell r="DK93">
            <v>9850.5</v>
          </cell>
          <cell r="DL93">
            <v>9850.5</v>
          </cell>
          <cell r="DM93">
            <v>9850.5</v>
          </cell>
          <cell r="DN93">
            <v>9850.5</v>
          </cell>
          <cell r="DO93">
            <v>9850.5</v>
          </cell>
          <cell r="DP93">
            <v>9850.5</v>
          </cell>
          <cell r="DQ93">
            <v>9850.5</v>
          </cell>
          <cell r="DR93">
            <v>9850.5</v>
          </cell>
          <cell r="DS93">
            <v>9850.5</v>
          </cell>
          <cell r="DU93">
            <v>2167.11</v>
          </cell>
          <cell r="DV93">
            <v>2167.11</v>
          </cell>
          <cell r="DW93">
            <v>2167.11</v>
          </cell>
          <cell r="DX93">
            <v>2167.11</v>
          </cell>
          <cell r="DY93">
            <v>2167.11</v>
          </cell>
          <cell r="DZ93">
            <v>2167.11</v>
          </cell>
          <cell r="EA93">
            <v>2167.11</v>
          </cell>
          <cell r="EB93">
            <v>2167.11</v>
          </cell>
          <cell r="EC93">
            <v>2167.11</v>
          </cell>
          <cell r="ED93">
            <v>2167.11</v>
          </cell>
          <cell r="EE93">
            <v>2167.11</v>
          </cell>
          <cell r="EF93">
            <v>2167.11</v>
          </cell>
        </row>
        <row r="94">
          <cell r="A94" t="str">
            <v>соб</v>
          </cell>
          <cell r="DH94">
            <v>9850.5</v>
          </cell>
          <cell r="DI94">
            <v>9850.5</v>
          </cell>
          <cell r="DJ94">
            <v>9850.5</v>
          </cell>
          <cell r="DK94">
            <v>9850.5</v>
          </cell>
          <cell r="DL94">
            <v>9850.5</v>
          </cell>
          <cell r="DM94">
            <v>9850.5</v>
          </cell>
          <cell r="DN94">
            <v>9850.5</v>
          </cell>
          <cell r="DO94">
            <v>9850.5</v>
          </cell>
          <cell r="DP94">
            <v>9850.5</v>
          </cell>
          <cell r="DQ94">
            <v>9850.5</v>
          </cell>
          <cell r="DR94">
            <v>9850.5</v>
          </cell>
          <cell r="DS94">
            <v>9850.5</v>
          </cell>
          <cell r="DU94">
            <v>2167.11</v>
          </cell>
          <cell r="DV94">
            <v>2167.11</v>
          </cell>
          <cell r="DW94">
            <v>2167.11</v>
          </cell>
          <cell r="DX94">
            <v>2167.11</v>
          </cell>
          <cell r="DY94">
            <v>2167.11</v>
          </cell>
          <cell r="DZ94">
            <v>2167.11</v>
          </cell>
          <cell r="EA94">
            <v>2167.11</v>
          </cell>
          <cell r="EB94">
            <v>2167.11</v>
          </cell>
          <cell r="EC94">
            <v>2167.11</v>
          </cell>
          <cell r="ED94">
            <v>2167.11</v>
          </cell>
          <cell r="EE94">
            <v>2167.11</v>
          </cell>
          <cell r="EF94">
            <v>2167.11</v>
          </cell>
        </row>
        <row r="95">
          <cell r="A95" t="str">
            <v>соб</v>
          </cell>
          <cell r="DH95">
            <v>9850.5</v>
          </cell>
          <cell r="DI95">
            <v>9850.5</v>
          </cell>
          <cell r="DJ95">
            <v>9850.5</v>
          </cell>
          <cell r="DK95">
            <v>9850.5</v>
          </cell>
          <cell r="DL95">
            <v>9850.5</v>
          </cell>
          <cell r="DM95">
            <v>9850.5</v>
          </cell>
          <cell r="DN95">
            <v>9850.5</v>
          </cell>
          <cell r="DO95">
            <v>9850.5</v>
          </cell>
          <cell r="DP95">
            <v>9850.5</v>
          </cell>
          <cell r="DQ95">
            <v>9850.5</v>
          </cell>
          <cell r="DR95">
            <v>9850.5</v>
          </cell>
          <cell r="DS95">
            <v>9850.5</v>
          </cell>
          <cell r="DU95">
            <v>2167.11</v>
          </cell>
          <cell r="DV95">
            <v>2167.11</v>
          </cell>
          <cell r="DW95">
            <v>2167.11</v>
          </cell>
          <cell r="DX95">
            <v>2167.11</v>
          </cell>
          <cell r="DY95">
            <v>2167.11</v>
          </cell>
          <cell r="DZ95">
            <v>2167.11</v>
          </cell>
          <cell r="EA95">
            <v>2167.11</v>
          </cell>
          <cell r="EB95">
            <v>2167.11</v>
          </cell>
          <cell r="EC95">
            <v>2167.11</v>
          </cell>
          <cell r="ED95">
            <v>2167.11</v>
          </cell>
          <cell r="EE95">
            <v>2167.11</v>
          </cell>
          <cell r="EF95">
            <v>2167.11</v>
          </cell>
        </row>
        <row r="96">
          <cell r="A96" t="str">
            <v>соб</v>
          </cell>
          <cell r="DH96">
            <v>9850.5</v>
          </cell>
          <cell r="DI96">
            <v>9850.5</v>
          </cell>
          <cell r="DJ96">
            <v>9850.5</v>
          </cell>
          <cell r="DK96">
            <v>9850.5</v>
          </cell>
          <cell r="DL96">
            <v>9850.5</v>
          </cell>
          <cell r="DM96">
            <v>9850.5</v>
          </cell>
          <cell r="DN96">
            <v>9850.5</v>
          </cell>
          <cell r="DO96">
            <v>9850.5</v>
          </cell>
          <cell r="DP96">
            <v>9850.5</v>
          </cell>
          <cell r="DQ96">
            <v>9850.5</v>
          </cell>
          <cell r="DR96">
            <v>9850.5</v>
          </cell>
          <cell r="DS96">
            <v>9850.5</v>
          </cell>
          <cell r="DU96">
            <v>2167.11</v>
          </cell>
          <cell r="DV96">
            <v>2167.11</v>
          </cell>
          <cell r="DW96">
            <v>2167.11</v>
          </cell>
          <cell r="DX96">
            <v>2167.11</v>
          </cell>
          <cell r="DY96">
            <v>2167.11</v>
          </cell>
          <cell r="DZ96">
            <v>2167.11</v>
          </cell>
          <cell r="EA96">
            <v>2167.11</v>
          </cell>
          <cell r="EB96">
            <v>2167.11</v>
          </cell>
          <cell r="EC96">
            <v>2167.11</v>
          </cell>
          <cell r="ED96">
            <v>2167.11</v>
          </cell>
          <cell r="EE96">
            <v>2167.11</v>
          </cell>
          <cell r="EF96">
            <v>2167.11</v>
          </cell>
        </row>
        <row r="97">
          <cell r="A97" t="str">
            <v>соб</v>
          </cell>
          <cell r="DH97">
            <v>16857</v>
          </cell>
          <cell r="DI97">
            <v>16857</v>
          </cell>
          <cell r="DJ97">
            <v>16857</v>
          </cell>
          <cell r="DK97">
            <v>16857</v>
          </cell>
          <cell r="DL97">
            <v>16857</v>
          </cell>
          <cell r="DM97">
            <v>16857</v>
          </cell>
          <cell r="DN97">
            <v>16857</v>
          </cell>
          <cell r="DO97">
            <v>16857</v>
          </cell>
          <cell r="DP97">
            <v>16857</v>
          </cell>
          <cell r="DQ97">
            <v>16857</v>
          </cell>
          <cell r="DR97">
            <v>16857</v>
          </cell>
          <cell r="DS97">
            <v>16857</v>
          </cell>
          <cell r="DU97">
            <v>3708.54</v>
          </cell>
          <cell r="DV97">
            <v>3708.54</v>
          </cell>
          <cell r="DW97">
            <v>3708.54</v>
          </cell>
          <cell r="DX97">
            <v>3708.54</v>
          </cell>
          <cell r="DY97">
            <v>3708.54</v>
          </cell>
          <cell r="DZ97">
            <v>3708.54</v>
          </cell>
          <cell r="EA97">
            <v>3708.54</v>
          </cell>
          <cell r="EB97">
            <v>3708.54</v>
          </cell>
          <cell r="EC97">
            <v>3708.54</v>
          </cell>
          <cell r="ED97">
            <v>3708.54</v>
          </cell>
          <cell r="EE97">
            <v>3708.54</v>
          </cell>
          <cell r="EF97">
            <v>3708.54</v>
          </cell>
        </row>
        <row r="98">
          <cell r="A98" t="str">
            <v>соб</v>
          </cell>
          <cell r="DH98">
            <v>16857</v>
          </cell>
          <cell r="DI98">
            <v>16857</v>
          </cell>
          <cell r="DJ98">
            <v>16857</v>
          </cell>
          <cell r="DK98">
            <v>16857</v>
          </cell>
          <cell r="DL98">
            <v>16857</v>
          </cell>
          <cell r="DM98">
            <v>16857</v>
          </cell>
          <cell r="DN98">
            <v>16857</v>
          </cell>
          <cell r="DO98">
            <v>16857</v>
          </cell>
          <cell r="DP98">
            <v>16857</v>
          </cell>
          <cell r="DQ98">
            <v>16857</v>
          </cell>
          <cell r="DR98">
            <v>16857</v>
          </cell>
          <cell r="DS98">
            <v>16857</v>
          </cell>
          <cell r="DU98">
            <v>3708.54</v>
          </cell>
          <cell r="DV98">
            <v>3708.54</v>
          </cell>
          <cell r="DW98">
            <v>3708.54</v>
          </cell>
          <cell r="DX98">
            <v>3708.54</v>
          </cell>
          <cell r="DY98">
            <v>3708.54</v>
          </cell>
          <cell r="DZ98">
            <v>3708.54</v>
          </cell>
          <cell r="EA98">
            <v>3708.54</v>
          </cell>
          <cell r="EB98">
            <v>3708.54</v>
          </cell>
          <cell r="EC98">
            <v>3708.54</v>
          </cell>
          <cell r="ED98">
            <v>3708.54</v>
          </cell>
          <cell r="EE98">
            <v>3708.54</v>
          </cell>
          <cell r="EF98">
            <v>3708.54</v>
          </cell>
        </row>
        <row r="99">
          <cell r="A99" t="str">
            <v>соб</v>
          </cell>
          <cell r="DH99">
            <v>16857</v>
          </cell>
          <cell r="DI99">
            <v>16857</v>
          </cell>
          <cell r="DJ99">
            <v>16857</v>
          </cell>
          <cell r="DK99">
            <v>16857</v>
          </cell>
          <cell r="DL99">
            <v>16857</v>
          </cell>
          <cell r="DM99">
            <v>16857</v>
          </cell>
          <cell r="DN99">
            <v>16857</v>
          </cell>
          <cell r="DO99">
            <v>16857</v>
          </cell>
          <cell r="DP99">
            <v>16857</v>
          </cell>
          <cell r="DQ99">
            <v>16857</v>
          </cell>
          <cell r="DR99">
            <v>16857</v>
          </cell>
          <cell r="DS99">
            <v>16857</v>
          </cell>
          <cell r="DU99">
            <v>3708.54</v>
          </cell>
          <cell r="DV99">
            <v>3708.54</v>
          </cell>
          <cell r="DW99">
            <v>3708.54</v>
          </cell>
          <cell r="DX99">
            <v>3708.54</v>
          </cell>
          <cell r="DY99">
            <v>3708.54</v>
          </cell>
          <cell r="DZ99">
            <v>3708.54</v>
          </cell>
          <cell r="EA99">
            <v>3708.54</v>
          </cell>
          <cell r="EB99">
            <v>3708.54</v>
          </cell>
          <cell r="EC99">
            <v>3708.54</v>
          </cell>
          <cell r="ED99">
            <v>3708.54</v>
          </cell>
          <cell r="EE99">
            <v>3708.54</v>
          </cell>
          <cell r="EF99">
            <v>3708.54</v>
          </cell>
        </row>
        <row r="100">
          <cell r="A100" t="str">
            <v>соб</v>
          </cell>
          <cell r="DH100">
            <v>16857</v>
          </cell>
          <cell r="DI100">
            <v>16857</v>
          </cell>
          <cell r="DJ100">
            <v>16857</v>
          </cell>
          <cell r="DK100">
            <v>16857</v>
          </cell>
          <cell r="DL100">
            <v>16857</v>
          </cell>
          <cell r="DM100">
            <v>16857</v>
          </cell>
          <cell r="DN100">
            <v>16857</v>
          </cell>
          <cell r="DO100">
            <v>16857</v>
          </cell>
          <cell r="DP100">
            <v>16857</v>
          </cell>
          <cell r="DQ100">
            <v>16857</v>
          </cell>
          <cell r="DR100">
            <v>16857</v>
          </cell>
          <cell r="DS100">
            <v>16857</v>
          </cell>
          <cell r="DU100">
            <v>3708.54</v>
          </cell>
          <cell r="DV100">
            <v>3708.54</v>
          </cell>
          <cell r="DW100">
            <v>3708.54</v>
          </cell>
          <cell r="DX100">
            <v>3708.54</v>
          </cell>
          <cell r="DY100">
            <v>3708.54</v>
          </cell>
          <cell r="DZ100">
            <v>3708.54</v>
          </cell>
          <cell r="EA100">
            <v>3708.54</v>
          </cell>
          <cell r="EB100">
            <v>3708.54</v>
          </cell>
          <cell r="EC100">
            <v>3708.54</v>
          </cell>
          <cell r="ED100">
            <v>3708.54</v>
          </cell>
          <cell r="EE100">
            <v>3708.54</v>
          </cell>
          <cell r="EF100">
            <v>3708.54</v>
          </cell>
        </row>
        <row r="101">
          <cell r="A101" t="str">
            <v>соб</v>
          </cell>
          <cell r="DH101">
            <v>16857</v>
          </cell>
          <cell r="DI101">
            <v>16857</v>
          </cell>
          <cell r="DJ101">
            <v>16857</v>
          </cell>
          <cell r="DK101">
            <v>16857</v>
          </cell>
          <cell r="DL101">
            <v>16857</v>
          </cell>
          <cell r="DM101">
            <v>16857</v>
          </cell>
          <cell r="DN101">
            <v>16857</v>
          </cell>
          <cell r="DO101">
            <v>16857</v>
          </cell>
          <cell r="DP101">
            <v>16857</v>
          </cell>
          <cell r="DQ101">
            <v>16857</v>
          </cell>
          <cell r="DR101">
            <v>16857</v>
          </cell>
          <cell r="DS101">
            <v>16857</v>
          </cell>
          <cell r="DU101">
            <v>3708.54</v>
          </cell>
          <cell r="DV101">
            <v>3708.54</v>
          </cell>
          <cell r="DW101">
            <v>3708.54</v>
          </cell>
          <cell r="DX101">
            <v>3708.54</v>
          </cell>
          <cell r="DY101">
            <v>3708.54</v>
          </cell>
          <cell r="DZ101">
            <v>3708.54</v>
          </cell>
          <cell r="EA101">
            <v>3708.54</v>
          </cell>
          <cell r="EB101">
            <v>3708.54</v>
          </cell>
          <cell r="EC101">
            <v>3708.54</v>
          </cell>
          <cell r="ED101">
            <v>3708.54</v>
          </cell>
          <cell r="EE101">
            <v>3708.54</v>
          </cell>
          <cell r="EF101">
            <v>3708.54</v>
          </cell>
        </row>
        <row r="102">
          <cell r="A102" t="str">
            <v>соб</v>
          </cell>
          <cell r="DH102">
            <v>16857</v>
          </cell>
          <cell r="DI102">
            <v>16857</v>
          </cell>
          <cell r="DJ102">
            <v>16857</v>
          </cell>
          <cell r="DK102">
            <v>16857</v>
          </cell>
          <cell r="DL102">
            <v>16857</v>
          </cell>
          <cell r="DM102">
            <v>16857</v>
          </cell>
          <cell r="DN102">
            <v>16857</v>
          </cell>
          <cell r="DO102">
            <v>16857</v>
          </cell>
          <cell r="DP102">
            <v>16857</v>
          </cell>
          <cell r="DQ102">
            <v>16857</v>
          </cell>
          <cell r="DR102">
            <v>16857</v>
          </cell>
          <cell r="DS102">
            <v>16857</v>
          </cell>
          <cell r="DU102">
            <v>3708.54</v>
          </cell>
          <cell r="DV102">
            <v>3708.54</v>
          </cell>
          <cell r="DW102">
            <v>3708.54</v>
          </cell>
          <cell r="DX102">
            <v>3708.54</v>
          </cell>
          <cell r="DY102">
            <v>3708.54</v>
          </cell>
          <cell r="DZ102">
            <v>3708.54</v>
          </cell>
          <cell r="EA102">
            <v>3708.54</v>
          </cell>
          <cell r="EB102">
            <v>3708.54</v>
          </cell>
          <cell r="EC102">
            <v>3708.54</v>
          </cell>
          <cell r="ED102">
            <v>3708.54</v>
          </cell>
          <cell r="EE102">
            <v>3708.54</v>
          </cell>
          <cell r="EF102">
            <v>3708.54</v>
          </cell>
        </row>
        <row r="103">
          <cell r="A103" t="str">
            <v>соб</v>
          </cell>
          <cell r="DH103">
            <v>16857</v>
          </cell>
          <cell r="DI103">
            <v>16857</v>
          </cell>
          <cell r="DJ103">
            <v>16857</v>
          </cell>
          <cell r="DK103">
            <v>16857</v>
          </cell>
          <cell r="DL103">
            <v>16857</v>
          </cell>
          <cell r="DM103">
            <v>16857</v>
          </cell>
          <cell r="DN103">
            <v>16857</v>
          </cell>
          <cell r="DO103">
            <v>16857</v>
          </cell>
          <cell r="DP103">
            <v>16857</v>
          </cell>
          <cell r="DQ103">
            <v>16857</v>
          </cell>
          <cell r="DR103">
            <v>16857</v>
          </cell>
          <cell r="DS103">
            <v>16857</v>
          </cell>
          <cell r="DU103">
            <v>3708.54</v>
          </cell>
          <cell r="DV103">
            <v>3708.54</v>
          </cell>
          <cell r="DW103">
            <v>3708.54</v>
          </cell>
          <cell r="DX103">
            <v>3708.54</v>
          </cell>
          <cell r="DY103">
            <v>3708.54</v>
          </cell>
          <cell r="DZ103">
            <v>3708.54</v>
          </cell>
          <cell r="EA103">
            <v>3708.54</v>
          </cell>
          <cell r="EB103">
            <v>3708.54</v>
          </cell>
          <cell r="EC103">
            <v>3708.54</v>
          </cell>
          <cell r="ED103">
            <v>3708.54</v>
          </cell>
          <cell r="EE103">
            <v>3708.54</v>
          </cell>
          <cell r="EF103">
            <v>3708.54</v>
          </cell>
        </row>
        <row r="104">
          <cell r="A104" t="str">
            <v>соб</v>
          </cell>
          <cell r="DH104">
            <v>16857</v>
          </cell>
          <cell r="DI104">
            <v>16857</v>
          </cell>
          <cell r="DJ104">
            <v>16857</v>
          </cell>
          <cell r="DK104">
            <v>16857</v>
          </cell>
          <cell r="DL104">
            <v>16857</v>
          </cell>
          <cell r="DM104">
            <v>16857</v>
          </cell>
          <cell r="DN104">
            <v>16857</v>
          </cell>
          <cell r="DO104">
            <v>16857</v>
          </cell>
          <cell r="DP104">
            <v>16857</v>
          </cell>
          <cell r="DQ104">
            <v>16857</v>
          </cell>
          <cell r="DR104">
            <v>16857</v>
          </cell>
          <cell r="DS104">
            <v>16857</v>
          </cell>
          <cell r="DU104">
            <v>3708.54</v>
          </cell>
          <cell r="DV104">
            <v>3708.54</v>
          </cell>
          <cell r="DW104">
            <v>3708.54</v>
          </cell>
          <cell r="DX104">
            <v>3708.54</v>
          </cell>
          <cell r="DY104">
            <v>3708.54</v>
          </cell>
          <cell r="DZ104">
            <v>3708.54</v>
          </cell>
          <cell r="EA104">
            <v>3708.54</v>
          </cell>
          <cell r="EB104">
            <v>3708.54</v>
          </cell>
          <cell r="EC104">
            <v>3708.54</v>
          </cell>
          <cell r="ED104">
            <v>3708.54</v>
          </cell>
          <cell r="EE104">
            <v>3708.54</v>
          </cell>
          <cell r="EF104">
            <v>3708.54</v>
          </cell>
        </row>
        <row r="105">
          <cell r="A105" t="str">
            <v>соб</v>
          </cell>
          <cell r="DH105">
            <v>16857</v>
          </cell>
          <cell r="DI105">
            <v>16857</v>
          </cell>
          <cell r="DJ105">
            <v>16857</v>
          </cell>
          <cell r="DK105">
            <v>16857</v>
          </cell>
          <cell r="DL105">
            <v>16857</v>
          </cell>
          <cell r="DM105">
            <v>16857</v>
          </cell>
          <cell r="DN105">
            <v>16857</v>
          </cell>
          <cell r="DO105">
            <v>16857</v>
          </cell>
          <cell r="DP105">
            <v>16857</v>
          </cell>
          <cell r="DQ105">
            <v>16857</v>
          </cell>
          <cell r="DR105">
            <v>16857</v>
          </cell>
          <cell r="DS105">
            <v>16857</v>
          </cell>
          <cell r="DU105">
            <v>3708.54</v>
          </cell>
          <cell r="DV105">
            <v>3708.54</v>
          </cell>
          <cell r="DW105">
            <v>3708.54</v>
          </cell>
          <cell r="DX105">
            <v>3708.54</v>
          </cell>
          <cell r="DY105">
            <v>3708.54</v>
          </cell>
          <cell r="DZ105">
            <v>3708.54</v>
          </cell>
          <cell r="EA105">
            <v>3708.54</v>
          </cell>
          <cell r="EB105">
            <v>3708.54</v>
          </cell>
          <cell r="EC105">
            <v>3708.54</v>
          </cell>
          <cell r="ED105">
            <v>3708.54</v>
          </cell>
          <cell r="EE105">
            <v>3708.54</v>
          </cell>
          <cell r="EF105">
            <v>3708.54</v>
          </cell>
        </row>
        <row r="106">
          <cell r="A106" t="str">
            <v>соб</v>
          </cell>
          <cell r="DH106">
            <v>16857</v>
          </cell>
          <cell r="DI106">
            <v>16857</v>
          </cell>
          <cell r="DJ106">
            <v>16857</v>
          </cell>
          <cell r="DK106">
            <v>16857</v>
          </cell>
          <cell r="DL106">
            <v>16857</v>
          </cell>
          <cell r="DM106">
            <v>16857</v>
          </cell>
          <cell r="DN106">
            <v>16857</v>
          </cell>
          <cell r="DO106">
            <v>16857</v>
          </cell>
          <cell r="DP106">
            <v>16857</v>
          </cell>
          <cell r="DQ106">
            <v>16857</v>
          </cell>
          <cell r="DR106">
            <v>16857</v>
          </cell>
          <cell r="DS106">
            <v>16857</v>
          </cell>
          <cell r="DU106">
            <v>3708.54</v>
          </cell>
          <cell r="DV106">
            <v>3708.54</v>
          </cell>
          <cell r="DW106">
            <v>3708.54</v>
          </cell>
          <cell r="DX106">
            <v>3708.54</v>
          </cell>
          <cell r="DY106">
            <v>3708.54</v>
          </cell>
          <cell r="DZ106">
            <v>3708.54</v>
          </cell>
          <cell r="EA106">
            <v>3708.54</v>
          </cell>
          <cell r="EB106">
            <v>3708.54</v>
          </cell>
          <cell r="EC106">
            <v>3708.54</v>
          </cell>
          <cell r="ED106">
            <v>3708.54</v>
          </cell>
          <cell r="EE106">
            <v>3708.54</v>
          </cell>
          <cell r="EF106">
            <v>3708.54</v>
          </cell>
        </row>
        <row r="107">
          <cell r="A107" t="str">
            <v>соб</v>
          </cell>
          <cell r="DH107">
            <v>16857</v>
          </cell>
          <cell r="DI107">
            <v>16857</v>
          </cell>
          <cell r="DJ107">
            <v>16857</v>
          </cell>
          <cell r="DK107">
            <v>16857</v>
          </cell>
          <cell r="DL107">
            <v>16857</v>
          </cell>
          <cell r="DM107">
            <v>16857</v>
          </cell>
          <cell r="DN107">
            <v>16857</v>
          </cell>
          <cell r="DO107">
            <v>16857</v>
          </cell>
          <cell r="DP107">
            <v>16857</v>
          </cell>
          <cell r="DQ107">
            <v>16857</v>
          </cell>
          <cell r="DR107">
            <v>16857</v>
          </cell>
          <cell r="DS107">
            <v>16857</v>
          </cell>
          <cell r="DU107">
            <v>3708.54</v>
          </cell>
          <cell r="DV107">
            <v>3708.54</v>
          </cell>
          <cell r="DW107">
            <v>3708.54</v>
          </cell>
          <cell r="DX107">
            <v>3708.54</v>
          </cell>
          <cell r="DY107">
            <v>3708.54</v>
          </cell>
          <cell r="DZ107">
            <v>3708.54</v>
          </cell>
          <cell r="EA107">
            <v>3708.54</v>
          </cell>
          <cell r="EB107">
            <v>3708.54</v>
          </cell>
          <cell r="EC107">
            <v>3708.54</v>
          </cell>
          <cell r="ED107">
            <v>3708.54</v>
          </cell>
          <cell r="EE107">
            <v>3708.54</v>
          </cell>
          <cell r="EF107">
            <v>3708.54</v>
          </cell>
        </row>
        <row r="108">
          <cell r="A108" t="str">
            <v>соб</v>
          </cell>
          <cell r="DH108">
            <v>16857</v>
          </cell>
          <cell r="DI108">
            <v>16857</v>
          </cell>
          <cell r="DJ108">
            <v>16857</v>
          </cell>
          <cell r="DK108">
            <v>16857</v>
          </cell>
          <cell r="DL108">
            <v>16857</v>
          </cell>
          <cell r="DM108">
            <v>16857</v>
          </cell>
          <cell r="DN108">
            <v>16857</v>
          </cell>
          <cell r="DO108">
            <v>16857</v>
          </cell>
          <cell r="DP108">
            <v>16857</v>
          </cell>
          <cell r="DQ108">
            <v>16857</v>
          </cell>
          <cell r="DR108">
            <v>16857</v>
          </cell>
          <cell r="DS108">
            <v>16857</v>
          </cell>
          <cell r="DU108">
            <v>3708.54</v>
          </cell>
          <cell r="DV108">
            <v>3708.54</v>
          </cell>
          <cell r="DW108">
            <v>3708.54</v>
          </cell>
          <cell r="DX108">
            <v>3708.54</v>
          </cell>
          <cell r="DY108">
            <v>3708.54</v>
          </cell>
          <cell r="DZ108">
            <v>3708.54</v>
          </cell>
          <cell r="EA108">
            <v>3708.54</v>
          </cell>
          <cell r="EB108">
            <v>3708.54</v>
          </cell>
          <cell r="EC108">
            <v>3708.54</v>
          </cell>
          <cell r="ED108">
            <v>3708.54</v>
          </cell>
          <cell r="EE108">
            <v>3708.54</v>
          </cell>
          <cell r="EF108">
            <v>3708.54</v>
          </cell>
        </row>
        <row r="109">
          <cell r="A109" t="str">
            <v>соб</v>
          </cell>
          <cell r="DH109">
            <v>16857</v>
          </cell>
          <cell r="DI109">
            <v>16857</v>
          </cell>
          <cell r="DJ109">
            <v>16857</v>
          </cell>
          <cell r="DK109">
            <v>16857</v>
          </cell>
          <cell r="DL109">
            <v>16857</v>
          </cell>
          <cell r="DM109">
            <v>16857</v>
          </cell>
          <cell r="DN109">
            <v>16857</v>
          </cell>
          <cell r="DO109">
            <v>16857</v>
          </cell>
          <cell r="DP109">
            <v>16857</v>
          </cell>
          <cell r="DQ109">
            <v>16857</v>
          </cell>
          <cell r="DR109">
            <v>16857</v>
          </cell>
          <cell r="DS109">
            <v>16857</v>
          </cell>
          <cell r="DU109">
            <v>3708.54</v>
          </cell>
          <cell r="DV109">
            <v>3708.54</v>
          </cell>
          <cell r="DW109">
            <v>3708.54</v>
          </cell>
          <cell r="DX109">
            <v>3708.54</v>
          </cell>
          <cell r="DY109">
            <v>3708.54</v>
          </cell>
          <cell r="DZ109">
            <v>3708.54</v>
          </cell>
          <cell r="EA109">
            <v>3708.54</v>
          </cell>
          <cell r="EB109">
            <v>3708.54</v>
          </cell>
          <cell r="EC109">
            <v>3708.54</v>
          </cell>
          <cell r="ED109">
            <v>3708.54</v>
          </cell>
          <cell r="EE109">
            <v>3708.54</v>
          </cell>
          <cell r="EF109">
            <v>3708.54</v>
          </cell>
        </row>
        <row r="110">
          <cell r="A110" t="str">
            <v>соб</v>
          </cell>
          <cell r="DH110">
            <v>16857</v>
          </cell>
          <cell r="DI110">
            <v>16857</v>
          </cell>
          <cell r="DJ110">
            <v>16857</v>
          </cell>
          <cell r="DK110">
            <v>16857</v>
          </cell>
          <cell r="DL110">
            <v>16857</v>
          </cell>
          <cell r="DM110">
            <v>16857</v>
          </cell>
          <cell r="DN110">
            <v>16857</v>
          </cell>
          <cell r="DO110">
            <v>16857</v>
          </cell>
          <cell r="DP110">
            <v>16857</v>
          </cell>
          <cell r="DQ110">
            <v>16857</v>
          </cell>
          <cell r="DR110">
            <v>16857</v>
          </cell>
          <cell r="DS110">
            <v>16857</v>
          </cell>
          <cell r="DU110">
            <v>3708.54</v>
          </cell>
          <cell r="DV110">
            <v>3708.54</v>
          </cell>
          <cell r="DW110">
            <v>3708.54</v>
          </cell>
          <cell r="DX110">
            <v>3708.54</v>
          </cell>
          <cell r="DY110">
            <v>3708.54</v>
          </cell>
          <cell r="DZ110">
            <v>3708.54</v>
          </cell>
          <cell r="EA110">
            <v>3708.54</v>
          </cell>
          <cell r="EB110">
            <v>3708.54</v>
          </cell>
          <cell r="EC110">
            <v>3708.54</v>
          </cell>
          <cell r="ED110">
            <v>3708.54</v>
          </cell>
          <cell r="EE110">
            <v>3708.54</v>
          </cell>
          <cell r="EF110">
            <v>3708.54</v>
          </cell>
        </row>
        <row r="111">
          <cell r="A111" t="str">
            <v>соб</v>
          </cell>
          <cell r="DH111">
            <v>14776.5</v>
          </cell>
          <cell r="DI111">
            <v>14776.5</v>
          </cell>
          <cell r="DJ111">
            <v>14776.5</v>
          </cell>
          <cell r="DK111">
            <v>14776.5</v>
          </cell>
          <cell r="DL111">
            <v>14776.5</v>
          </cell>
          <cell r="DM111">
            <v>14776.5</v>
          </cell>
          <cell r="DN111">
            <v>14776.5</v>
          </cell>
          <cell r="DO111">
            <v>14776.5</v>
          </cell>
          <cell r="DP111">
            <v>14776.5</v>
          </cell>
          <cell r="DQ111">
            <v>14776.5</v>
          </cell>
          <cell r="DR111">
            <v>14776.5</v>
          </cell>
          <cell r="DS111">
            <v>14776.5</v>
          </cell>
          <cell r="DU111">
            <v>3250.83</v>
          </cell>
          <cell r="DV111">
            <v>3250.83</v>
          </cell>
          <cell r="DW111">
            <v>3250.83</v>
          </cell>
          <cell r="DX111">
            <v>3250.83</v>
          </cell>
          <cell r="DY111">
            <v>3250.83</v>
          </cell>
          <cell r="DZ111">
            <v>3250.83</v>
          </cell>
          <cell r="EA111">
            <v>3250.83</v>
          </cell>
          <cell r="EB111">
            <v>3250.83</v>
          </cell>
          <cell r="EC111">
            <v>3250.83</v>
          </cell>
          <cell r="ED111">
            <v>3250.83</v>
          </cell>
          <cell r="EE111">
            <v>3250.83</v>
          </cell>
          <cell r="EF111">
            <v>3250.83</v>
          </cell>
        </row>
        <row r="112">
          <cell r="A112" t="str">
            <v>соб</v>
          </cell>
          <cell r="DH112">
            <v>16857</v>
          </cell>
          <cell r="DI112">
            <v>16857</v>
          </cell>
          <cell r="DJ112">
            <v>16857</v>
          </cell>
          <cell r="DK112">
            <v>16857</v>
          </cell>
          <cell r="DL112">
            <v>16857</v>
          </cell>
          <cell r="DM112">
            <v>16857</v>
          </cell>
          <cell r="DN112">
            <v>16857</v>
          </cell>
          <cell r="DO112">
            <v>16857</v>
          </cell>
          <cell r="DP112">
            <v>16857</v>
          </cell>
          <cell r="DQ112">
            <v>16857</v>
          </cell>
          <cell r="DR112">
            <v>16857</v>
          </cell>
          <cell r="DS112">
            <v>16857</v>
          </cell>
          <cell r="DU112">
            <v>3708.54</v>
          </cell>
          <cell r="DV112">
            <v>3708.54</v>
          </cell>
          <cell r="DW112">
            <v>3708.54</v>
          </cell>
          <cell r="DX112">
            <v>3708.54</v>
          </cell>
          <cell r="DY112">
            <v>3708.54</v>
          </cell>
          <cell r="DZ112">
            <v>3708.54</v>
          </cell>
          <cell r="EA112">
            <v>3708.54</v>
          </cell>
          <cell r="EB112">
            <v>3708.54</v>
          </cell>
          <cell r="EC112">
            <v>3708.54</v>
          </cell>
          <cell r="ED112">
            <v>3708.54</v>
          </cell>
          <cell r="EE112">
            <v>3708.54</v>
          </cell>
          <cell r="EF112">
            <v>3708.54</v>
          </cell>
        </row>
        <row r="113">
          <cell r="A113" t="str">
            <v>соб</v>
          </cell>
          <cell r="DH113">
            <v>16857</v>
          </cell>
          <cell r="DI113">
            <v>16857</v>
          </cell>
          <cell r="DJ113">
            <v>16857</v>
          </cell>
          <cell r="DK113">
            <v>16857</v>
          </cell>
          <cell r="DL113">
            <v>16857</v>
          </cell>
          <cell r="DM113">
            <v>16857</v>
          </cell>
          <cell r="DN113">
            <v>16857</v>
          </cell>
          <cell r="DO113">
            <v>16857</v>
          </cell>
          <cell r="DP113">
            <v>16857</v>
          </cell>
          <cell r="DQ113">
            <v>16857</v>
          </cell>
          <cell r="DR113">
            <v>16857</v>
          </cell>
          <cell r="DS113">
            <v>16857</v>
          </cell>
          <cell r="DU113">
            <v>3708.54</v>
          </cell>
          <cell r="DV113">
            <v>3708.54</v>
          </cell>
          <cell r="DW113">
            <v>3708.54</v>
          </cell>
          <cell r="DX113">
            <v>3708.54</v>
          </cell>
          <cell r="DY113">
            <v>3708.54</v>
          </cell>
          <cell r="DZ113">
            <v>3708.54</v>
          </cell>
          <cell r="EA113">
            <v>3708.54</v>
          </cell>
          <cell r="EB113">
            <v>3708.54</v>
          </cell>
          <cell r="EC113">
            <v>3708.54</v>
          </cell>
          <cell r="ED113">
            <v>3708.54</v>
          </cell>
          <cell r="EE113">
            <v>3708.54</v>
          </cell>
          <cell r="EF113">
            <v>3708.54</v>
          </cell>
        </row>
        <row r="114">
          <cell r="A114" t="str">
            <v>соб</v>
          </cell>
          <cell r="DH114">
            <v>16857</v>
          </cell>
          <cell r="DI114">
            <v>16857</v>
          </cell>
          <cell r="DJ114">
            <v>16857</v>
          </cell>
          <cell r="DK114">
            <v>16857</v>
          </cell>
          <cell r="DL114">
            <v>16857</v>
          </cell>
          <cell r="DM114">
            <v>16857</v>
          </cell>
          <cell r="DN114">
            <v>16857</v>
          </cell>
          <cell r="DO114">
            <v>16857</v>
          </cell>
          <cell r="DP114">
            <v>16857</v>
          </cell>
          <cell r="DQ114">
            <v>16857</v>
          </cell>
          <cell r="DR114">
            <v>16857</v>
          </cell>
          <cell r="DS114">
            <v>16857</v>
          </cell>
          <cell r="DU114">
            <v>3708.54</v>
          </cell>
          <cell r="DV114">
            <v>3708.54</v>
          </cell>
          <cell r="DW114">
            <v>3708.54</v>
          </cell>
          <cell r="DX114">
            <v>3708.54</v>
          </cell>
          <cell r="DY114">
            <v>3708.54</v>
          </cell>
          <cell r="DZ114">
            <v>3708.54</v>
          </cell>
          <cell r="EA114">
            <v>3708.54</v>
          </cell>
          <cell r="EB114">
            <v>3708.54</v>
          </cell>
          <cell r="EC114">
            <v>3708.54</v>
          </cell>
          <cell r="ED114">
            <v>3708.54</v>
          </cell>
          <cell r="EE114">
            <v>3708.54</v>
          </cell>
          <cell r="EF114">
            <v>3708.54</v>
          </cell>
        </row>
        <row r="115">
          <cell r="A115" t="str">
            <v>соб</v>
          </cell>
          <cell r="DH115">
            <v>16857</v>
          </cell>
          <cell r="DI115">
            <v>16857</v>
          </cell>
          <cell r="DJ115">
            <v>16857</v>
          </cell>
          <cell r="DK115">
            <v>16857</v>
          </cell>
          <cell r="DL115">
            <v>16857</v>
          </cell>
          <cell r="DM115">
            <v>16857</v>
          </cell>
          <cell r="DN115">
            <v>16857</v>
          </cell>
          <cell r="DO115">
            <v>16857</v>
          </cell>
          <cell r="DP115">
            <v>16857</v>
          </cell>
          <cell r="DQ115">
            <v>16857</v>
          </cell>
          <cell r="DR115">
            <v>16857</v>
          </cell>
          <cell r="DS115">
            <v>16857</v>
          </cell>
          <cell r="DU115">
            <v>3708.54</v>
          </cell>
          <cell r="DV115">
            <v>3708.54</v>
          </cell>
          <cell r="DW115">
            <v>3708.54</v>
          </cell>
          <cell r="DX115">
            <v>3708.54</v>
          </cell>
          <cell r="DY115">
            <v>3708.54</v>
          </cell>
          <cell r="DZ115">
            <v>3708.54</v>
          </cell>
          <cell r="EA115">
            <v>3708.54</v>
          </cell>
          <cell r="EB115">
            <v>3708.54</v>
          </cell>
          <cell r="EC115">
            <v>3708.54</v>
          </cell>
          <cell r="ED115">
            <v>3708.54</v>
          </cell>
          <cell r="EE115">
            <v>3708.54</v>
          </cell>
          <cell r="EF115">
            <v>3708.54</v>
          </cell>
        </row>
        <row r="116">
          <cell r="A116" t="str">
            <v>соб</v>
          </cell>
          <cell r="DH116">
            <v>16857</v>
          </cell>
          <cell r="DI116">
            <v>16857</v>
          </cell>
          <cell r="DJ116">
            <v>16857</v>
          </cell>
          <cell r="DK116">
            <v>16857</v>
          </cell>
          <cell r="DL116">
            <v>16857</v>
          </cell>
          <cell r="DM116">
            <v>16857</v>
          </cell>
          <cell r="DN116">
            <v>16857</v>
          </cell>
          <cell r="DO116">
            <v>16857</v>
          </cell>
          <cell r="DP116">
            <v>16857</v>
          </cell>
          <cell r="DQ116">
            <v>16857</v>
          </cell>
          <cell r="DR116">
            <v>16857</v>
          </cell>
          <cell r="DS116">
            <v>16857</v>
          </cell>
          <cell r="DU116">
            <v>3708.54</v>
          </cell>
          <cell r="DV116">
            <v>3708.54</v>
          </cell>
          <cell r="DW116">
            <v>3708.54</v>
          </cell>
          <cell r="DX116">
            <v>3708.54</v>
          </cell>
          <cell r="DY116">
            <v>3708.54</v>
          </cell>
          <cell r="DZ116">
            <v>3708.54</v>
          </cell>
          <cell r="EA116">
            <v>3708.54</v>
          </cell>
          <cell r="EB116">
            <v>3708.54</v>
          </cell>
          <cell r="EC116">
            <v>3708.54</v>
          </cell>
          <cell r="ED116">
            <v>3708.54</v>
          </cell>
          <cell r="EE116">
            <v>3708.54</v>
          </cell>
          <cell r="EF116">
            <v>3708.54</v>
          </cell>
        </row>
        <row r="117">
          <cell r="A117" t="str">
            <v>соб</v>
          </cell>
          <cell r="DH117">
            <v>16857</v>
          </cell>
          <cell r="DI117">
            <v>16857</v>
          </cell>
          <cell r="DJ117">
            <v>16857</v>
          </cell>
          <cell r="DK117">
            <v>16857</v>
          </cell>
          <cell r="DL117">
            <v>16857</v>
          </cell>
          <cell r="DM117">
            <v>16857</v>
          </cell>
          <cell r="DN117">
            <v>16857</v>
          </cell>
          <cell r="DO117">
            <v>16857</v>
          </cell>
          <cell r="DP117">
            <v>16857</v>
          </cell>
          <cell r="DQ117">
            <v>16857</v>
          </cell>
          <cell r="DR117">
            <v>16857</v>
          </cell>
          <cell r="DS117">
            <v>16857</v>
          </cell>
          <cell r="DU117">
            <v>3708.54</v>
          </cell>
          <cell r="DV117">
            <v>3708.54</v>
          </cell>
          <cell r="DW117">
            <v>3708.54</v>
          </cell>
          <cell r="DX117">
            <v>3708.54</v>
          </cell>
          <cell r="DY117">
            <v>3708.54</v>
          </cell>
          <cell r="DZ117">
            <v>3708.54</v>
          </cell>
          <cell r="EA117">
            <v>3708.54</v>
          </cell>
          <cell r="EB117">
            <v>3708.54</v>
          </cell>
          <cell r="EC117">
            <v>3708.54</v>
          </cell>
          <cell r="ED117">
            <v>3708.54</v>
          </cell>
          <cell r="EE117">
            <v>3708.54</v>
          </cell>
          <cell r="EF117">
            <v>3708.54</v>
          </cell>
        </row>
        <row r="118">
          <cell r="A118" t="str">
            <v>соб</v>
          </cell>
          <cell r="DH118">
            <v>16857</v>
          </cell>
          <cell r="DI118">
            <v>16857</v>
          </cell>
          <cell r="DJ118">
            <v>16857</v>
          </cell>
          <cell r="DK118">
            <v>16857</v>
          </cell>
          <cell r="DL118">
            <v>16857</v>
          </cell>
          <cell r="DM118">
            <v>16857</v>
          </cell>
          <cell r="DN118">
            <v>16857</v>
          </cell>
          <cell r="DO118">
            <v>16857</v>
          </cell>
          <cell r="DP118">
            <v>16857</v>
          </cell>
          <cell r="DQ118">
            <v>16857</v>
          </cell>
          <cell r="DR118">
            <v>16857</v>
          </cell>
          <cell r="DS118">
            <v>16857</v>
          </cell>
          <cell r="DU118">
            <v>3708.54</v>
          </cell>
          <cell r="DV118">
            <v>3708.54</v>
          </cell>
          <cell r="DW118">
            <v>3708.54</v>
          </cell>
          <cell r="DX118">
            <v>3708.54</v>
          </cell>
          <cell r="DY118">
            <v>3708.54</v>
          </cell>
          <cell r="DZ118">
            <v>3708.54</v>
          </cell>
          <cell r="EA118">
            <v>3708.54</v>
          </cell>
          <cell r="EB118">
            <v>3708.54</v>
          </cell>
          <cell r="EC118">
            <v>3708.54</v>
          </cell>
          <cell r="ED118">
            <v>3708.54</v>
          </cell>
          <cell r="EE118">
            <v>3708.54</v>
          </cell>
          <cell r="EF118">
            <v>3708.54</v>
          </cell>
        </row>
        <row r="119">
          <cell r="A119" t="str">
            <v>соб</v>
          </cell>
          <cell r="DH119">
            <v>16857</v>
          </cell>
          <cell r="DI119">
            <v>16857</v>
          </cell>
          <cell r="DJ119">
            <v>16857</v>
          </cell>
          <cell r="DK119">
            <v>16857</v>
          </cell>
          <cell r="DL119">
            <v>16857</v>
          </cell>
          <cell r="DM119">
            <v>16857</v>
          </cell>
          <cell r="DN119">
            <v>16857</v>
          </cell>
          <cell r="DO119">
            <v>16857</v>
          </cell>
          <cell r="DP119">
            <v>16857</v>
          </cell>
          <cell r="DQ119">
            <v>16857</v>
          </cell>
          <cell r="DR119">
            <v>16857</v>
          </cell>
          <cell r="DS119">
            <v>16857</v>
          </cell>
          <cell r="DU119">
            <v>3708.54</v>
          </cell>
          <cell r="DV119">
            <v>3708.54</v>
          </cell>
          <cell r="DW119">
            <v>3708.54</v>
          </cell>
          <cell r="DX119">
            <v>3708.54</v>
          </cell>
          <cell r="DY119">
            <v>3708.54</v>
          </cell>
          <cell r="DZ119">
            <v>3708.54</v>
          </cell>
          <cell r="EA119">
            <v>3708.54</v>
          </cell>
          <cell r="EB119">
            <v>3708.54</v>
          </cell>
          <cell r="EC119">
            <v>3708.54</v>
          </cell>
          <cell r="ED119">
            <v>3708.54</v>
          </cell>
          <cell r="EE119">
            <v>3708.54</v>
          </cell>
          <cell r="EF119">
            <v>3708.54</v>
          </cell>
        </row>
        <row r="120">
          <cell r="A120" t="str">
            <v>соб</v>
          </cell>
          <cell r="DH120">
            <v>16857</v>
          </cell>
          <cell r="DI120">
            <v>16857</v>
          </cell>
          <cell r="DJ120">
            <v>16857</v>
          </cell>
          <cell r="DK120">
            <v>16857</v>
          </cell>
          <cell r="DL120">
            <v>16857</v>
          </cell>
          <cell r="DM120">
            <v>16857</v>
          </cell>
          <cell r="DN120">
            <v>16857</v>
          </cell>
          <cell r="DO120">
            <v>16857</v>
          </cell>
          <cell r="DP120">
            <v>16857</v>
          </cell>
          <cell r="DQ120">
            <v>16857</v>
          </cell>
          <cell r="DR120">
            <v>16857</v>
          </cell>
          <cell r="DS120">
            <v>16857</v>
          </cell>
          <cell r="DU120">
            <v>3708.54</v>
          </cell>
          <cell r="DV120">
            <v>3708.54</v>
          </cell>
          <cell r="DW120">
            <v>3708.54</v>
          </cell>
          <cell r="DX120">
            <v>3708.54</v>
          </cell>
          <cell r="DY120">
            <v>3708.54</v>
          </cell>
          <cell r="DZ120">
            <v>3708.54</v>
          </cell>
          <cell r="EA120">
            <v>3708.54</v>
          </cell>
          <cell r="EB120">
            <v>3708.54</v>
          </cell>
          <cell r="EC120">
            <v>3708.54</v>
          </cell>
          <cell r="ED120">
            <v>3708.54</v>
          </cell>
          <cell r="EE120">
            <v>3708.54</v>
          </cell>
          <cell r="EF120">
            <v>3708.54</v>
          </cell>
        </row>
        <row r="121">
          <cell r="A121" t="str">
            <v>соб</v>
          </cell>
          <cell r="DH121">
            <v>16857</v>
          </cell>
          <cell r="DI121">
            <v>16857</v>
          </cell>
          <cell r="DJ121">
            <v>16857</v>
          </cell>
          <cell r="DK121">
            <v>16857</v>
          </cell>
          <cell r="DL121">
            <v>16857</v>
          </cell>
          <cell r="DM121">
            <v>16857</v>
          </cell>
          <cell r="DN121">
            <v>16857</v>
          </cell>
          <cell r="DO121">
            <v>16857</v>
          </cell>
          <cell r="DP121">
            <v>16857</v>
          </cell>
          <cell r="DQ121">
            <v>16857</v>
          </cell>
          <cell r="DR121">
            <v>16857</v>
          </cell>
          <cell r="DS121">
            <v>16857</v>
          </cell>
          <cell r="DU121">
            <v>3708.54</v>
          </cell>
          <cell r="DV121">
            <v>3708.54</v>
          </cell>
          <cell r="DW121">
            <v>3708.54</v>
          </cell>
          <cell r="DX121">
            <v>3708.54</v>
          </cell>
          <cell r="DY121">
            <v>3708.54</v>
          </cell>
          <cell r="DZ121">
            <v>3708.54</v>
          </cell>
          <cell r="EA121">
            <v>3708.54</v>
          </cell>
          <cell r="EB121">
            <v>3708.54</v>
          </cell>
          <cell r="EC121">
            <v>3708.54</v>
          </cell>
          <cell r="ED121">
            <v>3708.54</v>
          </cell>
          <cell r="EE121">
            <v>3708.54</v>
          </cell>
          <cell r="EF121">
            <v>3708.54</v>
          </cell>
        </row>
        <row r="122">
          <cell r="A122" t="str">
            <v>соб</v>
          </cell>
          <cell r="DH122">
            <v>16857</v>
          </cell>
          <cell r="DI122">
            <v>16857</v>
          </cell>
          <cell r="DJ122">
            <v>16857</v>
          </cell>
          <cell r="DK122">
            <v>16857</v>
          </cell>
          <cell r="DL122">
            <v>16857</v>
          </cell>
          <cell r="DM122">
            <v>16857</v>
          </cell>
          <cell r="DN122">
            <v>16857</v>
          </cell>
          <cell r="DO122">
            <v>16857</v>
          </cell>
          <cell r="DP122">
            <v>16857</v>
          </cell>
          <cell r="DQ122">
            <v>16857</v>
          </cell>
          <cell r="DR122">
            <v>16857</v>
          </cell>
          <cell r="DS122">
            <v>16857</v>
          </cell>
          <cell r="DU122">
            <v>3708.54</v>
          </cell>
          <cell r="DV122">
            <v>3708.54</v>
          </cell>
          <cell r="DW122">
            <v>3708.54</v>
          </cell>
          <cell r="DX122">
            <v>3708.54</v>
          </cell>
          <cell r="DY122">
            <v>3708.54</v>
          </cell>
          <cell r="DZ122">
            <v>3708.54</v>
          </cell>
          <cell r="EA122">
            <v>3708.54</v>
          </cell>
          <cell r="EB122">
            <v>3708.54</v>
          </cell>
          <cell r="EC122">
            <v>3708.54</v>
          </cell>
          <cell r="ED122">
            <v>3708.54</v>
          </cell>
          <cell r="EE122">
            <v>3708.54</v>
          </cell>
          <cell r="EF122">
            <v>3708.54</v>
          </cell>
        </row>
        <row r="123">
          <cell r="A123" t="str">
            <v>соб</v>
          </cell>
          <cell r="DH123">
            <v>16857</v>
          </cell>
          <cell r="DI123">
            <v>16857</v>
          </cell>
          <cell r="DJ123">
            <v>16857</v>
          </cell>
          <cell r="DK123">
            <v>16857</v>
          </cell>
          <cell r="DL123">
            <v>16857</v>
          </cell>
          <cell r="DM123">
            <v>16857</v>
          </cell>
          <cell r="DN123">
            <v>16857</v>
          </cell>
          <cell r="DO123">
            <v>16857</v>
          </cell>
          <cell r="DP123">
            <v>16857</v>
          </cell>
          <cell r="DQ123">
            <v>16857</v>
          </cell>
          <cell r="DR123">
            <v>16857</v>
          </cell>
          <cell r="DS123">
            <v>16857</v>
          </cell>
          <cell r="DU123">
            <v>3708.54</v>
          </cell>
          <cell r="DV123">
            <v>3708.54</v>
          </cell>
          <cell r="DW123">
            <v>3708.54</v>
          </cell>
          <cell r="DX123">
            <v>3708.54</v>
          </cell>
          <cell r="DY123">
            <v>3708.54</v>
          </cell>
          <cell r="DZ123">
            <v>3708.54</v>
          </cell>
          <cell r="EA123">
            <v>3708.54</v>
          </cell>
          <cell r="EB123">
            <v>3708.54</v>
          </cell>
          <cell r="EC123">
            <v>3708.54</v>
          </cell>
          <cell r="ED123">
            <v>3708.54</v>
          </cell>
          <cell r="EE123">
            <v>3708.54</v>
          </cell>
          <cell r="EF123">
            <v>3708.54</v>
          </cell>
        </row>
        <row r="124">
          <cell r="A124" t="str">
            <v>соб</v>
          </cell>
          <cell r="DH124">
            <v>16857</v>
          </cell>
          <cell r="DI124">
            <v>16857</v>
          </cell>
          <cell r="DJ124">
            <v>16857</v>
          </cell>
          <cell r="DK124">
            <v>16857</v>
          </cell>
          <cell r="DL124">
            <v>16857</v>
          </cell>
          <cell r="DM124">
            <v>16857</v>
          </cell>
          <cell r="DN124">
            <v>16857</v>
          </cell>
          <cell r="DO124">
            <v>16857</v>
          </cell>
          <cell r="DP124">
            <v>16857</v>
          </cell>
          <cell r="DQ124">
            <v>16857</v>
          </cell>
          <cell r="DR124">
            <v>16857</v>
          </cell>
          <cell r="DS124">
            <v>16857</v>
          </cell>
          <cell r="DU124">
            <v>3708.54</v>
          </cell>
          <cell r="DV124">
            <v>3708.54</v>
          </cell>
          <cell r="DW124">
            <v>3708.54</v>
          </cell>
          <cell r="DX124">
            <v>3708.54</v>
          </cell>
          <cell r="DY124">
            <v>3708.54</v>
          </cell>
          <cell r="DZ124">
            <v>3708.54</v>
          </cell>
          <cell r="EA124">
            <v>3708.54</v>
          </cell>
          <cell r="EB124">
            <v>3708.54</v>
          </cell>
          <cell r="EC124">
            <v>3708.54</v>
          </cell>
          <cell r="ED124">
            <v>3708.54</v>
          </cell>
          <cell r="EE124">
            <v>3708.54</v>
          </cell>
          <cell r="EF124">
            <v>3708.54</v>
          </cell>
        </row>
        <row r="125">
          <cell r="A125" t="str">
            <v>соб</v>
          </cell>
          <cell r="DH125">
            <v>16857</v>
          </cell>
          <cell r="DI125">
            <v>16857</v>
          </cell>
          <cell r="DJ125">
            <v>16857</v>
          </cell>
          <cell r="DK125">
            <v>16857</v>
          </cell>
          <cell r="DL125">
            <v>16857</v>
          </cell>
          <cell r="DM125">
            <v>16857</v>
          </cell>
          <cell r="DN125">
            <v>16857</v>
          </cell>
          <cell r="DO125">
            <v>16857</v>
          </cell>
          <cell r="DP125">
            <v>16857</v>
          </cell>
          <cell r="DQ125">
            <v>16857</v>
          </cell>
          <cell r="DR125">
            <v>16857</v>
          </cell>
          <cell r="DS125">
            <v>16857</v>
          </cell>
          <cell r="DU125">
            <v>3708.54</v>
          </cell>
          <cell r="DV125">
            <v>3708.54</v>
          </cell>
          <cell r="DW125">
            <v>3708.54</v>
          </cell>
          <cell r="DX125">
            <v>3708.54</v>
          </cell>
          <cell r="DY125">
            <v>3708.54</v>
          </cell>
          <cell r="DZ125">
            <v>3708.54</v>
          </cell>
          <cell r="EA125">
            <v>3708.54</v>
          </cell>
          <cell r="EB125">
            <v>3708.54</v>
          </cell>
          <cell r="EC125">
            <v>3708.54</v>
          </cell>
          <cell r="ED125">
            <v>3708.54</v>
          </cell>
          <cell r="EE125">
            <v>3708.54</v>
          </cell>
          <cell r="EF125">
            <v>3708.54</v>
          </cell>
        </row>
        <row r="126">
          <cell r="A126" t="str">
            <v>соб</v>
          </cell>
          <cell r="DH126">
            <v>16857</v>
          </cell>
          <cell r="DI126">
            <v>16857</v>
          </cell>
          <cell r="DJ126">
            <v>16857</v>
          </cell>
          <cell r="DK126">
            <v>16857</v>
          </cell>
          <cell r="DL126">
            <v>16857</v>
          </cell>
          <cell r="DM126">
            <v>16857</v>
          </cell>
          <cell r="DN126">
            <v>16857</v>
          </cell>
          <cell r="DO126">
            <v>16857</v>
          </cell>
          <cell r="DP126">
            <v>16857</v>
          </cell>
          <cell r="DQ126">
            <v>16857</v>
          </cell>
          <cell r="DR126">
            <v>16857</v>
          </cell>
          <cell r="DS126">
            <v>16857</v>
          </cell>
          <cell r="DU126">
            <v>3708.54</v>
          </cell>
          <cell r="DV126">
            <v>3708.54</v>
          </cell>
          <cell r="DW126">
            <v>3708.54</v>
          </cell>
          <cell r="DX126">
            <v>3708.54</v>
          </cell>
          <cell r="DY126">
            <v>3708.54</v>
          </cell>
          <cell r="DZ126">
            <v>3708.54</v>
          </cell>
          <cell r="EA126">
            <v>3708.54</v>
          </cell>
          <cell r="EB126">
            <v>3708.54</v>
          </cell>
          <cell r="EC126">
            <v>3708.54</v>
          </cell>
          <cell r="ED126">
            <v>3708.54</v>
          </cell>
          <cell r="EE126">
            <v>3708.54</v>
          </cell>
          <cell r="EF126">
            <v>3708.54</v>
          </cell>
        </row>
        <row r="127">
          <cell r="A127" t="str">
            <v>соб</v>
          </cell>
          <cell r="DH127">
            <v>16857</v>
          </cell>
          <cell r="DI127">
            <v>16857</v>
          </cell>
          <cell r="DJ127">
            <v>16857</v>
          </cell>
          <cell r="DK127">
            <v>16857</v>
          </cell>
          <cell r="DL127">
            <v>16857</v>
          </cell>
          <cell r="DM127">
            <v>16857</v>
          </cell>
          <cell r="DN127">
            <v>16857</v>
          </cell>
          <cell r="DO127">
            <v>16857</v>
          </cell>
          <cell r="DP127">
            <v>16857</v>
          </cell>
          <cell r="DQ127">
            <v>16857</v>
          </cell>
          <cell r="DR127">
            <v>16857</v>
          </cell>
          <cell r="DS127">
            <v>16857</v>
          </cell>
          <cell r="DU127">
            <v>3708.54</v>
          </cell>
          <cell r="DV127">
            <v>3708.54</v>
          </cell>
          <cell r="DW127">
            <v>3708.54</v>
          </cell>
          <cell r="DX127">
            <v>3708.54</v>
          </cell>
          <cell r="DY127">
            <v>3708.54</v>
          </cell>
          <cell r="DZ127">
            <v>3708.54</v>
          </cell>
          <cell r="EA127">
            <v>3708.54</v>
          </cell>
          <cell r="EB127">
            <v>3708.54</v>
          </cell>
          <cell r="EC127">
            <v>3708.54</v>
          </cell>
          <cell r="ED127">
            <v>3708.54</v>
          </cell>
          <cell r="EE127">
            <v>3708.54</v>
          </cell>
          <cell r="EF127">
            <v>3708.54</v>
          </cell>
        </row>
        <row r="128"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</row>
        <row r="129"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</row>
        <row r="130"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</row>
        <row r="131"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</row>
        <row r="132"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</row>
        <row r="133"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</row>
        <row r="134"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</row>
        <row r="135"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</row>
        <row r="138"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</row>
        <row r="139"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</row>
        <row r="168"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</row>
        <row r="170"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</row>
        <row r="173"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</row>
        <row r="174"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</row>
        <row r="175"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</row>
        <row r="178"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</row>
        <row r="179"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</row>
        <row r="180"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</row>
        <row r="181"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</row>
        <row r="182"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</row>
        <row r="183"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</row>
        <row r="184"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</row>
        <row r="185"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</row>
        <row r="186"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</row>
        <row r="187"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</row>
        <row r="188"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</row>
        <row r="189"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</row>
        <row r="190"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</row>
        <row r="191"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</row>
        <row r="192"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</row>
        <row r="193"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</row>
        <row r="194"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</row>
        <row r="195"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</row>
        <row r="196"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</row>
        <row r="197"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</row>
        <row r="198"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</row>
        <row r="199"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</row>
        <row r="200"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</row>
        <row r="201"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</row>
        <row r="202"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</row>
        <row r="203"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</row>
        <row r="204"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</row>
        <row r="205"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</row>
        <row r="206"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</row>
        <row r="207"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</row>
        <row r="208"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</row>
        <row r="209"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</row>
        <row r="210"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</row>
        <row r="211"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</row>
        <row r="212"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</row>
        <row r="213"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</row>
        <row r="214"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</row>
        <row r="215"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</row>
        <row r="216"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</row>
        <row r="217"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</row>
        <row r="218"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</row>
        <row r="219"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</row>
        <row r="220"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</row>
        <row r="221"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</row>
        <row r="222"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</row>
        <row r="223"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</row>
        <row r="224"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</row>
        <row r="225"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</row>
        <row r="226"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</row>
        <row r="227"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</row>
        <row r="228"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</row>
        <row r="229"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</row>
        <row r="230"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</row>
        <row r="231"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</row>
        <row r="232"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</row>
        <row r="233"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</row>
        <row r="234"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</row>
        <row r="235"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</row>
        <row r="236"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</row>
        <row r="237"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</row>
        <row r="238"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</row>
        <row r="239"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</row>
        <row r="240"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</row>
        <row r="241"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</row>
        <row r="242"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</row>
        <row r="243"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</row>
        <row r="244"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</row>
        <row r="245"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</row>
        <row r="246"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</row>
        <row r="247"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</row>
        <row r="248"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</row>
        <row r="249"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</row>
        <row r="250"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</row>
        <row r="251"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</row>
        <row r="252"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</row>
        <row r="253"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</row>
        <row r="254"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</row>
        <row r="255"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</row>
        <row r="256"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</row>
        <row r="257"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</row>
        <row r="258"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</row>
        <row r="259"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</row>
        <row r="260"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</row>
        <row r="261"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</row>
        <row r="262"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</row>
        <row r="263"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</row>
        <row r="264"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</row>
        <row r="265"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</row>
        <row r="266"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</row>
        <row r="267"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</row>
        <row r="268"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</row>
        <row r="269"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</row>
        <row r="270"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</row>
        <row r="271"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</row>
        <row r="272"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</row>
        <row r="273"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</row>
        <row r="274"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</row>
        <row r="275"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</row>
        <row r="276"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</row>
        <row r="277"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</row>
        <row r="278"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</row>
        <row r="279"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</row>
        <row r="280"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</row>
        <row r="281"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</row>
        <row r="282"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</row>
        <row r="283"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</row>
        <row r="284"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</row>
        <row r="285"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</row>
        <row r="286"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</row>
        <row r="287"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</row>
        <row r="288"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</row>
        <row r="289"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</row>
        <row r="290"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</row>
        <row r="291"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</row>
        <row r="292"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</row>
        <row r="293"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</row>
        <row r="294"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</row>
        <row r="295"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</row>
        <row r="296"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</row>
        <row r="297"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0</v>
          </cell>
          <cell r="EE297">
            <v>0</v>
          </cell>
          <cell r="EF297">
            <v>0</v>
          </cell>
        </row>
        <row r="298"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</row>
        <row r="299"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</row>
        <row r="300"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</row>
        <row r="301"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</row>
        <row r="302"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</row>
        <row r="303"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</row>
        <row r="304"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E304">
            <v>0</v>
          </cell>
          <cell r="EF304">
            <v>0</v>
          </cell>
        </row>
        <row r="305"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</row>
        <row r="306"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</row>
        <row r="307"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</row>
        <row r="308"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0</v>
          </cell>
          <cell r="EF308">
            <v>0</v>
          </cell>
        </row>
        <row r="309"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</row>
        <row r="310"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</row>
        <row r="311"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</row>
        <row r="312"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</row>
        <row r="313"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</row>
        <row r="314"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</row>
        <row r="315"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</row>
        <row r="316"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</row>
        <row r="317"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</row>
        <row r="318"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  <cell r="EE318">
            <v>0</v>
          </cell>
          <cell r="EF318">
            <v>0</v>
          </cell>
        </row>
        <row r="319"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  <cell r="EE319">
            <v>0</v>
          </cell>
          <cell r="EF319">
            <v>0</v>
          </cell>
        </row>
        <row r="320"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DZ320">
            <v>0</v>
          </cell>
          <cell r="EA320">
            <v>0</v>
          </cell>
          <cell r="EB320">
            <v>0</v>
          </cell>
          <cell r="EC320">
            <v>0</v>
          </cell>
          <cell r="ED320">
            <v>0</v>
          </cell>
          <cell r="EE320">
            <v>0</v>
          </cell>
          <cell r="EF320">
            <v>0</v>
          </cell>
        </row>
        <row r="321"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  <cell r="EE321">
            <v>0</v>
          </cell>
          <cell r="EF321">
            <v>0</v>
          </cell>
        </row>
        <row r="322"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0</v>
          </cell>
          <cell r="EF322">
            <v>0</v>
          </cell>
        </row>
        <row r="323">
          <cell r="DH323">
            <v>0</v>
          </cell>
          <cell r="DI323">
            <v>0</v>
          </cell>
          <cell r="DJ323">
            <v>0</v>
          </cell>
          <cell r="DK323">
            <v>0</v>
          </cell>
          <cell r="DL323">
            <v>0</v>
          </cell>
          <cell r="DM323">
            <v>0</v>
          </cell>
          <cell r="DN323">
            <v>0</v>
          </cell>
          <cell r="DO323">
            <v>0</v>
          </cell>
          <cell r="DP323">
            <v>0</v>
          </cell>
          <cell r="DQ323">
            <v>0</v>
          </cell>
          <cell r="DR323">
            <v>0</v>
          </cell>
          <cell r="DS323">
            <v>0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DZ323">
            <v>0</v>
          </cell>
          <cell r="EA323">
            <v>0</v>
          </cell>
          <cell r="EB323">
            <v>0</v>
          </cell>
          <cell r="EC323">
            <v>0</v>
          </cell>
          <cell r="ED323">
            <v>0</v>
          </cell>
          <cell r="EE323">
            <v>0</v>
          </cell>
          <cell r="EF323">
            <v>0</v>
          </cell>
        </row>
        <row r="324"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M324">
            <v>0</v>
          </cell>
          <cell r="DN324">
            <v>0</v>
          </cell>
          <cell r="DO324">
            <v>0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  <cell r="EE324">
            <v>0</v>
          </cell>
          <cell r="EF324">
            <v>0</v>
          </cell>
        </row>
        <row r="325"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>
            <v>0</v>
          </cell>
          <cell r="DN325">
            <v>0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  <cell r="EE325">
            <v>0</v>
          </cell>
          <cell r="EF325">
            <v>0</v>
          </cell>
        </row>
        <row r="326"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>
            <v>0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0</v>
          </cell>
          <cell r="EF326">
            <v>0</v>
          </cell>
        </row>
        <row r="327">
          <cell r="DH327">
            <v>0</v>
          </cell>
          <cell r="DI327">
            <v>0</v>
          </cell>
          <cell r="DJ327">
            <v>0</v>
          </cell>
          <cell r="DK327">
            <v>0</v>
          </cell>
          <cell r="DL327">
            <v>0</v>
          </cell>
          <cell r="DM327">
            <v>0</v>
          </cell>
          <cell r="DN327">
            <v>0</v>
          </cell>
          <cell r="DO327">
            <v>0</v>
          </cell>
          <cell r="DP327">
            <v>0</v>
          </cell>
          <cell r="DQ327">
            <v>0</v>
          </cell>
          <cell r="DR327">
            <v>0</v>
          </cell>
          <cell r="DS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</row>
        <row r="328"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M328">
            <v>0</v>
          </cell>
          <cell r="DN328">
            <v>0</v>
          </cell>
          <cell r="DO328">
            <v>0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</row>
        <row r="329"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</row>
        <row r="330"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  <cell r="EE330">
            <v>0</v>
          </cell>
          <cell r="EF330">
            <v>0</v>
          </cell>
        </row>
        <row r="331"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0</v>
          </cell>
          <cell r="EF331">
            <v>0</v>
          </cell>
        </row>
        <row r="332"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</row>
        <row r="333"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0</v>
          </cell>
          <cell r="EF333">
            <v>0</v>
          </cell>
        </row>
        <row r="334"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  <cell r="EE334">
            <v>0</v>
          </cell>
          <cell r="EF334">
            <v>0</v>
          </cell>
        </row>
        <row r="335"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0</v>
          </cell>
          <cell r="EF335">
            <v>0</v>
          </cell>
        </row>
        <row r="336"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  <cell r="EE336">
            <v>0</v>
          </cell>
          <cell r="EF336">
            <v>0</v>
          </cell>
        </row>
        <row r="337"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0</v>
          </cell>
          <cell r="EF337">
            <v>0</v>
          </cell>
        </row>
        <row r="338"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0</v>
          </cell>
          <cell r="EF338">
            <v>0</v>
          </cell>
        </row>
        <row r="339"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</row>
        <row r="340"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0</v>
          </cell>
          <cell r="EF340">
            <v>0</v>
          </cell>
        </row>
        <row r="341"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0</v>
          </cell>
          <cell r="EF341">
            <v>0</v>
          </cell>
        </row>
        <row r="342"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0</v>
          </cell>
          <cell r="EF342">
            <v>0</v>
          </cell>
        </row>
        <row r="343"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  <cell r="EE343">
            <v>0</v>
          </cell>
          <cell r="EF343">
            <v>0</v>
          </cell>
        </row>
        <row r="344"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0</v>
          </cell>
          <cell r="EF344">
            <v>0</v>
          </cell>
        </row>
        <row r="345"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0</v>
          </cell>
          <cell r="EF345">
            <v>0</v>
          </cell>
        </row>
        <row r="346"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>
            <v>0</v>
          </cell>
          <cell r="DN346">
            <v>0</v>
          </cell>
          <cell r="DO346">
            <v>0</v>
          </cell>
          <cell r="DP346">
            <v>0</v>
          </cell>
          <cell r="DQ346">
            <v>0</v>
          </cell>
          <cell r="DR346">
            <v>0</v>
          </cell>
          <cell r="DS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  <cell r="EE346">
            <v>0</v>
          </cell>
          <cell r="EF346">
            <v>0</v>
          </cell>
        </row>
        <row r="347">
          <cell r="DH347">
            <v>0</v>
          </cell>
          <cell r="DI347">
            <v>0</v>
          </cell>
          <cell r="DJ347">
            <v>0</v>
          </cell>
          <cell r="DK347">
            <v>0</v>
          </cell>
          <cell r="DL347">
            <v>0</v>
          </cell>
          <cell r="DM347">
            <v>0</v>
          </cell>
          <cell r="DN347">
            <v>0</v>
          </cell>
          <cell r="DO347">
            <v>0</v>
          </cell>
          <cell r="DP347">
            <v>0</v>
          </cell>
          <cell r="DQ347">
            <v>0</v>
          </cell>
          <cell r="DR347">
            <v>0</v>
          </cell>
          <cell r="DS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0</v>
          </cell>
          <cell r="DY347">
            <v>0</v>
          </cell>
          <cell r="DZ347">
            <v>0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0</v>
          </cell>
          <cell r="EF347">
            <v>0</v>
          </cell>
        </row>
        <row r="348"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0</v>
          </cell>
          <cell r="DR348">
            <v>0</v>
          </cell>
          <cell r="DS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0</v>
          </cell>
          <cell r="EF348">
            <v>0</v>
          </cell>
        </row>
        <row r="349"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  <cell r="EE349">
            <v>0</v>
          </cell>
          <cell r="EF349">
            <v>0</v>
          </cell>
        </row>
        <row r="350"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  <cell r="EE350">
            <v>0</v>
          </cell>
          <cell r="EF350">
            <v>0</v>
          </cell>
        </row>
        <row r="351"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  <cell r="EE351">
            <v>0</v>
          </cell>
          <cell r="EF351">
            <v>0</v>
          </cell>
        </row>
        <row r="352"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0</v>
          </cell>
          <cell r="DO352">
            <v>0</v>
          </cell>
          <cell r="DP352">
            <v>0</v>
          </cell>
          <cell r="DQ352">
            <v>0</v>
          </cell>
          <cell r="DR352">
            <v>0</v>
          </cell>
          <cell r="DS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0</v>
          </cell>
          <cell r="EF352">
            <v>0</v>
          </cell>
        </row>
        <row r="353"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0</v>
          </cell>
          <cell r="DO353">
            <v>0</v>
          </cell>
          <cell r="DP353">
            <v>0</v>
          </cell>
          <cell r="DQ353">
            <v>0</v>
          </cell>
          <cell r="DR353">
            <v>0</v>
          </cell>
          <cell r="DS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  <cell r="EA353">
            <v>0</v>
          </cell>
          <cell r="EB353">
            <v>0</v>
          </cell>
          <cell r="EC353">
            <v>0</v>
          </cell>
          <cell r="ED353">
            <v>0</v>
          </cell>
          <cell r="EE353">
            <v>0</v>
          </cell>
          <cell r="EF353">
            <v>0</v>
          </cell>
        </row>
        <row r="354"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0</v>
          </cell>
          <cell r="DO354">
            <v>0</v>
          </cell>
          <cell r="DP354">
            <v>0</v>
          </cell>
          <cell r="DQ354">
            <v>0</v>
          </cell>
          <cell r="DR354">
            <v>0</v>
          </cell>
          <cell r="DS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0</v>
          </cell>
          <cell r="EB354">
            <v>0</v>
          </cell>
          <cell r="EC354">
            <v>0</v>
          </cell>
          <cell r="ED354">
            <v>0</v>
          </cell>
          <cell r="EE354">
            <v>0</v>
          </cell>
          <cell r="EF354">
            <v>0</v>
          </cell>
        </row>
        <row r="355"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0</v>
          </cell>
          <cell r="DO355">
            <v>0</v>
          </cell>
          <cell r="DP355">
            <v>0</v>
          </cell>
          <cell r="DQ355">
            <v>0</v>
          </cell>
          <cell r="DR355">
            <v>0</v>
          </cell>
          <cell r="DS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>
            <v>0</v>
          </cell>
          <cell r="EE355">
            <v>0</v>
          </cell>
          <cell r="EF355">
            <v>0</v>
          </cell>
        </row>
        <row r="356"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0</v>
          </cell>
          <cell r="DR356">
            <v>0</v>
          </cell>
          <cell r="DS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0</v>
          </cell>
          <cell r="DY356">
            <v>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0</v>
          </cell>
          <cell r="EF356">
            <v>0</v>
          </cell>
        </row>
        <row r="357"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0</v>
          </cell>
          <cell r="DO357">
            <v>0</v>
          </cell>
          <cell r="DP357">
            <v>0</v>
          </cell>
          <cell r="DQ357">
            <v>0</v>
          </cell>
          <cell r="DR357">
            <v>0</v>
          </cell>
          <cell r="DS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0</v>
          </cell>
          <cell r="DY357">
            <v>0</v>
          </cell>
          <cell r="DZ357">
            <v>0</v>
          </cell>
          <cell r="EA357">
            <v>0</v>
          </cell>
          <cell r="EB357">
            <v>0</v>
          </cell>
          <cell r="EC357">
            <v>0</v>
          </cell>
          <cell r="ED357">
            <v>0</v>
          </cell>
          <cell r="EE357">
            <v>0</v>
          </cell>
          <cell r="EF357">
            <v>0</v>
          </cell>
        </row>
        <row r="358"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>
            <v>0</v>
          </cell>
          <cell r="DN358">
            <v>0</v>
          </cell>
          <cell r="DO358">
            <v>0</v>
          </cell>
          <cell r="DP358">
            <v>0</v>
          </cell>
          <cell r="DQ358">
            <v>0</v>
          </cell>
          <cell r="DR358">
            <v>0</v>
          </cell>
          <cell r="DS358">
            <v>0</v>
          </cell>
          <cell r="DU358">
            <v>0</v>
          </cell>
          <cell r="DV358">
            <v>0</v>
          </cell>
          <cell r="DW358">
            <v>0</v>
          </cell>
          <cell r="DX358">
            <v>0</v>
          </cell>
          <cell r="DY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>
            <v>0</v>
          </cell>
          <cell r="EE358">
            <v>0</v>
          </cell>
          <cell r="EF358">
            <v>0</v>
          </cell>
        </row>
        <row r="359"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0</v>
          </cell>
          <cell r="DO359">
            <v>0</v>
          </cell>
          <cell r="DP359">
            <v>0</v>
          </cell>
          <cell r="DQ359">
            <v>0</v>
          </cell>
          <cell r="DR359">
            <v>0</v>
          </cell>
          <cell r="DS359">
            <v>0</v>
          </cell>
          <cell r="DU359">
            <v>0</v>
          </cell>
          <cell r="DV359">
            <v>0</v>
          </cell>
          <cell r="DW359">
            <v>0</v>
          </cell>
          <cell r="DX359">
            <v>0</v>
          </cell>
          <cell r="DY359">
            <v>0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0</v>
          </cell>
          <cell r="EF359">
            <v>0</v>
          </cell>
        </row>
        <row r="360"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0</v>
          </cell>
          <cell r="DO360">
            <v>0</v>
          </cell>
          <cell r="DP360">
            <v>0</v>
          </cell>
          <cell r="DQ360">
            <v>0</v>
          </cell>
          <cell r="DR360">
            <v>0</v>
          </cell>
          <cell r="DS360">
            <v>0</v>
          </cell>
          <cell r="DU360">
            <v>0</v>
          </cell>
          <cell r="DV360">
            <v>0</v>
          </cell>
          <cell r="DW360">
            <v>0</v>
          </cell>
          <cell r="DX360">
            <v>0</v>
          </cell>
          <cell r="DY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>
            <v>0</v>
          </cell>
          <cell r="EE360">
            <v>0</v>
          </cell>
          <cell r="EF360">
            <v>0</v>
          </cell>
        </row>
        <row r="361"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0</v>
          </cell>
          <cell r="DS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>
            <v>0</v>
          </cell>
          <cell r="EE361">
            <v>0</v>
          </cell>
          <cell r="EF361">
            <v>0</v>
          </cell>
        </row>
        <row r="362"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0</v>
          </cell>
          <cell r="DO362">
            <v>0</v>
          </cell>
          <cell r="DP362">
            <v>0</v>
          </cell>
          <cell r="DQ362">
            <v>0</v>
          </cell>
          <cell r="DR362">
            <v>0</v>
          </cell>
          <cell r="DS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0</v>
          </cell>
          <cell r="EF362">
            <v>0</v>
          </cell>
        </row>
        <row r="363"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0</v>
          </cell>
          <cell r="DO363">
            <v>0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0</v>
          </cell>
          <cell r="EF363">
            <v>0</v>
          </cell>
        </row>
        <row r="364"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</v>
          </cell>
          <cell r="DN364">
            <v>0</v>
          </cell>
          <cell r="DO364">
            <v>0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0</v>
          </cell>
          <cell r="EF364">
            <v>0</v>
          </cell>
        </row>
        <row r="365"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0</v>
          </cell>
          <cell r="DO365">
            <v>0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0</v>
          </cell>
          <cell r="EF365">
            <v>0</v>
          </cell>
        </row>
        <row r="366">
          <cell r="DH366">
            <v>0</v>
          </cell>
          <cell r="DI366">
            <v>0</v>
          </cell>
          <cell r="DJ366">
            <v>0</v>
          </cell>
          <cell r="DK366">
            <v>0</v>
          </cell>
          <cell r="DL366">
            <v>0</v>
          </cell>
          <cell r="DM366">
            <v>0</v>
          </cell>
          <cell r="DN366">
            <v>0</v>
          </cell>
          <cell r="DO366">
            <v>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0</v>
          </cell>
        </row>
        <row r="367"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0</v>
          </cell>
          <cell r="DO367">
            <v>0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0</v>
          </cell>
          <cell r="EF367">
            <v>0</v>
          </cell>
        </row>
        <row r="368">
          <cell r="DH368">
            <v>0</v>
          </cell>
          <cell r="DI368">
            <v>0</v>
          </cell>
          <cell r="DJ368">
            <v>0</v>
          </cell>
          <cell r="DK368">
            <v>0</v>
          </cell>
          <cell r="DL368">
            <v>0</v>
          </cell>
          <cell r="DM368">
            <v>0</v>
          </cell>
          <cell r="DN368">
            <v>0</v>
          </cell>
          <cell r="DO368">
            <v>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0</v>
          </cell>
          <cell r="EF368">
            <v>0</v>
          </cell>
        </row>
        <row r="369">
          <cell r="DH369">
            <v>0</v>
          </cell>
          <cell r="DI369">
            <v>0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0</v>
          </cell>
          <cell r="DO369">
            <v>0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0</v>
          </cell>
          <cell r="EF369">
            <v>0</v>
          </cell>
        </row>
        <row r="370">
          <cell r="DH370">
            <v>0</v>
          </cell>
          <cell r="DI370">
            <v>0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0</v>
          </cell>
          <cell r="DO370">
            <v>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0</v>
          </cell>
          <cell r="EF370">
            <v>0</v>
          </cell>
        </row>
        <row r="371">
          <cell r="DH371">
            <v>0</v>
          </cell>
          <cell r="DI371">
            <v>0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0</v>
          </cell>
          <cell r="DO371">
            <v>0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</row>
        <row r="372"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0</v>
          </cell>
          <cell r="EF372">
            <v>0</v>
          </cell>
        </row>
        <row r="373">
          <cell r="DH373">
            <v>0</v>
          </cell>
          <cell r="DI373">
            <v>0</v>
          </cell>
          <cell r="DJ373">
            <v>0</v>
          </cell>
          <cell r="DK373">
            <v>0</v>
          </cell>
          <cell r="DL373">
            <v>0</v>
          </cell>
          <cell r="DM373">
            <v>0</v>
          </cell>
          <cell r="DN373">
            <v>0</v>
          </cell>
          <cell r="DO373">
            <v>0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0</v>
          </cell>
          <cell r="EF373">
            <v>0</v>
          </cell>
        </row>
        <row r="374">
          <cell r="DH374">
            <v>0</v>
          </cell>
          <cell r="DI374">
            <v>0</v>
          </cell>
          <cell r="DJ374">
            <v>0</v>
          </cell>
          <cell r="DK374">
            <v>0</v>
          </cell>
          <cell r="DL374">
            <v>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0</v>
          </cell>
          <cell r="EF374">
            <v>0</v>
          </cell>
        </row>
        <row r="375">
          <cell r="DH375">
            <v>0</v>
          </cell>
          <cell r="DI375">
            <v>0</v>
          </cell>
          <cell r="DJ375">
            <v>0</v>
          </cell>
          <cell r="DK375">
            <v>0</v>
          </cell>
          <cell r="DL375">
            <v>0</v>
          </cell>
          <cell r="DM375">
            <v>0</v>
          </cell>
          <cell r="DN375">
            <v>0</v>
          </cell>
          <cell r="DO375">
            <v>0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0</v>
          </cell>
          <cell r="EF375">
            <v>0</v>
          </cell>
        </row>
        <row r="376">
          <cell r="DH376">
            <v>0</v>
          </cell>
          <cell r="DI376">
            <v>0</v>
          </cell>
          <cell r="DJ376">
            <v>0</v>
          </cell>
          <cell r="DK376">
            <v>0</v>
          </cell>
          <cell r="DL376">
            <v>0</v>
          </cell>
          <cell r="DM376">
            <v>0</v>
          </cell>
          <cell r="DN376">
            <v>0</v>
          </cell>
          <cell r="DO376">
            <v>0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0</v>
          </cell>
          <cell r="EF376">
            <v>0</v>
          </cell>
        </row>
        <row r="377"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0</v>
          </cell>
          <cell r="EF377">
            <v>0</v>
          </cell>
        </row>
        <row r="378"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0</v>
          </cell>
          <cell r="EF378">
            <v>0</v>
          </cell>
        </row>
        <row r="379">
          <cell r="DH379">
            <v>0</v>
          </cell>
          <cell r="DI379">
            <v>0</v>
          </cell>
          <cell r="DJ379">
            <v>0</v>
          </cell>
          <cell r="DK379">
            <v>0</v>
          </cell>
          <cell r="DL379">
            <v>0</v>
          </cell>
          <cell r="DM379">
            <v>0</v>
          </cell>
          <cell r="DN379">
            <v>0</v>
          </cell>
          <cell r="DO379">
            <v>0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0</v>
          </cell>
          <cell r="EF379">
            <v>0</v>
          </cell>
        </row>
        <row r="380"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0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0</v>
          </cell>
          <cell r="EF380">
            <v>0</v>
          </cell>
        </row>
        <row r="381"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0</v>
          </cell>
          <cell r="EF381">
            <v>0</v>
          </cell>
        </row>
        <row r="382"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0</v>
          </cell>
          <cell r="EF382">
            <v>0</v>
          </cell>
        </row>
        <row r="383"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0</v>
          </cell>
          <cell r="EF383">
            <v>0</v>
          </cell>
        </row>
        <row r="384"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0</v>
          </cell>
          <cell r="EF384">
            <v>0</v>
          </cell>
        </row>
        <row r="385"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0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</row>
        <row r="386"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0</v>
          </cell>
        </row>
        <row r="387"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M387">
            <v>0</v>
          </cell>
          <cell r="DN387">
            <v>0</v>
          </cell>
          <cell r="DO387">
            <v>0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</row>
        <row r="388"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0</v>
          </cell>
          <cell r="EF388">
            <v>0</v>
          </cell>
        </row>
        <row r="389"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</row>
        <row r="390">
          <cell r="DH390">
            <v>0</v>
          </cell>
          <cell r="DI390">
            <v>0</v>
          </cell>
          <cell r="DJ390">
            <v>0</v>
          </cell>
          <cell r="DK390">
            <v>0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0</v>
          </cell>
          <cell r="EF390">
            <v>0</v>
          </cell>
        </row>
        <row r="391">
          <cell r="DH391">
            <v>0</v>
          </cell>
          <cell r="DI391">
            <v>0</v>
          </cell>
          <cell r="DJ391">
            <v>0</v>
          </cell>
          <cell r="DK391">
            <v>0</v>
          </cell>
          <cell r="DL391">
            <v>0</v>
          </cell>
          <cell r="DM391">
            <v>0</v>
          </cell>
          <cell r="DN391">
            <v>0</v>
          </cell>
          <cell r="DO391">
            <v>0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0</v>
          </cell>
          <cell r="EF391">
            <v>0</v>
          </cell>
        </row>
        <row r="392"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0</v>
          </cell>
          <cell r="EF392">
            <v>0</v>
          </cell>
        </row>
        <row r="393"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0</v>
          </cell>
          <cell r="EF393">
            <v>0</v>
          </cell>
        </row>
        <row r="394">
          <cell r="DH394">
            <v>0</v>
          </cell>
          <cell r="DI394">
            <v>0</v>
          </cell>
          <cell r="DJ394">
            <v>0</v>
          </cell>
          <cell r="DK394">
            <v>0</v>
          </cell>
          <cell r="DL394">
            <v>0</v>
          </cell>
          <cell r="DM394">
            <v>0</v>
          </cell>
          <cell r="DN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0</v>
          </cell>
          <cell r="EF394">
            <v>0</v>
          </cell>
        </row>
        <row r="395">
          <cell r="DH395">
            <v>0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0</v>
          </cell>
          <cell r="EF395">
            <v>0</v>
          </cell>
        </row>
        <row r="396">
          <cell r="DH396">
            <v>0</v>
          </cell>
          <cell r="DI396">
            <v>0</v>
          </cell>
          <cell r="DJ396">
            <v>0</v>
          </cell>
          <cell r="DK396">
            <v>0</v>
          </cell>
          <cell r="DL396">
            <v>0</v>
          </cell>
          <cell r="DM396">
            <v>0</v>
          </cell>
          <cell r="DN396">
            <v>0</v>
          </cell>
          <cell r="DO396">
            <v>0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0</v>
          </cell>
          <cell r="EF396">
            <v>0</v>
          </cell>
        </row>
        <row r="397">
          <cell r="DH397">
            <v>0</v>
          </cell>
          <cell r="DI397">
            <v>0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</v>
          </cell>
          <cell r="DO397">
            <v>0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0</v>
          </cell>
          <cell r="EF397">
            <v>0</v>
          </cell>
        </row>
        <row r="398">
          <cell r="DH398">
            <v>0</v>
          </cell>
          <cell r="DI398">
            <v>0</v>
          </cell>
          <cell r="DJ398">
            <v>0</v>
          </cell>
          <cell r="DK398">
            <v>0</v>
          </cell>
          <cell r="DL398">
            <v>0</v>
          </cell>
          <cell r="DM398">
            <v>0</v>
          </cell>
          <cell r="DN398">
            <v>0</v>
          </cell>
          <cell r="DO398">
            <v>0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0</v>
          </cell>
          <cell r="EF398">
            <v>0</v>
          </cell>
        </row>
        <row r="399">
          <cell r="DH399">
            <v>0</v>
          </cell>
          <cell r="DI399">
            <v>0</v>
          </cell>
          <cell r="DJ399">
            <v>0</v>
          </cell>
          <cell r="DK399">
            <v>0</v>
          </cell>
          <cell r="DL399">
            <v>0</v>
          </cell>
          <cell r="DM399">
            <v>0</v>
          </cell>
          <cell r="DN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0</v>
          </cell>
          <cell r="EF399">
            <v>0</v>
          </cell>
        </row>
        <row r="400">
          <cell r="DH400">
            <v>0</v>
          </cell>
          <cell r="DI400">
            <v>0</v>
          </cell>
          <cell r="DJ400">
            <v>0</v>
          </cell>
          <cell r="DK400">
            <v>0</v>
          </cell>
          <cell r="DL400">
            <v>0</v>
          </cell>
          <cell r="DM400">
            <v>0</v>
          </cell>
          <cell r="DN400">
            <v>0</v>
          </cell>
          <cell r="DO400">
            <v>0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0</v>
          </cell>
          <cell r="EF400">
            <v>0</v>
          </cell>
        </row>
        <row r="401"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M401">
            <v>0</v>
          </cell>
          <cell r="DN401">
            <v>0</v>
          </cell>
          <cell r="DO401">
            <v>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0</v>
          </cell>
          <cell r="EF401">
            <v>0</v>
          </cell>
        </row>
        <row r="402">
          <cell r="DH402">
            <v>0</v>
          </cell>
          <cell r="DI402">
            <v>0</v>
          </cell>
          <cell r="DJ402">
            <v>0</v>
          </cell>
          <cell r="DK402">
            <v>0</v>
          </cell>
          <cell r="DL402">
            <v>0</v>
          </cell>
          <cell r="DM402">
            <v>0</v>
          </cell>
          <cell r="DN402">
            <v>0</v>
          </cell>
          <cell r="DO402">
            <v>0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0</v>
          </cell>
          <cell r="EF402">
            <v>0</v>
          </cell>
        </row>
        <row r="403"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>
            <v>0</v>
          </cell>
          <cell r="DN403">
            <v>0</v>
          </cell>
          <cell r="DO403">
            <v>0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0</v>
          </cell>
          <cell r="EF403">
            <v>0</v>
          </cell>
        </row>
        <row r="404">
          <cell r="DH404">
            <v>0</v>
          </cell>
          <cell r="DI404">
            <v>0</v>
          </cell>
          <cell r="DJ404">
            <v>0</v>
          </cell>
          <cell r="DK404">
            <v>0</v>
          </cell>
          <cell r="DL404">
            <v>0</v>
          </cell>
          <cell r="DM404">
            <v>0</v>
          </cell>
          <cell r="DN404">
            <v>0</v>
          </cell>
          <cell r="DO404">
            <v>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0</v>
          </cell>
          <cell r="EF404">
            <v>0</v>
          </cell>
        </row>
        <row r="405">
          <cell r="DH405">
            <v>0</v>
          </cell>
          <cell r="DI405">
            <v>0</v>
          </cell>
          <cell r="DJ405">
            <v>0</v>
          </cell>
          <cell r="DK405">
            <v>0</v>
          </cell>
          <cell r="DL405">
            <v>0</v>
          </cell>
          <cell r="DM405">
            <v>0</v>
          </cell>
          <cell r="DN405">
            <v>0</v>
          </cell>
          <cell r="DO405">
            <v>0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0</v>
          </cell>
          <cell r="EF405">
            <v>0</v>
          </cell>
        </row>
        <row r="406"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0</v>
          </cell>
          <cell r="EF406">
            <v>0</v>
          </cell>
        </row>
        <row r="407">
          <cell r="DH407">
            <v>0</v>
          </cell>
          <cell r="DI407">
            <v>0</v>
          </cell>
          <cell r="DJ407">
            <v>0</v>
          </cell>
          <cell r="DK407">
            <v>0</v>
          </cell>
          <cell r="DL407">
            <v>0</v>
          </cell>
          <cell r="DM407">
            <v>0</v>
          </cell>
          <cell r="DN407">
            <v>0</v>
          </cell>
          <cell r="DO407">
            <v>0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0</v>
          </cell>
          <cell r="EF407">
            <v>0</v>
          </cell>
        </row>
        <row r="408">
          <cell r="DH408">
            <v>0</v>
          </cell>
          <cell r="DI408">
            <v>0</v>
          </cell>
          <cell r="DJ408">
            <v>0</v>
          </cell>
          <cell r="DK408">
            <v>0</v>
          </cell>
          <cell r="DL408">
            <v>0</v>
          </cell>
          <cell r="DM408">
            <v>0</v>
          </cell>
          <cell r="DN408">
            <v>0</v>
          </cell>
          <cell r="DO408">
            <v>0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0</v>
          </cell>
          <cell r="EF408">
            <v>0</v>
          </cell>
        </row>
        <row r="409">
          <cell r="DH409">
            <v>0</v>
          </cell>
          <cell r="DI409">
            <v>0</v>
          </cell>
          <cell r="DJ409">
            <v>0</v>
          </cell>
          <cell r="DK409">
            <v>0</v>
          </cell>
          <cell r="DL409">
            <v>0</v>
          </cell>
          <cell r="DM409">
            <v>0</v>
          </cell>
          <cell r="DN409">
            <v>0</v>
          </cell>
          <cell r="DO409">
            <v>0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0</v>
          </cell>
          <cell r="EF409">
            <v>0</v>
          </cell>
        </row>
        <row r="410">
          <cell r="DH410">
            <v>0</v>
          </cell>
          <cell r="DI410">
            <v>0</v>
          </cell>
          <cell r="DJ410">
            <v>0</v>
          </cell>
          <cell r="DK410">
            <v>0</v>
          </cell>
          <cell r="DL410">
            <v>0</v>
          </cell>
          <cell r="DM410">
            <v>0</v>
          </cell>
          <cell r="DN410">
            <v>0</v>
          </cell>
          <cell r="DO410">
            <v>0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0</v>
          </cell>
          <cell r="EF410">
            <v>0</v>
          </cell>
        </row>
        <row r="411">
          <cell r="DH411">
            <v>0</v>
          </cell>
          <cell r="DI411">
            <v>0</v>
          </cell>
          <cell r="DJ411">
            <v>0</v>
          </cell>
          <cell r="DK411">
            <v>0</v>
          </cell>
          <cell r="DL411">
            <v>0</v>
          </cell>
          <cell r="DM411">
            <v>0</v>
          </cell>
          <cell r="DN411">
            <v>0</v>
          </cell>
          <cell r="DO411">
            <v>0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0</v>
          </cell>
          <cell r="EF411">
            <v>0</v>
          </cell>
        </row>
        <row r="412">
          <cell r="DH412">
            <v>0</v>
          </cell>
          <cell r="DI412">
            <v>0</v>
          </cell>
          <cell r="DJ412">
            <v>0</v>
          </cell>
          <cell r="DK412">
            <v>0</v>
          </cell>
          <cell r="DL412">
            <v>0</v>
          </cell>
          <cell r="DM412">
            <v>0</v>
          </cell>
          <cell r="DN412">
            <v>0</v>
          </cell>
          <cell r="DO412">
            <v>0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0</v>
          </cell>
          <cell r="EF412">
            <v>0</v>
          </cell>
        </row>
        <row r="413">
          <cell r="DH413">
            <v>0</v>
          </cell>
          <cell r="DI413">
            <v>0</v>
          </cell>
          <cell r="DJ413">
            <v>0</v>
          </cell>
          <cell r="DK413">
            <v>0</v>
          </cell>
          <cell r="DL413">
            <v>0</v>
          </cell>
          <cell r="DM413">
            <v>0</v>
          </cell>
          <cell r="DN413">
            <v>0</v>
          </cell>
          <cell r="DO413">
            <v>0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0</v>
          </cell>
          <cell r="EF413">
            <v>0</v>
          </cell>
        </row>
        <row r="414">
          <cell r="DH414">
            <v>0</v>
          </cell>
          <cell r="DI414">
            <v>0</v>
          </cell>
          <cell r="DJ414">
            <v>0</v>
          </cell>
          <cell r="DK414">
            <v>0</v>
          </cell>
          <cell r="DL414">
            <v>0</v>
          </cell>
          <cell r="DM414">
            <v>0</v>
          </cell>
          <cell r="DN414">
            <v>0</v>
          </cell>
          <cell r="DO414">
            <v>0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0</v>
          </cell>
          <cell r="EF414">
            <v>0</v>
          </cell>
        </row>
        <row r="415">
          <cell r="DH415">
            <v>0</v>
          </cell>
          <cell r="DI415">
            <v>0</v>
          </cell>
          <cell r="DJ415">
            <v>0</v>
          </cell>
          <cell r="DK415">
            <v>0</v>
          </cell>
          <cell r="DL415">
            <v>0</v>
          </cell>
          <cell r="DM415">
            <v>0</v>
          </cell>
          <cell r="DN415">
            <v>0</v>
          </cell>
          <cell r="DO415">
            <v>0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0</v>
          </cell>
          <cell r="EF415">
            <v>0</v>
          </cell>
        </row>
        <row r="416">
          <cell r="DH416">
            <v>0</v>
          </cell>
          <cell r="DI416">
            <v>0</v>
          </cell>
          <cell r="DJ416">
            <v>0</v>
          </cell>
          <cell r="DK416">
            <v>0</v>
          </cell>
          <cell r="DL416">
            <v>0</v>
          </cell>
          <cell r="DM416">
            <v>0</v>
          </cell>
          <cell r="DN416">
            <v>0</v>
          </cell>
          <cell r="DO416">
            <v>0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0</v>
          </cell>
          <cell r="EF416">
            <v>0</v>
          </cell>
        </row>
        <row r="417">
          <cell r="DH417">
            <v>0</v>
          </cell>
          <cell r="DI417">
            <v>0</v>
          </cell>
          <cell r="DJ417">
            <v>0</v>
          </cell>
          <cell r="DK417">
            <v>0</v>
          </cell>
          <cell r="DL417">
            <v>0</v>
          </cell>
          <cell r="DM417">
            <v>0</v>
          </cell>
          <cell r="DN417">
            <v>0</v>
          </cell>
          <cell r="DO417">
            <v>0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0</v>
          </cell>
          <cell r="EC417">
            <v>0</v>
          </cell>
          <cell r="ED417">
            <v>0</v>
          </cell>
          <cell r="EE417">
            <v>0</v>
          </cell>
          <cell r="EF417">
            <v>0</v>
          </cell>
        </row>
        <row r="418">
          <cell r="DH418">
            <v>0</v>
          </cell>
          <cell r="DI418">
            <v>0</v>
          </cell>
          <cell r="DJ418">
            <v>0</v>
          </cell>
          <cell r="DK418">
            <v>0</v>
          </cell>
          <cell r="DL418">
            <v>0</v>
          </cell>
          <cell r="DM418">
            <v>0</v>
          </cell>
          <cell r="DN418">
            <v>0</v>
          </cell>
          <cell r="DO418">
            <v>0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0</v>
          </cell>
          <cell r="EB418">
            <v>0</v>
          </cell>
          <cell r="EC418">
            <v>0</v>
          </cell>
          <cell r="ED418">
            <v>0</v>
          </cell>
          <cell r="EE418">
            <v>0</v>
          </cell>
          <cell r="EF418">
            <v>0</v>
          </cell>
        </row>
        <row r="419">
          <cell r="DH419">
            <v>0</v>
          </cell>
          <cell r="DI419">
            <v>0</v>
          </cell>
          <cell r="DJ419">
            <v>0</v>
          </cell>
          <cell r="DK419">
            <v>0</v>
          </cell>
          <cell r="DL419">
            <v>0</v>
          </cell>
          <cell r="DM419">
            <v>0</v>
          </cell>
          <cell r="DN419">
            <v>0</v>
          </cell>
          <cell r="DO419">
            <v>0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0</v>
          </cell>
          <cell r="EF419">
            <v>0</v>
          </cell>
        </row>
        <row r="420">
          <cell r="DH420">
            <v>0</v>
          </cell>
          <cell r="DI420">
            <v>0</v>
          </cell>
          <cell r="DJ420">
            <v>0</v>
          </cell>
          <cell r="DK420">
            <v>0</v>
          </cell>
          <cell r="DL420">
            <v>0</v>
          </cell>
          <cell r="DM420">
            <v>0</v>
          </cell>
          <cell r="DN420">
            <v>0</v>
          </cell>
          <cell r="DO420">
            <v>0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0</v>
          </cell>
          <cell r="EF420">
            <v>0</v>
          </cell>
        </row>
        <row r="421">
          <cell r="DH421">
            <v>0</v>
          </cell>
          <cell r="DI421">
            <v>0</v>
          </cell>
          <cell r="DJ421">
            <v>0</v>
          </cell>
          <cell r="DK421">
            <v>0</v>
          </cell>
          <cell r="DL421">
            <v>0</v>
          </cell>
          <cell r="DM421">
            <v>0</v>
          </cell>
          <cell r="DN421">
            <v>0</v>
          </cell>
          <cell r="DO421">
            <v>0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0</v>
          </cell>
          <cell r="EF421">
            <v>0</v>
          </cell>
        </row>
        <row r="422">
          <cell r="DH422">
            <v>0</v>
          </cell>
          <cell r="DI422">
            <v>0</v>
          </cell>
          <cell r="DJ422">
            <v>0</v>
          </cell>
          <cell r="DK422">
            <v>0</v>
          </cell>
          <cell r="DL422">
            <v>0</v>
          </cell>
          <cell r="DM422">
            <v>0</v>
          </cell>
          <cell r="DN422">
            <v>0</v>
          </cell>
          <cell r="DO422">
            <v>0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0</v>
          </cell>
          <cell r="EF422">
            <v>0</v>
          </cell>
        </row>
        <row r="423">
          <cell r="DH423">
            <v>0</v>
          </cell>
          <cell r="DI423">
            <v>0</v>
          </cell>
          <cell r="DJ423">
            <v>0</v>
          </cell>
          <cell r="DK423">
            <v>0</v>
          </cell>
          <cell r="DL423">
            <v>0</v>
          </cell>
          <cell r="DM423">
            <v>0</v>
          </cell>
          <cell r="DN423">
            <v>0</v>
          </cell>
          <cell r="DO423">
            <v>0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0</v>
          </cell>
          <cell r="EF423">
            <v>0</v>
          </cell>
        </row>
        <row r="424">
          <cell r="DH424">
            <v>0</v>
          </cell>
          <cell r="DI424">
            <v>0</v>
          </cell>
          <cell r="DJ424">
            <v>0</v>
          </cell>
          <cell r="DK424">
            <v>0</v>
          </cell>
          <cell r="DL424">
            <v>0</v>
          </cell>
          <cell r="DM424">
            <v>0</v>
          </cell>
          <cell r="DN424">
            <v>0</v>
          </cell>
          <cell r="DO424">
            <v>0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0</v>
          </cell>
          <cell r="EF424">
            <v>0</v>
          </cell>
        </row>
        <row r="425"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M425">
            <v>0</v>
          </cell>
          <cell r="DN425">
            <v>0</v>
          </cell>
          <cell r="DO425">
            <v>0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0</v>
          </cell>
          <cell r="EF425">
            <v>0</v>
          </cell>
        </row>
        <row r="426"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0</v>
          </cell>
          <cell r="EF426">
            <v>0</v>
          </cell>
        </row>
        <row r="427">
          <cell r="DH427">
            <v>0</v>
          </cell>
          <cell r="DI427">
            <v>0</v>
          </cell>
          <cell r="DJ427">
            <v>0</v>
          </cell>
          <cell r="DK427">
            <v>0</v>
          </cell>
          <cell r="DL427">
            <v>0</v>
          </cell>
          <cell r="DM427">
            <v>0</v>
          </cell>
          <cell r="DN427">
            <v>0</v>
          </cell>
          <cell r="DO427">
            <v>0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0</v>
          </cell>
          <cell r="EF427">
            <v>0</v>
          </cell>
        </row>
        <row r="428">
          <cell r="DH428">
            <v>0</v>
          </cell>
          <cell r="DI428">
            <v>0</v>
          </cell>
          <cell r="DJ428">
            <v>0</v>
          </cell>
          <cell r="DK428">
            <v>0</v>
          </cell>
          <cell r="DL428">
            <v>0</v>
          </cell>
          <cell r="DM428">
            <v>0</v>
          </cell>
          <cell r="DN428">
            <v>0</v>
          </cell>
          <cell r="DO428">
            <v>0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0</v>
          </cell>
          <cell r="EF428">
            <v>0</v>
          </cell>
        </row>
        <row r="429">
          <cell r="DH429">
            <v>0</v>
          </cell>
          <cell r="DI429">
            <v>0</v>
          </cell>
          <cell r="DJ429">
            <v>0</v>
          </cell>
          <cell r="DK429">
            <v>0</v>
          </cell>
          <cell r="DL429">
            <v>0</v>
          </cell>
          <cell r="DM429">
            <v>0</v>
          </cell>
          <cell r="DN429">
            <v>0</v>
          </cell>
          <cell r="DO429">
            <v>0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0</v>
          </cell>
          <cell r="EF429">
            <v>0</v>
          </cell>
        </row>
        <row r="430">
          <cell r="DH430">
            <v>0</v>
          </cell>
          <cell r="DI430">
            <v>0</v>
          </cell>
          <cell r="DJ430">
            <v>0</v>
          </cell>
          <cell r="DK430">
            <v>0</v>
          </cell>
          <cell r="DL430">
            <v>0</v>
          </cell>
          <cell r="DM430">
            <v>0</v>
          </cell>
          <cell r="DN430">
            <v>0</v>
          </cell>
          <cell r="DO430">
            <v>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0</v>
          </cell>
          <cell r="EF430">
            <v>0</v>
          </cell>
        </row>
        <row r="431">
          <cell r="DH431">
            <v>0</v>
          </cell>
          <cell r="DI431">
            <v>0</v>
          </cell>
          <cell r="DJ431">
            <v>0</v>
          </cell>
          <cell r="DK431">
            <v>0</v>
          </cell>
          <cell r="DL431">
            <v>0</v>
          </cell>
          <cell r="DM431">
            <v>0</v>
          </cell>
          <cell r="DN431">
            <v>0</v>
          </cell>
          <cell r="DO431">
            <v>0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U431">
            <v>0</v>
          </cell>
          <cell r="DV431">
            <v>0</v>
          </cell>
          <cell r="DW431">
            <v>0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0</v>
          </cell>
          <cell r="EF431">
            <v>0</v>
          </cell>
        </row>
        <row r="432">
          <cell r="DH432">
            <v>0</v>
          </cell>
          <cell r="DI432">
            <v>0</v>
          </cell>
          <cell r="DJ432">
            <v>0</v>
          </cell>
          <cell r="DK432">
            <v>0</v>
          </cell>
          <cell r="DL432">
            <v>0</v>
          </cell>
          <cell r="DM432">
            <v>0</v>
          </cell>
          <cell r="DN432">
            <v>0</v>
          </cell>
          <cell r="DO432">
            <v>0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U432">
            <v>0</v>
          </cell>
          <cell r="DV432">
            <v>0</v>
          </cell>
          <cell r="DW432">
            <v>0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0</v>
          </cell>
          <cell r="EF432">
            <v>0</v>
          </cell>
        </row>
        <row r="433">
          <cell r="DH433">
            <v>0</v>
          </cell>
          <cell r="DI433">
            <v>0</v>
          </cell>
          <cell r="DJ433">
            <v>0</v>
          </cell>
          <cell r="DK433">
            <v>0</v>
          </cell>
          <cell r="DL433">
            <v>0</v>
          </cell>
          <cell r="DM433">
            <v>0</v>
          </cell>
          <cell r="DN433">
            <v>0</v>
          </cell>
          <cell r="DO433">
            <v>0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U433">
            <v>0</v>
          </cell>
          <cell r="DV433">
            <v>0</v>
          </cell>
          <cell r="DW433">
            <v>0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0</v>
          </cell>
          <cell r="EF433">
            <v>0</v>
          </cell>
        </row>
        <row r="434">
          <cell r="DH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0</v>
          </cell>
          <cell r="DN434">
            <v>0</v>
          </cell>
          <cell r="DO434">
            <v>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U434">
            <v>0</v>
          </cell>
          <cell r="DV434">
            <v>0</v>
          </cell>
          <cell r="DW434">
            <v>0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0</v>
          </cell>
          <cell r="EF434">
            <v>0</v>
          </cell>
        </row>
        <row r="435">
          <cell r="DH435">
            <v>0</v>
          </cell>
          <cell r="DI435">
            <v>0</v>
          </cell>
          <cell r="DJ435">
            <v>0</v>
          </cell>
          <cell r="DK435">
            <v>0</v>
          </cell>
          <cell r="DL435">
            <v>0</v>
          </cell>
          <cell r="DM435">
            <v>0</v>
          </cell>
          <cell r="DN435">
            <v>0</v>
          </cell>
          <cell r="DO435">
            <v>0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U435">
            <v>0</v>
          </cell>
          <cell r="DV435">
            <v>0</v>
          </cell>
          <cell r="DW435">
            <v>0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0</v>
          </cell>
          <cell r="EF435">
            <v>0</v>
          </cell>
        </row>
        <row r="436">
          <cell r="DH436">
            <v>0</v>
          </cell>
          <cell r="DI436">
            <v>0</v>
          </cell>
          <cell r="DJ436">
            <v>0</v>
          </cell>
          <cell r="DK436">
            <v>0</v>
          </cell>
          <cell r="DL436">
            <v>0</v>
          </cell>
          <cell r="DM436">
            <v>0</v>
          </cell>
          <cell r="DN436">
            <v>0</v>
          </cell>
          <cell r="DO436">
            <v>0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U436">
            <v>0</v>
          </cell>
          <cell r="DV436">
            <v>0</v>
          </cell>
          <cell r="DW436">
            <v>0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0</v>
          </cell>
          <cell r="EF436">
            <v>0</v>
          </cell>
        </row>
        <row r="437">
          <cell r="DH437">
            <v>0</v>
          </cell>
          <cell r="DI437">
            <v>0</v>
          </cell>
          <cell r="DJ437">
            <v>0</v>
          </cell>
          <cell r="DK437">
            <v>0</v>
          </cell>
          <cell r="DL437">
            <v>0</v>
          </cell>
          <cell r="DM437">
            <v>0</v>
          </cell>
          <cell r="DN437">
            <v>0</v>
          </cell>
          <cell r="DO437">
            <v>0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U437">
            <v>0</v>
          </cell>
          <cell r="DV437">
            <v>0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0</v>
          </cell>
          <cell r="ED437">
            <v>0</v>
          </cell>
          <cell r="EE437">
            <v>0</v>
          </cell>
          <cell r="EF437">
            <v>0</v>
          </cell>
        </row>
        <row r="438">
          <cell r="DH438">
            <v>0</v>
          </cell>
          <cell r="DI438">
            <v>0</v>
          </cell>
          <cell r="DJ438">
            <v>0</v>
          </cell>
          <cell r="DK438">
            <v>0</v>
          </cell>
          <cell r="DL438">
            <v>0</v>
          </cell>
          <cell r="DM438">
            <v>0</v>
          </cell>
          <cell r="DN438">
            <v>0</v>
          </cell>
          <cell r="DO438">
            <v>0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U438">
            <v>0</v>
          </cell>
          <cell r="DV438">
            <v>0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0</v>
          </cell>
          <cell r="EF438">
            <v>0</v>
          </cell>
        </row>
        <row r="439">
          <cell r="DH439">
            <v>0</v>
          </cell>
          <cell r="DI439">
            <v>0</v>
          </cell>
          <cell r="DJ439">
            <v>0</v>
          </cell>
          <cell r="DK439">
            <v>0</v>
          </cell>
          <cell r="DL439">
            <v>0</v>
          </cell>
          <cell r="DM439">
            <v>0</v>
          </cell>
          <cell r="DN439">
            <v>0</v>
          </cell>
          <cell r="DO439">
            <v>0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U439">
            <v>0</v>
          </cell>
          <cell r="DV439">
            <v>0</v>
          </cell>
          <cell r="DW439">
            <v>0</v>
          </cell>
          <cell r="DX439">
            <v>0</v>
          </cell>
          <cell r="DY439">
            <v>0</v>
          </cell>
          <cell r="DZ439">
            <v>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0</v>
          </cell>
          <cell r="EF439">
            <v>0</v>
          </cell>
        </row>
        <row r="440">
          <cell r="DH440">
            <v>0</v>
          </cell>
          <cell r="DI440">
            <v>0</v>
          </cell>
          <cell r="DJ440">
            <v>0</v>
          </cell>
          <cell r="DK440">
            <v>0</v>
          </cell>
          <cell r="DL440">
            <v>0</v>
          </cell>
          <cell r="DM440">
            <v>0</v>
          </cell>
          <cell r="DN440">
            <v>0</v>
          </cell>
          <cell r="DO440">
            <v>0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U440">
            <v>0</v>
          </cell>
          <cell r="DV440">
            <v>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0</v>
          </cell>
          <cell r="EE440">
            <v>0</v>
          </cell>
          <cell r="EF440">
            <v>0</v>
          </cell>
        </row>
        <row r="441">
          <cell r="DH441">
            <v>0</v>
          </cell>
          <cell r="DI441">
            <v>0</v>
          </cell>
          <cell r="DJ441">
            <v>0</v>
          </cell>
          <cell r="DK441">
            <v>0</v>
          </cell>
          <cell r="DL441">
            <v>0</v>
          </cell>
          <cell r="DM441">
            <v>0</v>
          </cell>
          <cell r="DN441">
            <v>0</v>
          </cell>
          <cell r="DO441">
            <v>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U441">
            <v>0</v>
          </cell>
          <cell r="DV441">
            <v>0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0</v>
          </cell>
          <cell r="EF441">
            <v>0</v>
          </cell>
        </row>
        <row r="442">
          <cell r="DH442">
            <v>0</v>
          </cell>
          <cell r="DI442">
            <v>0</v>
          </cell>
          <cell r="DJ442">
            <v>0</v>
          </cell>
          <cell r="DK442">
            <v>0</v>
          </cell>
          <cell r="DL442">
            <v>0</v>
          </cell>
          <cell r="DM442">
            <v>0</v>
          </cell>
          <cell r="DN442">
            <v>0</v>
          </cell>
          <cell r="DO442">
            <v>0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U442">
            <v>0</v>
          </cell>
          <cell r="DV442">
            <v>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0</v>
          </cell>
          <cell r="EF442">
            <v>0</v>
          </cell>
        </row>
        <row r="443">
          <cell r="DH443">
            <v>0</v>
          </cell>
          <cell r="DI443">
            <v>0</v>
          </cell>
          <cell r="DJ443">
            <v>0</v>
          </cell>
          <cell r="DK443">
            <v>0</v>
          </cell>
          <cell r="DL443">
            <v>0</v>
          </cell>
          <cell r="DM443">
            <v>0</v>
          </cell>
          <cell r="DN443">
            <v>0</v>
          </cell>
          <cell r="DO443">
            <v>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0</v>
          </cell>
          <cell r="EF443">
            <v>0</v>
          </cell>
        </row>
        <row r="444">
          <cell r="DH444">
            <v>0</v>
          </cell>
          <cell r="DI444">
            <v>0</v>
          </cell>
          <cell r="DJ444">
            <v>0</v>
          </cell>
          <cell r="DK444">
            <v>0</v>
          </cell>
          <cell r="DL444">
            <v>0</v>
          </cell>
          <cell r="DM444">
            <v>0</v>
          </cell>
          <cell r="DN444">
            <v>0</v>
          </cell>
          <cell r="DO444">
            <v>0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0</v>
          </cell>
          <cell r="EF444">
            <v>0</v>
          </cell>
        </row>
        <row r="445"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0</v>
          </cell>
          <cell r="EF445">
            <v>0</v>
          </cell>
        </row>
        <row r="446">
          <cell r="DH446">
            <v>0</v>
          </cell>
          <cell r="DI446">
            <v>0</v>
          </cell>
          <cell r="DJ446">
            <v>0</v>
          </cell>
          <cell r="DK446">
            <v>0</v>
          </cell>
          <cell r="DL446">
            <v>0</v>
          </cell>
          <cell r="DM446">
            <v>0</v>
          </cell>
          <cell r="DN446">
            <v>0</v>
          </cell>
          <cell r="DO446">
            <v>0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0</v>
          </cell>
          <cell r="EF446">
            <v>0</v>
          </cell>
        </row>
        <row r="447"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0</v>
          </cell>
          <cell r="EF447">
            <v>0</v>
          </cell>
        </row>
        <row r="448"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0</v>
          </cell>
          <cell r="EB448">
            <v>0</v>
          </cell>
          <cell r="EC448">
            <v>0</v>
          </cell>
          <cell r="ED448">
            <v>0</v>
          </cell>
          <cell r="EE448">
            <v>0</v>
          </cell>
          <cell r="EF448">
            <v>0</v>
          </cell>
        </row>
        <row r="449">
          <cell r="DH449">
            <v>0</v>
          </cell>
          <cell r="DI449">
            <v>0</v>
          </cell>
          <cell r="DJ449">
            <v>0</v>
          </cell>
          <cell r="DK449">
            <v>0</v>
          </cell>
          <cell r="DL449">
            <v>0</v>
          </cell>
          <cell r="DM449">
            <v>0</v>
          </cell>
          <cell r="DN449">
            <v>0</v>
          </cell>
          <cell r="DO449">
            <v>0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0</v>
          </cell>
          <cell r="EF449">
            <v>0</v>
          </cell>
        </row>
        <row r="450">
          <cell r="DH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0</v>
          </cell>
          <cell r="DN450">
            <v>0</v>
          </cell>
          <cell r="DO450">
            <v>0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0</v>
          </cell>
          <cell r="EF450">
            <v>0</v>
          </cell>
        </row>
        <row r="451">
          <cell r="DH451">
            <v>0</v>
          </cell>
          <cell r="DI451">
            <v>0</v>
          </cell>
          <cell r="DJ451">
            <v>0</v>
          </cell>
          <cell r="DK451">
            <v>0</v>
          </cell>
          <cell r="DL451">
            <v>0</v>
          </cell>
          <cell r="DM451">
            <v>0</v>
          </cell>
          <cell r="DN451">
            <v>0</v>
          </cell>
          <cell r="DO451">
            <v>0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0</v>
          </cell>
          <cell r="EF451">
            <v>0</v>
          </cell>
        </row>
        <row r="452">
          <cell r="DH452">
            <v>0</v>
          </cell>
          <cell r="DI452">
            <v>0</v>
          </cell>
          <cell r="DJ452">
            <v>0</v>
          </cell>
          <cell r="DK452">
            <v>0</v>
          </cell>
          <cell r="DL452">
            <v>0</v>
          </cell>
          <cell r="DM452">
            <v>0</v>
          </cell>
          <cell r="DN452">
            <v>0</v>
          </cell>
          <cell r="DO452">
            <v>0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0</v>
          </cell>
          <cell r="EF452">
            <v>0</v>
          </cell>
        </row>
        <row r="453">
          <cell r="DH453">
            <v>0</v>
          </cell>
          <cell r="DI453">
            <v>0</v>
          </cell>
          <cell r="DJ453">
            <v>0</v>
          </cell>
          <cell r="DK453">
            <v>0</v>
          </cell>
          <cell r="DL453">
            <v>0</v>
          </cell>
          <cell r="DM453">
            <v>0</v>
          </cell>
          <cell r="DN453">
            <v>0</v>
          </cell>
          <cell r="DO453">
            <v>0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0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0</v>
          </cell>
          <cell r="EF453">
            <v>0</v>
          </cell>
        </row>
        <row r="454">
          <cell r="DH454">
            <v>0</v>
          </cell>
          <cell r="DI454">
            <v>0</v>
          </cell>
          <cell r="DJ454">
            <v>0</v>
          </cell>
          <cell r="DK454">
            <v>0</v>
          </cell>
          <cell r="DL454">
            <v>0</v>
          </cell>
          <cell r="DM454">
            <v>0</v>
          </cell>
          <cell r="DN454">
            <v>0</v>
          </cell>
          <cell r="DO454">
            <v>0</v>
          </cell>
          <cell r="DP454">
            <v>0</v>
          </cell>
          <cell r="DQ454">
            <v>0</v>
          </cell>
          <cell r="DR454">
            <v>0</v>
          </cell>
          <cell r="DS454">
            <v>0</v>
          </cell>
          <cell r="DU454">
            <v>0</v>
          </cell>
          <cell r="DV454">
            <v>0</v>
          </cell>
          <cell r="DW454">
            <v>0</v>
          </cell>
          <cell r="DX454">
            <v>0</v>
          </cell>
          <cell r="DY454">
            <v>0</v>
          </cell>
          <cell r="DZ454">
            <v>0</v>
          </cell>
          <cell r="EA454">
            <v>0</v>
          </cell>
          <cell r="EB454">
            <v>0</v>
          </cell>
          <cell r="EC454">
            <v>0</v>
          </cell>
          <cell r="ED454">
            <v>0</v>
          </cell>
          <cell r="EE454">
            <v>0</v>
          </cell>
          <cell r="EF454">
            <v>0</v>
          </cell>
        </row>
        <row r="455">
          <cell r="DH455">
            <v>0</v>
          </cell>
          <cell r="DI455">
            <v>0</v>
          </cell>
          <cell r="DJ455">
            <v>0</v>
          </cell>
          <cell r="DK455">
            <v>0</v>
          </cell>
          <cell r="DL455">
            <v>0</v>
          </cell>
          <cell r="DM455">
            <v>0</v>
          </cell>
          <cell r="DN455">
            <v>0</v>
          </cell>
          <cell r="DO455">
            <v>0</v>
          </cell>
          <cell r="DP455">
            <v>0</v>
          </cell>
          <cell r="DQ455">
            <v>0</v>
          </cell>
          <cell r="DR455">
            <v>0</v>
          </cell>
          <cell r="DS455">
            <v>0</v>
          </cell>
          <cell r="DU455">
            <v>0</v>
          </cell>
          <cell r="DV455">
            <v>0</v>
          </cell>
          <cell r="DW455">
            <v>0</v>
          </cell>
          <cell r="DX455">
            <v>0</v>
          </cell>
          <cell r="DY455">
            <v>0</v>
          </cell>
          <cell r="DZ455">
            <v>0</v>
          </cell>
          <cell r="EA455">
            <v>0</v>
          </cell>
          <cell r="EB455">
            <v>0</v>
          </cell>
          <cell r="EC455">
            <v>0</v>
          </cell>
          <cell r="ED455">
            <v>0</v>
          </cell>
          <cell r="EE455">
            <v>0</v>
          </cell>
          <cell r="EF455">
            <v>0</v>
          </cell>
        </row>
        <row r="456">
          <cell r="DH456">
            <v>0</v>
          </cell>
          <cell r="DI456">
            <v>0</v>
          </cell>
          <cell r="DJ456">
            <v>0</v>
          </cell>
          <cell r="DK456">
            <v>0</v>
          </cell>
          <cell r="DL456">
            <v>0</v>
          </cell>
          <cell r="DM456">
            <v>0</v>
          </cell>
          <cell r="DN456">
            <v>0</v>
          </cell>
          <cell r="DO456">
            <v>0</v>
          </cell>
          <cell r="DP456">
            <v>0</v>
          </cell>
          <cell r="DQ456">
            <v>0</v>
          </cell>
          <cell r="DR456">
            <v>0</v>
          </cell>
          <cell r="DS456">
            <v>0</v>
          </cell>
          <cell r="DU456">
            <v>0</v>
          </cell>
          <cell r="DV456">
            <v>0</v>
          </cell>
          <cell r="DW456">
            <v>0</v>
          </cell>
          <cell r="DX456">
            <v>0</v>
          </cell>
          <cell r="DY456">
            <v>0</v>
          </cell>
          <cell r="DZ456">
            <v>0</v>
          </cell>
          <cell r="EA456">
            <v>0</v>
          </cell>
          <cell r="EB456">
            <v>0</v>
          </cell>
          <cell r="EC456">
            <v>0</v>
          </cell>
          <cell r="ED456">
            <v>0</v>
          </cell>
          <cell r="EE456">
            <v>0</v>
          </cell>
          <cell r="EF456">
            <v>0</v>
          </cell>
        </row>
        <row r="457">
          <cell r="DH457">
            <v>0</v>
          </cell>
          <cell r="DI457">
            <v>0</v>
          </cell>
          <cell r="DJ457">
            <v>0</v>
          </cell>
          <cell r="DK457">
            <v>0</v>
          </cell>
          <cell r="DL457">
            <v>0</v>
          </cell>
          <cell r="DM457">
            <v>0</v>
          </cell>
          <cell r="DN457">
            <v>0</v>
          </cell>
          <cell r="DO457">
            <v>0</v>
          </cell>
          <cell r="DP457">
            <v>0</v>
          </cell>
          <cell r="DQ457">
            <v>0</v>
          </cell>
          <cell r="DR457">
            <v>0</v>
          </cell>
          <cell r="DS457">
            <v>0</v>
          </cell>
          <cell r="DU457">
            <v>0</v>
          </cell>
          <cell r="DV457">
            <v>0</v>
          </cell>
          <cell r="DW457">
            <v>0</v>
          </cell>
          <cell r="DX457">
            <v>0</v>
          </cell>
          <cell r="DY457">
            <v>0</v>
          </cell>
          <cell r="DZ457">
            <v>0</v>
          </cell>
          <cell r="EA457">
            <v>0</v>
          </cell>
          <cell r="EB457">
            <v>0</v>
          </cell>
          <cell r="EC457">
            <v>0</v>
          </cell>
          <cell r="ED457">
            <v>0</v>
          </cell>
          <cell r="EE457">
            <v>0</v>
          </cell>
          <cell r="EF457">
            <v>0</v>
          </cell>
        </row>
        <row r="458">
          <cell r="DH458">
            <v>0</v>
          </cell>
          <cell r="DI458">
            <v>0</v>
          </cell>
          <cell r="DJ458">
            <v>0</v>
          </cell>
          <cell r="DK458">
            <v>0</v>
          </cell>
          <cell r="DL458">
            <v>0</v>
          </cell>
          <cell r="DM458">
            <v>0</v>
          </cell>
          <cell r="DN458">
            <v>0</v>
          </cell>
          <cell r="DO458">
            <v>0</v>
          </cell>
          <cell r="DP458">
            <v>0</v>
          </cell>
          <cell r="DQ458">
            <v>0</v>
          </cell>
          <cell r="DR458">
            <v>0</v>
          </cell>
          <cell r="DS458">
            <v>0</v>
          </cell>
          <cell r="DU458">
            <v>0</v>
          </cell>
          <cell r="DV458">
            <v>0</v>
          </cell>
          <cell r="DW458">
            <v>0</v>
          </cell>
          <cell r="DX458">
            <v>0</v>
          </cell>
          <cell r="DY458">
            <v>0</v>
          </cell>
          <cell r="DZ458">
            <v>0</v>
          </cell>
          <cell r="EA458">
            <v>0</v>
          </cell>
          <cell r="EB458">
            <v>0</v>
          </cell>
          <cell r="EC458">
            <v>0</v>
          </cell>
          <cell r="ED458">
            <v>0</v>
          </cell>
          <cell r="EE458">
            <v>0</v>
          </cell>
          <cell r="EF458">
            <v>0</v>
          </cell>
        </row>
        <row r="459">
          <cell r="DH459">
            <v>0</v>
          </cell>
          <cell r="DI459">
            <v>0</v>
          </cell>
          <cell r="DJ459">
            <v>0</v>
          </cell>
          <cell r="DK459">
            <v>0</v>
          </cell>
          <cell r="DL459">
            <v>0</v>
          </cell>
          <cell r="DM459">
            <v>0</v>
          </cell>
          <cell r="DN459">
            <v>0</v>
          </cell>
          <cell r="DO459">
            <v>0</v>
          </cell>
          <cell r="DP459">
            <v>0</v>
          </cell>
          <cell r="DQ459">
            <v>0</v>
          </cell>
          <cell r="DR459">
            <v>0</v>
          </cell>
          <cell r="DS459">
            <v>0</v>
          </cell>
          <cell r="DU459">
            <v>0</v>
          </cell>
          <cell r="DV459">
            <v>0</v>
          </cell>
          <cell r="DW459">
            <v>0</v>
          </cell>
          <cell r="DX459">
            <v>0</v>
          </cell>
          <cell r="DY459">
            <v>0</v>
          </cell>
          <cell r="DZ459">
            <v>0</v>
          </cell>
          <cell r="EA459">
            <v>0</v>
          </cell>
          <cell r="EB459">
            <v>0</v>
          </cell>
          <cell r="EC459">
            <v>0</v>
          </cell>
          <cell r="ED459">
            <v>0</v>
          </cell>
          <cell r="EE459">
            <v>0</v>
          </cell>
          <cell r="EF459">
            <v>0</v>
          </cell>
        </row>
        <row r="460">
          <cell r="DH460">
            <v>0</v>
          </cell>
          <cell r="DI460">
            <v>0</v>
          </cell>
          <cell r="DJ460">
            <v>0</v>
          </cell>
          <cell r="DK460">
            <v>0</v>
          </cell>
          <cell r="DL460">
            <v>0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0</v>
          </cell>
          <cell r="DR460">
            <v>0</v>
          </cell>
          <cell r="DS460">
            <v>0</v>
          </cell>
          <cell r="DU460">
            <v>0</v>
          </cell>
          <cell r="DV460">
            <v>0</v>
          </cell>
          <cell r="DW460">
            <v>0</v>
          </cell>
          <cell r="DX460">
            <v>0</v>
          </cell>
          <cell r="DY460">
            <v>0</v>
          </cell>
          <cell r="DZ460">
            <v>0</v>
          </cell>
          <cell r="EA460">
            <v>0</v>
          </cell>
          <cell r="EB460">
            <v>0</v>
          </cell>
          <cell r="EC460">
            <v>0</v>
          </cell>
          <cell r="ED460">
            <v>0</v>
          </cell>
          <cell r="EE460">
            <v>0</v>
          </cell>
          <cell r="EF460">
            <v>0</v>
          </cell>
        </row>
        <row r="461">
          <cell r="DH461">
            <v>0</v>
          </cell>
          <cell r="DI461">
            <v>0</v>
          </cell>
          <cell r="DJ461">
            <v>0</v>
          </cell>
          <cell r="DK461">
            <v>0</v>
          </cell>
          <cell r="DL461">
            <v>0</v>
          </cell>
          <cell r="DM461">
            <v>0</v>
          </cell>
          <cell r="DN461">
            <v>0</v>
          </cell>
          <cell r="DO461">
            <v>0</v>
          </cell>
          <cell r="DP461">
            <v>0</v>
          </cell>
          <cell r="DQ461">
            <v>0</v>
          </cell>
          <cell r="DR461">
            <v>0</v>
          </cell>
          <cell r="DS461">
            <v>0</v>
          </cell>
          <cell r="DU461">
            <v>0</v>
          </cell>
          <cell r="DV461">
            <v>0</v>
          </cell>
          <cell r="DW461">
            <v>0</v>
          </cell>
          <cell r="DX461">
            <v>0</v>
          </cell>
          <cell r="DY461">
            <v>0</v>
          </cell>
          <cell r="DZ461">
            <v>0</v>
          </cell>
          <cell r="EA461">
            <v>0</v>
          </cell>
          <cell r="EB461">
            <v>0</v>
          </cell>
          <cell r="EC461">
            <v>0</v>
          </cell>
          <cell r="ED461">
            <v>0</v>
          </cell>
          <cell r="EE461">
            <v>0</v>
          </cell>
          <cell r="EF461">
            <v>0</v>
          </cell>
        </row>
        <row r="462">
          <cell r="DH462">
            <v>0</v>
          </cell>
          <cell r="DI462">
            <v>0</v>
          </cell>
          <cell r="DJ462">
            <v>0</v>
          </cell>
          <cell r="DK462">
            <v>0</v>
          </cell>
          <cell r="DL462">
            <v>0</v>
          </cell>
          <cell r="DM462">
            <v>0</v>
          </cell>
          <cell r="DN462">
            <v>0</v>
          </cell>
          <cell r="DO462">
            <v>0</v>
          </cell>
          <cell r="DP462">
            <v>0</v>
          </cell>
          <cell r="DQ462">
            <v>0</v>
          </cell>
          <cell r="DR462">
            <v>0</v>
          </cell>
          <cell r="DS462">
            <v>0</v>
          </cell>
          <cell r="DU462">
            <v>0</v>
          </cell>
          <cell r="DV462">
            <v>0</v>
          </cell>
          <cell r="DW462">
            <v>0</v>
          </cell>
          <cell r="DX462">
            <v>0</v>
          </cell>
          <cell r="DY462">
            <v>0</v>
          </cell>
          <cell r="DZ462">
            <v>0</v>
          </cell>
          <cell r="EA462">
            <v>0</v>
          </cell>
          <cell r="EB462">
            <v>0</v>
          </cell>
          <cell r="EC462">
            <v>0</v>
          </cell>
          <cell r="ED462">
            <v>0</v>
          </cell>
          <cell r="EE462">
            <v>0</v>
          </cell>
          <cell r="EF462">
            <v>0</v>
          </cell>
        </row>
        <row r="463">
          <cell r="DH463">
            <v>0</v>
          </cell>
          <cell r="DI463">
            <v>0</v>
          </cell>
          <cell r="DJ463">
            <v>0</v>
          </cell>
          <cell r="DK463">
            <v>0</v>
          </cell>
          <cell r="DL463">
            <v>0</v>
          </cell>
          <cell r="DM463">
            <v>0</v>
          </cell>
          <cell r="DN463">
            <v>0</v>
          </cell>
          <cell r="DO463">
            <v>0</v>
          </cell>
          <cell r="DP463">
            <v>0</v>
          </cell>
          <cell r="DQ463">
            <v>0</v>
          </cell>
          <cell r="DR463">
            <v>0</v>
          </cell>
          <cell r="DS463">
            <v>0</v>
          </cell>
          <cell r="DU463">
            <v>0</v>
          </cell>
          <cell r="DV463">
            <v>0</v>
          </cell>
          <cell r="DW463">
            <v>0</v>
          </cell>
          <cell r="DX463">
            <v>0</v>
          </cell>
          <cell r="DY463">
            <v>0</v>
          </cell>
          <cell r="DZ463">
            <v>0</v>
          </cell>
          <cell r="EA463">
            <v>0</v>
          </cell>
          <cell r="EB463">
            <v>0</v>
          </cell>
          <cell r="EC463">
            <v>0</v>
          </cell>
          <cell r="ED463">
            <v>0</v>
          </cell>
          <cell r="EE463">
            <v>0</v>
          </cell>
          <cell r="EF463">
            <v>0</v>
          </cell>
        </row>
        <row r="464">
          <cell r="DH464">
            <v>0</v>
          </cell>
          <cell r="DI464">
            <v>0</v>
          </cell>
          <cell r="DJ464">
            <v>0</v>
          </cell>
          <cell r="DK464">
            <v>0</v>
          </cell>
          <cell r="DL464">
            <v>0</v>
          </cell>
          <cell r="DM464">
            <v>0</v>
          </cell>
          <cell r="DN464">
            <v>0</v>
          </cell>
          <cell r="DO464">
            <v>0</v>
          </cell>
          <cell r="DP464">
            <v>0</v>
          </cell>
          <cell r="DQ464">
            <v>0</v>
          </cell>
          <cell r="DR464">
            <v>0</v>
          </cell>
          <cell r="DS464">
            <v>0</v>
          </cell>
          <cell r="DU464">
            <v>0</v>
          </cell>
          <cell r="DV464">
            <v>0</v>
          </cell>
          <cell r="DW464">
            <v>0</v>
          </cell>
          <cell r="DX464">
            <v>0</v>
          </cell>
          <cell r="DY464">
            <v>0</v>
          </cell>
          <cell r="DZ464">
            <v>0</v>
          </cell>
          <cell r="EA464">
            <v>0</v>
          </cell>
          <cell r="EB464">
            <v>0</v>
          </cell>
          <cell r="EC464">
            <v>0</v>
          </cell>
          <cell r="ED464">
            <v>0</v>
          </cell>
          <cell r="EE464">
            <v>0</v>
          </cell>
          <cell r="EF464">
            <v>0</v>
          </cell>
        </row>
        <row r="465">
          <cell r="DH465">
            <v>0</v>
          </cell>
          <cell r="DI465">
            <v>0</v>
          </cell>
          <cell r="DJ465">
            <v>0</v>
          </cell>
          <cell r="DK465">
            <v>0</v>
          </cell>
          <cell r="DL465">
            <v>0</v>
          </cell>
          <cell r="DM465">
            <v>0</v>
          </cell>
          <cell r="DN465">
            <v>0</v>
          </cell>
          <cell r="DO465">
            <v>0</v>
          </cell>
          <cell r="DP465">
            <v>0</v>
          </cell>
          <cell r="DQ465">
            <v>0</v>
          </cell>
          <cell r="DR465">
            <v>0</v>
          </cell>
          <cell r="DS465">
            <v>0</v>
          </cell>
          <cell r="DU465">
            <v>0</v>
          </cell>
          <cell r="DV465">
            <v>0</v>
          </cell>
          <cell r="DW465">
            <v>0</v>
          </cell>
          <cell r="DX465">
            <v>0</v>
          </cell>
          <cell r="DY465">
            <v>0</v>
          </cell>
          <cell r="DZ465">
            <v>0</v>
          </cell>
          <cell r="EA465">
            <v>0</v>
          </cell>
          <cell r="EB465">
            <v>0</v>
          </cell>
          <cell r="EC465">
            <v>0</v>
          </cell>
          <cell r="ED465">
            <v>0</v>
          </cell>
          <cell r="EE465">
            <v>0</v>
          </cell>
          <cell r="EF465">
            <v>0</v>
          </cell>
        </row>
        <row r="466">
          <cell r="DH466">
            <v>0</v>
          </cell>
          <cell r="DI466">
            <v>0</v>
          </cell>
          <cell r="DJ466">
            <v>0</v>
          </cell>
          <cell r="DK466">
            <v>0</v>
          </cell>
          <cell r="DL466">
            <v>0</v>
          </cell>
          <cell r="DM466">
            <v>0</v>
          </cell>
          <cell r="DN466">
            <v>0</v>
          </cell>
          <cell r="DO466">
            <v>0</v>
          </cell>
          <cell r="DP466">
            <v>0</v>
          </cell>
          <cell r="DQ466">
            <v>0</v>
          </cell>
          <cell r="DR466">
            <v>0</v>
          </cell>
          <cell r="DS466">
            <v>0</v>
          </cell>
          <cell r="DU466">
            <v>0</v>
          </cell>
          <cell r="DV466">
            <v>0</v>
          </cell>
          <cell r="DW466">
            <v>0</v>
          </cell>
          <cell r="DX466">
            <v>0</v>
          </cell>
          <cell r="DY466">
            <v>0</v>
          </cell>
          <cell r="DZ466">
            <v>0</v>
          </cell>
          <cell r="EA466">
            <v>0</v>
          </cell>
          <cell r="EB466">
            <v>0</v>
          </cell>
          <cell r="EC466">
            <v>0</v>
          </cell>
          <cell r="ED466">
            <v>0</v>
          </cell>
          <cell r="EE466">
            <v>0</v>
          </cell>
          <cell r="EF466">
            <v>0</v>
          </cell>
        </row>
        <row r="467">
          <cell r="DH467">
            <v>0</v>
          </cell>
          <cell r="DI467">
            <v>0</v>
          </cell>
          <cell r="DJ467">
            <v>0</v>
          </cell>
          <cell r="DK467">
            <v>0</v>
          </cell>
          <cell r="DL467">
            <v>0</v>
          </cell>
          <cell r="DM467">
            <v>0</v>
          </cell>
          <cell r="DN467">
            <v>0</v>
          </cell>
          <cell r="DO467">
            <v>0</v>
          </cell>
          <cell r="DP467">
            <v>0</v>
          </cell>
          <cell r="DQ467">
            <v>0</v>
          </cell>
          <cell r="DR467">
            <v>0</v>
          </cell>
          <cell r="DS467">
            <v>0</v>
          </cell>
          <cell r="DU467">
            <v>0</v>
          </cell>
          <cell r="DV467">
            <v>0</v>
          </cell>
          <cell r="DW467">
            <v>0</v>
          </cell>
          <cell r="DX467">
            <v>0</v>
          </cell>
          <cell r="DY467">
            <v>0</v>
          </cell>
          <cell r="DZ467">
            <v>0</v>
          </cell>
          <cell r="EA467">
            <v>0</v>
          </cell>
          <cell r="EB467">
            <v>0</v>
          </cell>
          <cell r="EC467">
            <v>0</v>
          </cell>
          <cell r="ED467">
            <v>0</v>
          </cell>
          <cell r="EE467">
            <v>0</v>
          </cell>
          <cell r="EF467">
            <v>0</v>
          </cell>
        </row>
        <row r="468">
          <cell r="DH468">
            <v>0</v>
          </cell>
          <cell r="DI468">
            <v>0</v>
          </cell>
          <cell r="DJ468">
            <v>0</v>
          </cell>
          <cell r="DK468">
            <v>0</v>
          </cell>
          <cell r="DL468">
            <v>0</v>
          </cell>
          <cell r="DM468">
            <v>0</v>
          </cell>
          <cell r="DN468">
            <v>0</v>
          </cell>
          <cell r="DO468">
            <v>0</v>
          </cell>
          <cell r="DP468">
            <v>0</v>
          </cell>
          <cell r="DQ468">
            <v>0</v>
          </cell>
          <cell r="DR468">
            <v>0</v>
          </cell>
          <cell r="DS468">
            <v>0</v>
          </cell>
          <cell r="DU468">
            <v>0</v>
          </cell>
          <cell r="DV468">
            <v>0</v>
          </cell>
          <cell r="DW468">
            <v>0</v>
          </cell>
          <cell r="DX468">
            <v>0</v>
          </cell>
          <cell r="DY468">
            <v>0</v>
          </cell>
          <cell r="DZ468">
            <v>0</v>
          </cell>
          <cell r="EA468">
            <v>0</v>
          </cell>
          <cell r="EB468">
            <v>0</v>
          </cell>
          <cell r="EC468">
            <v>0</v>
          </cell>
          <cell r="ED468">
            <v>0</v>
          </cell>
          <cell r="EE468">
            <v>0</v>
          </cell>
          <cell r="EF468">
            <v>0</v>
          </cell>
        </row>
        <row r="469">
          <cell r="DH469">
            <v>0</v>
          </cell>
          <cell r="DI469">
            <v>0</v>
          </cell>
          <cell r="DJ469">
            <v>0</v>
          </cell>
          <cell r="DK469">
            <v>0</v>
          </cell>
          <cell r="DL469">
            <v>0</v>
          </cell>
          <cell r="DM469">
            <v>0</v>
          </cell>
          <cell r="DN469">
            <v>0</v>
          </cell>
          <cell r="DO469">
            <v>0</v>
          </cell>
          <cell r="DP469">
            <v>0</v>
          </cell>
          <cell r="DQ469">
            <v>0</v>
          </cell>
          <cell r="DR469">
            <v>0</v>
          </cell>
          <cell r="DS469">
            <v>0</v>
          </cell>
          <cell r="DU469">
            <v>0</v>
          </cell>
          <cell r="DV469">
            <v>0</v>
          </cell>
          <cell r="DW469">
            <v>0</v>
          </cell>
          <cell r="DX469">
            <v>0</v>
          </cell>
          <cell r="DY469">
            <v>0</v>
          </cell>
          <cell r="DZ469">
            <v>0</v>
          </cell>
          <cell r="EA469">
            <v>0</v>
          </cell>
          <cell r="EB469">
            <v>0</v>
          </cell>
          <cell r="EC469">
            <v>0</v>
          </cell>
          <cell r="ED469">
            <v>0</v>
          </cell>
          <cell r="EE469">
            <v>0</v>
          </cell>
          <cell r="EF469">
            <v>0</v>
          </cell>
        </row>
        <row r="470">
          <cell r="DH470">
            <v>0</v>
          </cell>
          <cell r="DI470">
            <v>0</v>
          </cell>
          <cell r="DJ470">
            <v>0</v>
          </cell>
          <cell r="DK470">
            <v>0</v>
          </cell>
          <cell r="DL470">
            <v>0</v>
          </cell>
          <cell r="DM470">
            <v>0</v>
          </cell>
          <cell r="DN470">
            <v>0</v>
          </cell>
          <cell r="DO470">
            <v>0</v>
          </cell>
          <cell r="DP470">
            <v>0</v>
          </cell>
          <cell r="DQ470">
            <v>0</v>
          </cell>
          <cell r="DR470">
            <v>0</v>
          </cell>
          <cell r="DS470">
            <v>0</v>
          </cell>
          <cell r="DU470">
            <v>0</v>
          </cell>
          <cell r="DV470">
            <v>0</v>
          </cell>
          <cell r="DW470">
            <v>0</v>
          </cell>
          <cell r="DX470">
            <v>0</v>
          </cell>
          <cell r="DY470">
            <v>0</v>
          </cell>
          <cell r="DZ470">
            <v>0</v>
          </cell>
          <cell r="EA470">
            <v>0</v>
          </cell>
          <cell r="EB470">
            <v>0</v>
          </cell>
          <cell r="EC470">
            <v>0</v>
          </cell>
          <cell r="ED470">
            <v>0</v>
          </cell>
          <cell r="EE470">
            <v>0</v>
          </cell>
          <cell r="EF470">
            <v>0</v>
          </cell>
        </row>
        <row r="471">
          <cell r="DH471">
            <v>0</v>
          </cell>
          <cell r="DI471">
            <v>0</v>
          </cell>
          <cell r="DJ471">
            <v>0</v>
          </cell>
          <cell r="DK471">
            <v>0</v>
          </cell>
          <cell r="DL471">
            <v>0</v>
          </cell>
          <cell r="DM471">
            <v>0</v>
          </cell>
          <cell r="DN471">
            <v>0</v>
          </cell>
          <cell r="DO471">
            <v>0</v>
          </cell>
          <cell r="DP471">
            <v>0</v>
          </cell>
          <cell r="DQ471">
            <v>0</v>
          </cell>
          <cell r="DR471">
            <v>0</v>
          </cell>
          <cell r="DS471">
            <v>0</v>
          </cell>
          <cell r="DU471">
            <v>0</v>
          </cell>
          <cell r="DV471">
            <v>0</v>
          </cell>
          <cell r="DW471">
            <v>0</v>
          </cell>
          <cell r="DX471">
            <v>0</v>
          </cell>
          <cell r="DY471">
            <v>0</v>
          </cell>
          <cell r="DZ471">
            <v>0</v>
          </cell>
          <cell r="EA471">
            <v>0</v>
          </cell>
          <cell r="EB471">
            <v>0</v>
          </cell>
          <cell r="EC471">
            <v>0</v>
          </cell>
          <cell r="ED471">
            <v>0</v>
          </cell>
          <cell r="EE471">
            <v>0</v>
          </cell>
          <cell r="EF471">
            <v>0</v>
          </cell>
        </row>
        <row r="472">
          <cell r="DH472">
            <v>0</v>
          </cell>
          <cell r="DI472">
            <v>0</v>
          </cell>
          <cell r="DJ472">
            <v>0</v>
          </cell>
          <cell r="DK472">
            <v>0</v>
          </cell>
          <cell r="DL472">
            <v>0</v>
          </cell>
          <cell r="DM472">
            <v>0</v>
          </cell>
          <cell r="DN472">
            <v>0</v>
          </cell>
          <cell r="DO472">
            <v>0</v>
          </cell>
          <cell r="DP472">
            <v>0</v>
          </cell>
          <cell r="DQ472">
            <v>0</v>
          </cell>
          <cell r="DR472">
            <v>0</v>
          </cell>
          <cell r="DS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  <cell r="DZ472">
            <v>0</v>
          </cell>
          <cell r="EA472">
            <v>0</v>
          </cell>
          <cell r="EB472">
            <v>0</v>
          </cell>
          <cell r="EC472">
            <v>0</v>
          </cell>
          <cell r="ED472">
            <v>0</v>
          </cell>
          <cell r="EE472">
            <v>0</v>
          </cell>
          <cell r="EF472">
            <v>0</v>
          </cell>
        </row>
        <row r="473">
          <cell r="DH473">
            <v>0</v>
          </cell>
          <cell r="DI473">
            <v>0</v>
          </cell>
          <cell r="DJ473">
            <v>0</v>
          </cell>
          <cell r="DK473">
            <v>0</v>
          </cell>
          <cell r="DL473">
            <v>0</v>
          </cell>
          <cell r="DM473">
            <v>0</v>
          </cell>
          <cell r="DN473">
            <v>0</v>
          </cell>
          <cell r="DO473">
            <v>0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DZ473">
            <v>0</v>
          </cell>
          <cell r="EA473">
            <v>0</v>
          </cell>
          <cell r="EB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0</v>
          </cell>
        </row>
        <row r="474">
          <cell r="DH474">
            <v>0</v>
          </cell>
          <cell r="DI474">
            <v>0</v>
          </cell>
          <cell r="DJ474">
            <v>0</v>
          </cell>
          <cell r="DK474">
            <v>0</v>
          </cell>
          <cell r="DL474">
            <v>0</v>
          </cell>
          <cell r="DM474">
            <v>0</v>
          </cell>
          <cell r="DN474">
            <v>0</v>
          </cell>
          <cell r="DO474">
            <v>0</v>
          </cell>
          <cell r="DP474">
            <v>0</v>
          </cell>
          <cell r="DQ474">
            <v>0</v>
          </cell>
          <cell r="DR474">
            <v>0</v>
          </cell>
          <cell r="DS474">
            <v>0</v>
          </cell>
          <cell r="DU474">
            <v>0</v>
          </cell>
          <cell r="DV474">
            <v>0</v>
          </cell>
          <cell r="DW474">
            <v>0</v>
          </cell>
          <cell r="DX474">
            <v>0</v>
          </cell>
          <cell r="DY474">
            <v>0</v>
          </cell>
          <cell r="DZ474">
            <v>0</v>
          </cell>
          <cell r="EA474">
            <v>0</v>
          </cell>
          <cell r="EB474">
            <v>0</v>
          </cell>
          <cell r="EC474">
            <v>0</v>
          </cell>
          <cell r="ED474">
            <v>0</v>
          </cell>
          <cell r="EE474">
            <v>0</v>
          </cell>
          <cell r="EF474">
            <v>0</v>
          </cell>
        </row>
        <row r="475">
          <cell r="DH475">
            <v>0</v>
          </cell>
          <cell r="DI475">
            <v>0</v>
          </cell>
          <cell r="DJ475">
            <v>0</v>
          </cell>
          <cell r="DK475">
            <v>0</v>
          </cell>
          <cell r="DL475">
            <v>0</v>
          </cell>
          <cell r="DM475">
            <v>0</v>
          </cell>
          <cell r="DN475">
            <v>0</v>
          </cell>
          <cell r="DO475">
            <v>0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U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  <cell r="EA475">
            <v>0</v>
          </cell>
          <cell r="EB475">
            <v>0</v>
          </cell>
          <cell r="EC475">
            <v>0</v>
          </cell>
          <cell r="ED475">
            <v>0</v>
          </cell>
          <cell r="EE475">
            <v>0</v>
          </cell>
          <cell r="EF475">
            <v>0</v>
          </cell>
        </row>
        <row r="476">
          <cell r="DH476">
            <v>0</v>
          </cell>
          <cell r="DI476">
            <v>0</v>
          </cell>
          <cell r="DJ476">
            <v>0</v>
          </cell>
          <cell r="DK476">
            <v>0</v>
          </cell>
          <cell r="DL476">
            <v>0</v>
          </cell>
          <cell r="DM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  <cell r="EA476">
            <v>0</v>
          </cell>
          <cell r="EB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</v>
          </cell>
        </row>
        <row r="477"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0</v>
          </cell>
          <cell r="EB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</row>
        <row r="478">
          <cell r="DH478">
            <v>0</v>
          </cell>
          <cell r="DI478">
            <v>0</v>
          </cell>
          <cell r="DJ478">
            <v>0</v>
          </cell>
          <cell r="DK478">
            <v>0</v>
          </cell>
          <cell r="DL478">
            <v>0</v>
          </cell>
          <cell r="DM478">
            <v>0</v>
          </cell>
          <cell r="DN478">
            <v>0</v>
          </cell>
          <cell r="DO478">
            <v>0</v>
          </cell>
          <cell r="DP478">
            <v>0</v>
          </cell>
          <cell r="DQ478">
            <v>0</v>
          </cell>
          <cell r="DR478">
            <v>0</v>
          </cell>
          <cell r="DS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DZ478">
            <v>0</v>
          </cell>
          <cell r="EA478">
            <v>0</v>
          </cell>
          <cell r="EB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</row>
        <row r="479">
          <cell r="DH479">
            <v>0</v>
          </cell>
          <cell r="DI479">
            <v>0</v>
          </cell>
          <cell r="DJ479">
            <v>0</v>
          </cell>
          <cell r="DK479">
            <v>0</v>
          </cell>
          <cell r="DL479">
            <v>0</v>
          </cell>
          <cell r="DM479">
            <v>0</v>
          </cell>
          <cell r="DN479">
            <v>0</v>
          </cell>
          <cell r="DO479">
            <v>0</v>
          </cell>
          <cell r="DP479">
            <v>0</v>
          </cell>
          <cell r="DQ479">
            <v>0</v>
          </cell>
          <cell r="DR479">
            <v>0</v>
          </cell>
          <cell r="DS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DZ479">
            <v>0</v>
          </cell>
          <cell r="EA479">
            <v>0</v>
          </cell>
          <cell r="EB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</row>
        <row r="480"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0</v>
          </cell>
          <cell r="EB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</row>
        <row r="481"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0</v>
          </cell>
          <cell r="EB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</row>
        <row r="482"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0</v>
          </cell>
          <cell r="EB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</row>
        <row r="483"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0</v>
          </cell>
          <cell r="EB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</row>
        <row r="484">
          <cell r="DH484">
            <v>0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>
            <v>0</v>
          </cell>
          <cell r="DN484">
            <v>0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0</v>
          </cell>
          <cell r="EB484">
            <v>0</v>
          </cell>
          <cell r="EC484">
            <v>0</v>
          </cell>
          <cell r="ED484">
            <v>0</v>
          </cell>
          <cell r="EE484">
            <v>0</v>
          </cell>
          <cell r="EF484">
            <v>0</v>
          </cell>
        </row>
        <row r="485"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</row>
        <row r="486"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0</v>
          </cell>
          <cell r="EB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</row>
        <row r="487">
          <cell r="DH487">
            <v>0</v>
          </cell>
          <cell r="DI487">
            <v>0</v>
          </cell>
          <cell r="DJ487">
            <v>0</v>
          </cell>
          <cell r="DK487">
            <v>0</v>
          </cell>
          <cell r="DL487">
            <v>0</v>
          </cell>
          <cell r="DM487">
            <v>0</v>
          </cell>
          <cell r="DN487">
            <v>0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DZ487">
            <v>0</v>
          </cell>
          <cell r="EA487">
            <v>0</v>
          </cell>
          <cell r="EB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</row>
        <row r="488"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0</v>
          </cell>
          <cell r="EB488">
            <v>0</v>
          </cell>
          <cell r="EC488">
            <v>0</v>
          </cell>
          <cell r="ED488">
            <v>0</v>
          </cell>
          <cell r="EE488">
            <v>0</v>
          </cell>
          <cell r="EF488">
            <v>0</v>
          </cell>
        </row>
        <row r="489">
          <cell r="DH489">
            <v>0</v>
          </cell>
          <cell r="DI489">
            <v>0</v>
          </cell>
          <cell r="DJ489">
            <v>0</v>
          </cell>
          <cell r="DK489">
            <v>0</v>
          </cell>
          <cell r="DL489">
            <v>0</v>
          </cell>
          <cell r="DM489">
            <v>0</v>
          </cell>
          <cell r="DN489">
            <v>0</v>
          </cell>
          <cell r="DO489">
            <v>0</v>
          </cell>
          <cell r="DP489">
            <v>0</v>
          </cell>
          <cell r="DQ489">
            <v>0</v>
          </cell>
          <cell r="DR489">
            <v>0</v>
          </cell>
          <cell r="DS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DZ489">
            <v>0</v>
          </cell>
          <cell r="EA489">
            <v>0</v>
          </cell>
          <cell r="EB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</row>
        <row r="490"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0</v>
          </cell>
          <cell r="EB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</row>
        <row r="491">
          <cell r="DH491">
            <v>0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>
            <v>0</v>
          </cell>
          <cell r="DN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  <cell r="EA491">
            <v>0</v>
          </cell>
          <cell r="EB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</row>
        <row r="492">
          <cell r="DH492">
            <v>0</v>
          </cell>
          <cell r="DI492">
            <v>0</v>
          </cell>
          <cell r="DJ492">
            <v>0</v>
          </cell>
          <cell r="DK492">
            <v>0</v>
          </cell>
          <cell r="DL492">
            <v>0</v>
          </cell>
          <cell r="DM492">
            <v>0</v>
          </cell>
          <cell r="DN492">
            <v>0</v>
          </cell>
          <cell r="DO492">
            <v>0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DZ492">
            <v>0</v>
          </cell>
          <cell r="EA492">
            <v>0</v>
          </cell>
          <cell r="EB492">
            <v>0</v>
          </cell>
          <cell r="EC492">
            <v>0</v>
          </cell>
          <cell r="ED492">
            <v>0</v>
          </cell>
          <cell r="EE492">
            <v>0</v>
          </cell>
          <cell r="EF492">
            <v>0</v>
          </cell>
        </row>
        <row r="493"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0</v>
          </cell>
          <cell r="EB493">
            <v>0</v>
          </cell>
          <cell r="EC493">
            <v>0</v>
          </cell>
          <cell r="ED493">
            <v>0</v>
          </cell>
          <cell r="EE493">
            <v>0</v>
          </cell>
          <cell r="EF493">
            <v>0</v>
          </cell>
        </row>
        <row r="494"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</row>
        <row r="495">
          <cell r="DH495">
            <v>0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>
            <v>0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</row>
        <row r="496">
          <cell r="DH496">
            <v>0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>
            <v>0</v>
          </cell>
          <cell r="DN496">
            <v>0</v>
          </cell>
          <cell r="DO496">
            <v>0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U496">
            <v>0</v>
          </cell>
          <cell r="DV496">
            <v>0</v>
          </cell>
          <cell r="DW496">
            <v>0</v>
          </cell>
          <cell r="DX496">
            <v>0</v>
          </cell>
          <cell r="DY496">
            <v>0</v>
          </cell>
          <cell r="DZ496">
            <v>0</v>
          </cell>
          <cell r="EA496">
            <v>0</v>
          </cell>
          <cell r="EB496">
            <v>0</v>
          </cell>
          <cell r="EC496">
            <v>0</v>
          </cell>
          <cell r="ED496">
            <v>0</v>
          </cell>
          <cell r="EE496">
            <v>0</v>
          </cell>
          <cell r="EF496">
            <v>0</v>
          </cell>
        </row>
        <row r="497">
          <cell r="DH497">
            <v>0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>
            <v>0</v>
          </cell>
          <cell r="DN497">
            <v>0</v>
          </cell>
          <cell r="DO497">
            <v>0</v>
          </cell>
          <cell r="DP497">
            <v>0</v>
          </cell>
          <cell r="DQ497">
            <v>0</v>
          </cell>
          <cell r="DR497">
            <v>0</v>
          </cell>
          <cell r="DS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DZ497">
            <v>0</v>
          </cell>
          <cell r="EA497">
            <v>0</v>
          </cell>
          <cell r="EB497">
            <v>0</v>
          </cell>
          <cell r="EC497">
            <v>0</v>
          </cell>
          <cell r="ED497">
            <v>0</v>
          </cell>
          <cell r="EE497">
            <v>0</v>
          </cell>
          <cell r="EF497">
            <v>0</v>
          </cell>
        </row>
        <row r="498">
          <cell r="DH498">
            <v>0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>
            <v>0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  <cell r="EA498">
            <v>0</v>
          </cell>
          <cell r="EB498">
            <v>0</v>
          </cell>
          <cell r="EC498">
            <v>0</v>
          </cell>
          <cell r="ED498">
            <v>0</v>
          </cell>
          <cell r="EE498">
            <v>0</v>
          </cell>
          <cell r="EF498">
            <v>0</v>
          </cell>
        </row>
        <row r="499">
          <cell r="DH499">
            <v>0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>
            <v>0</v>
          </cell>
          <cell r="DN499">
            <v>0</v>
          </cell>
          <cell r="DO499">
            <v>0</v>
          </cell>
          <cell r="DP499">
            <v>0</v>
          </cell>
          <cell r="DQ499">
            <v>0</v>
          </cell>
          <cell r="DR499">
            <v>0</v>
          </cell>
          <cell r="DS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  <cell r="EA499">
            <v>0</v>
          </cell>
          <cell r="EB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</row>
        <row r="500"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0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0</v>
          </cell>
          <cell r="EB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</row>
        <row r="501"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</row>
        <row r="502"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0</v>
          </cell>
          <cell r="DR502">
            <v>0</v>
          </cell>
          <cell r="DS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DZ502">
            <v>0</v>
          </cell>
          <cell r="EA502">
            <v>0</v>
          </cell>
          <cell r="EB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</row>
        <row r="503"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</row>
        <row r="504">
          <cell r="DH504">
            <v>0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>
            <v>0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0</v>
          </cell>
          <cell r="DS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</row>
        <row r="505"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</row>
        <row r="506"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</row>
        <row r="507">
          <cell r="DH507">
            <v>0</v>
          </cell>
          <cell r="DI507">
            <v>0</v>
          </cell>
          <cell r="DJ507">
            <v>0</v>
          </cell>
          <cell r="DK507">
            <v>0</v>
          </cell>
          <cell r="DL507">
            <v>0</v>
          </cell>
          <cell r="DM507">
            <v>0</v>
          </cell>
          <cell r="DN507">
            <v>0</v>
          </cell>
          <cell r="DO507">
            <v>0</v>
          </cell>
          <cell r="DP507">
            <v>0</v>
          </cell>
          <cell r="DQ507">
            <v>0</v>
          </cell>
          <cell r="DR507">
            <v>0</v>
          </cell>
          <cell r="DS507">
            <v>0</v>
          </cell>
          <cell r="DU507">
            <v>0</v>
          </cell>
          <cell r="DV507">
            <v>0</v>
          </cell>
          <cell r="DW507">
            <v>0</v>
          </cell>
          <cell r="DX507">
            <v>0</v>
          </cell>
          <cell r="DY507">
            <v>0</v>
          </cell>
          <cell r="DZ507">
            <v>0</v>
          </cell>
          <cell r="EA507">
            <v>0</v>
          </cell>
          <cell r="EB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</row>
        <row r="508">
          <cell r="DH508">
            <v>0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>
            <v>0</v>
          </cell>
          <cell r="DN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</row>
        <row r="509"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  <cell r="EA509">
            <v>0</v>
          </cell>
          <cell r="EB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</row>
        <row r="510">
          <cell r="DH510">
            <v>0</v>
          </cell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M510">
            <v>0</v>
          </cell>
          <cell r="DN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0</v>
          </cell>
          <cell r="DS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0</v>
          </cell>
          <cell r="ED510">
            <v>0</v>
          </cell>
          <cell r="EE510">
            <v>0</v>
          </cell>
          <cell r="EF510">
            <v>0</v>
          </cell>
        </row>
        <row r="511">
          <cell r="DH511">
            <v>0</v>
          </cell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M511">
            <v>0</v>
          </cell>
          <cell r="DN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0</v>
          </cell>
          <cell r="DS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</row>
        <row r="512">
          <cell r="DH512">
            <v>0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>
            <v>0</v>
          </cell>
          <cell r="DN512">
            <v>0</v>
          </cell>
          <cell r="DO512">
            <v>0</v>
          </cell>
          <cell r="DP512">
            <v>0</v>
          </cell>
          <cell r="DQ512">
            <v>0</v>
          </cell>
          <cell r="DR512">
            <v>0</v>
          </cell>
          <cell r="DS512">
            <v>0</v>
          </cell>
          <cell r="DU512">
            <v>0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  <cell r="EA512">
            <v>0</v>
          </cell>
          <cell r="EB512">
            <v>0</v>
          </cell>
          <cell r="EC512">
            <v>0</v>
          </cell>
          <cell r="ED512">
            <v>0</v>
          </cell>
          <cell r="EE512">
            <v>0</v>
          </cell>
          <cell r="EF512">
            <v>0</v>
          </cell>
        </row>
        <row r="513"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</row>
        <row r="514">
          <cell r="DH514">
            <v>0</v>
          </cell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M514">
            <v>0</v>
          </cell>
          <cell r="DN514">
            <v>0</v>
          </cell>
          <cell r="DO514">
            <v>0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U514">
            <v>0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</row>
        <row r="515"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U515">
            <v>0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</row>
        <row r="516">
          <cell r="DH516">
            <v>0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>
            <v>0</v>
          </cell>
          <cell r="DN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0</v>
          </cell>
          <cell r="DS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</row>
        <row r="517">
          <cell r="DH517">
            <v>0</v>
          </cell>
          <cell r="DI517">
            <v>0</v>
          </cell>
          <cell r="DJ517">
            <v>0</v>
          </cell>
          <cell r="DK517">
            <v>0</v>
          </cell>
          <cell r="DL517">
            <v>0</v>
          </cell>
          <cell r="DM517">
            <v>0</v>
          </cell>
          <cell r="DN517">
            <v>0</v>
          </cell>
          <cell r="DO517">
            <v>0</v>
          </cell>
          <cell r="DP517">
            <v>0</v>
          </cell>
          <cell r="DQ517">
            <v>0</v>
          </cell>
          <cell r="DR517">
            <v>0</v>
          </cell>
          <cell r="DS517">
            <v>0</v>
          </cell>
          <cell r="DU517">
            <v>0</v>
          </cell>
          <cell r="DV517">
            <v>0</v>
          </cell>
          <cell r="DW517">
            <v>0</v>
          </cell>
          <cell r="DX517">
            <v>0</v>
          </cell>
          <cell r="DY517">
            <v>0</v>
          </cell>
          <cell r="DZ517">
            <v>0</v>
          </cell>
          <cell r="EA517">
            <v>0</v>
          </cell>
          <cell r="EB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</row>
        <row r="518">
          <cell r="DH518">
            <v>0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>
            <v>0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0</v>
          </cell>
          <cell r="DS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0</v>
          </cell>
          <cell r="DZ518">
            <v>0</v>
          </cell>
          <cell r="EA518">
            <v>0</v>
          </cell>
          <cell r="EB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</row>
        <row r="519">
          <cell r="DH519">
            <v>0</v>
          </cell>
          <cell r="DI519">
            <v>0</v>
          </cell>
          <cell r="DJ519">
            <v>0</v>
          </cell>
          <cell r="DK519">
            <v>0</v>
          </cell>
          <cell r="DL519">
            <v>0</v>
          </cell>
          <cell r="DM519">
            <v>0</v>
          </cell>
          <cell r="DN519">
            <v>0</v>
          </cell>
          <cell r="DO519">
            <v>0</v>
          </cell>
          <cell r="DP519">
            <v>0</v>
          </cell>
          <cell r="DQ519">
            <v>0</v>
          </cell>
          <cell r="DR519">
            <v>0</v>
          </cell>
          <cell r="DS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DZ519">
            <v>0</v>
          </cell>
          <cell r="EA519">
            <v>0</v>
          </cell>
          <cell r="EB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0</v>
          </cell>
        </row>
        <row r="520">
          <cell r="DH520">
            <v>0</v>
          </cell>
          <cell r="DI520">
            <v>0</v>
          </cell>
          <cell r="DJ520">
            <v>0</v>
          </cell>
          <cell r="DK520">
            <v>0</v>
          </cell>
          <cell r="DL520">
            <v>0</v>
          </cell>
          <cell r="DM520">
            <v>0</v>
          </cell>
          <cell r="DN520">
            <v>0</v>
          </cell>
          <cell r="DO520">
            <v>0</v>
          </cell>
          <cell r="DP520">
            <v>0</v>
          </cell>
          <cell r="DQ520">
            <v>0</v>
          </cell>
          <cell r="DR520">
            <v>0</v>
          </cell>
          <cell r="DS520">
            <v>0</v>
          </cell>
          <cell r="DU520">
            <v>0</v>
          </cell>
          <cell r="DV520">
            <v>0</v>
          </cell>
          <cell r="DW520">
            <v>0</v>
          </cell>
          <cell r="DX520">
            <v>0</v>
          </cell>
          <cell r="DY520">
            <v>0</v>
          </cell>
          <cell r="DZ520">
            <v>0</v>
          </cell>
          <cell r="EA520">
            <v>0</v>
          </cell>
          <cell r="EB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</row>
        <row r="521"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0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</row>
        <row r="522">
          <cell r="DH522">
            <v>0</v>
          </cell>
          <cell r="DI522">
            <v>0</v>
          </cell>
          <cell r="DJ522">
            <v>0</v>
          </cell>
          <cell r="DK522">
            <v>0</v>
          </cell>
          <cell r="DL522">
            <v>0</v>
          </cell>
          <cell r="DM522">
            <v>0</v>
          </cell>
          <cell r="DN522">
            <v>0</v>
          </cell>
          <cell r="DO522">
            <v>0</v>
          </cell>
          <cell r="DP522">
            <v>0</v>
          </cell>
          <cell r="DQ522">
            <v>0</v>
          </cell>
          <cell r="DR522">
            <v>0</v>
          </cell>
          <cell r="DS522">
            <v>0</v>
          </cell>
          <cell r="DU522">
            <v>0</v>
          </cell>
          <cell r="DV522">
            <v>0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  <cell r="EA522">
            <v>0</v>
          </cell>
          <cell r="EB522">
            <v>0</v>
          </cell>
          <cell r="EC522">
            <v>0</v>
          </cell>
          <cell r="ED522">
            <v>0</v>
          </cell>
          <cell r="EE522">
            <v>0</v>
          </cell>
          <cell r="EF522">
            <v>0</v>
          </cell>
        </row>
        <row r="523">
          <cell r="DH523">
            <v>0</v>
          </cell>
          <cell r="DI523">
            <v>0</v>
          </cell>
          <cell r="DJ523">
            <v>0</v>
          </cell>
          <cell r="DK523">
            <v>0</v>
          </cell>
          <cell r="DL523">
            <v>0</v>
          </cell>
          <cell r="DM523">
            <v>0</v>
          </cell>
          <cell r="DN523">
            <v>0</v>
          </cell>
          <cell r="DO523">
            <v>0</v>
          </cell>
          <cell r="DP523">
            <v>0</v>
          </cell>
          <cell r="DQ523">
            <v>0</v>
          </cell>
          <cell r="DR523">
            <v>0</v>
          </cell>
          <cell r="DS523">
            <v>0</v>
          </cell>
          <cell r="DU523">
            <v>0</v>
          </cell>
          <cell r="DV523">
            <v>0</v>
          </cell>
          <cell r="DW523">
            <v>0</v>
          </cell>
          <cell r="DX523">
            <v>0</v>
          </cell>
          <cell r="DY523">
            <v>0</v>
          </cell>
          <cell r="DZ523">
            <v>0</v>
          </cell>
          <cell r="EA523">
            <v>0</v>
          </cell>
          <cell r="EB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</row>
        <row r="524">
          <cell r="DH524">
            <v>0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>
            <v>0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0</v>
          </cell>
          <cell r="DS524">
            <v>0</v>
          </cell>
          <cell r="DU524">
            <v>0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</row>
        <row r="525">
          <cell r="DH525">
            <v>0</v>
          </cell>
          <cell r="DI525">
            <v>0</v>
          </cell>
          <cell r="DJ525">
            <v>0</v>
          </cell>
          <cell r="DK525">
            <v>0</v>
          </cell>
          <cell r="DL525">
            <v>0</v>
          </cell>
          <cell r="DM525">
            <v>0</v>
          </cell>
          <cell r="DN525">
            <v>0</v>
          </cell>
          <cell r="DO525">
            <v>0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DZ525">
            <v>0</v>
          </cell>
          <cell r="EA525">
            <v>0</v>
          </cell>
          <cell r="EB525">
            <v>0</v>
          </cell>
          <cell r="EC525">
            <v>0</v>
          </cell>
          <cell r="ED525">
            <v>0</v>
          </cell>
          <cell r="EE525">
            <v>0</v>
          </cell>
          <cell r="EF525">
            <v>0</v>
          </cell>
        </row>
        <row r="526">
          <cell r="DH526">
            <v>0</v>
          </cell>
          <cell r="DI526">
            <v>0</v>
          </cell>
          <cell r="DJ526">
            <v>0</v>
          </cell>
          <cell r="DK526">
            <v>0</v>
          </cell>
          <cell r="DL526">
            <v>0</v>
          </cell>
          <cell r="DM526">
            <v>0</v>
          </cell>
          <cell r="DN526">
            <v>0</v>
          </cell>
          <cell r="DO526">
            <v>0</v>
          </cell>
          <cell r="DP526">
            <v>0</v>
          </cell>
          <cell r="DQ526">
            <v>0</v>
          </cell>
          <cell r="DR526">
            <v>0</v>
          </cell>
          <cell r="DS526">
            <v>0</v>
          </cell>
          <cell r="DU526">
            <v>0</v>
          </cell>
          <cell r="DV526">
            <v>0</v>
          </cell>
          <cell r="DW526">
            <v>0</v>
          </cell>
          <cell r="DX526">
            <v>0</v>
          </cell>
          <cell r="DY526">
            <v>0</v>
          </cell>
          <cell r="DZ526">
            <v>0</v>
          </cell>
          <cell r="EA526">
            <v>0</v>
          </cell>
          <cell r="EB526">
            <v>0</v>
          </cell>
          <cell r="EC526">
            <v>0</v>
          </cell>
          <cell r="ED526">
            <v>0</v>
          </cell>
          <cell r="EE526">
            <v>0</v>
          </cell>
          <cell r="EF526">
            <v>0</v>
          </cell>
        </row>
        <row r="527">
          <cell r="DH527">
            <v>0</v>
          </cell>
          <cell r="DI527">
            <v>0</v>
          </cell>
          <cell r="DJ527">
            <v>0</v>
          </cell>
          <cell r="DK527">
            <v>0</v>
          </cell>
          <cell r="DL527">
            <v>0</v>
          </cell>
          <cell r="DM527">
            <v>0</v>
          </cell>
          <cell r="DN527">
            <v>0</v>
          </cell>
          <cell r="DO527">
            <v>0</v>
          </cell>
          <cell r="DP527">
            <v>0</v>
          </cell>
          <cell r="DQ527">
            <v>0</v>
          </cell>
          <cell r="DR527">
            <v>0</v>
          </cell>
          <cell r="DS527">
            <v>0</v>
          </cell>
          <cell r="DU527">
            <v>0</v>
          </cell>
          <cell r="DV527">
            <v>0</v>
          </cell>
          <cell r="DW527">
            <v>0</v>
          </cell>
          <cell r="DX527">
            <v>0</v>
          </cell>
          <cell r="DY527">
            <v>0</v>
          </cell>
          <cell r="DZ527">
            <v>0</v>
          </cell>
          <cell r="EA527">
            <v>0</v>
          </cell>
          <cell r="EB527">
            <v>0</v>
          </cell>
          <cell r="EC527">
            <v>0</v>
          </cell>
          <cell r="ED527">
            <v>0</v>
          </cell>
          <cell r="EE527">
            <v>0</v>
          </cell>
          <cell r="EF527">
            <v>0</v>
          </cell>
        </row>
        <row r="528">
          <cell r="DH528">
            <v>0</v>
          </cell>
          <cell r="DI528">
            <v>0</v>
          </cell>
          <cell r="DJ528">
            <v>0</v>
          </cell>
          <cell r="DK528">
            <v>0</v>
          </cell>
          <cell r="DL528">
            <v>0</v>
          </cell>
          <cell r="DM528">
            <v>0</v>
          </cell>
          <cell r="DN528">
            <v>0</v>
          </cell>
          <cell r="DO528">
            <v>0</v>
          </cell>
          <cell r="DP528">
            <v>0</v>
          </cell>
          <cell r="DQ528">
            <v>0</v>
          </cell>
          <cell r="DR528">
            <v>0</v>
          </cell>
          <cell r="DS528">
            <v>0</v>
          </cell>
          <cell r="DU528">
            <v>0</v>
          </cell>
          <cell r="DV528">
            <v>0</v>
          </cell>
          <cell r="DW528">
            <v>0</v>
          </cell>
          <cell r="DX528">
            <v>0</v>
          </cell>
          <cell r="DY528">
            <v>0</v>
          </cell>
          <cell r="DZ528">
            <v>0</v>
          </cell>
          <cell r="EA528">
            <v>0</v>
          </cell>
          <cell r="EB528">
            <v>0</v>
          </cell>
          <cell r="EC528">
            <v>0</v>
          </cell>
          <cell r="ED528">
            <v>0</v>
          </cell>
          <cell r="EE528">
            <v>0</v>
          </cell>
          <cell r="EF528">
            <v>0</v>
          </cell>
        </row>
        <row r="529">
          <cell r="DH529">
            <v>0</v>
          </cell>
          <cell r="DI529">
            <v>0</v>
          </cell>
          <cell r="DJ529">
            <v>0</v>
          </cell>
          <cell r="DK529">
            <v>0</v>
          </cell>
          <cell r="DL529">
            <v>0</v>
          </cell>
          <cell r="DM529">
            <v>0</v>
          </cell>
          <cell r="DN529">
            <v>0</v>
          </cell>
          <cell r="DO529">
            <v>0</v>
          </cell>
          <cell r="DP529">
            <v>0</v>
          </cell>
          <cell r="DQ529">
            <v>0</v>
          </cell>
          <cell r="DR529">
            <v>0</v>
          </cell>
          <cell r="DS529">
            <v>0</v>
          </cell>
          <cell r="DU529">
            <v>0</v>
          </cell>
          <cell r="DV529">
            <v>0</v>
          </cell>
          <cell r="DW529">
            <v>0</v>
          </cell>
          <cell r="DX529">
            <v>0</v>
          </cell>
          <cell r="DY529">
            <v>0</v>
          </cell>
          <cell r="DZ529">
            <v>0</v>
          </cell>
          <cell r="EA529">
            <v>0</v>
          </cell>
          <cell r="EB529">
            <v>0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</row>
        <row r="530">
          <cell r="DH530">
            <v>0</v>
          </cell>
          <cell r="DI530">
            <v>0</v>
          </cell>
          <cell r="DJ530">
            <v>0</v>
          </cell>
          <cell r="DK530">
            <v>0</v>
          </cell>
          <cell r="DL530">
            <v>0</v>
          </cell>
          <cell r="DM530">
            <v>0</v>
          </cell>
          <cell r="DN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0</v>
          </cell>
          <cell r="DS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DZ530">
            <v>0</v>
          </cell>
          <cell r="EA530">
            <v>0</v>
          </cell>
          <cell r="EB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</row>
        <row r="531">
          <cell r="DH531">
            <v>0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>
            <v>0</v>
          </cell>
          <cell r="DN531">
            <v>0</v>
          </cell>
          <cell r="DO531">
            <v>0</v>
          </cell>
          <cell r="DP531">
            <v>0</v>
          </cell>
          <cell r="DQ531">
            <v>0</v>
          </cell>
          <cell r="DR531">
            <v>0</v>
          </cell>
          <cell r="DS531">
            <v>0</v>
          </cell>
          <cell r="DU531">
            <v>0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0</v>
          </cell>
          <cell r="EA531">
            <v>0</v>
          </cell>
          <cell r="EB531">
            <v>0</v>
          </cell>
          <cell r="EC531">
            <v>0</v>
          </cell>
          <cell r="ED531">
            <v>0</v>
          </cell>
          <cell r="EE531">
            <v>0</v>
          </cell>
          <cell r="EF531">
            <v>0</v>
          </cell>
        </row>
        <row r="532">
          <cell r="DH532">
            <v>0</v>
          </cell>
          <cell r="DI532">
            <v>0</v>
          </cell>
          <cell r="DJ532">
            <v>0</v>
          </cell>
          <cell r="DK532">
            <v>0</v>
          </cell>
          <cell r="DL532">
            <v>0</v>
          </cell>
          <cell r="DM532">
            <v>0</v>
          </cell>
          <cell r="DN532">
            <v>0</v>
          </cell>
          <cell r="DO532">
            <v>0</v>
          </cell>
          <cell r="DP532">
            <v>0</v>
          </cell>
          <cell r="DQ532">
            <v>0</v>
          </cell>
          <cell r="DR532">
            <v>0</v>
          </cell>
          <cell r="DS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DZ532">
            <v>0</v>
          </cell>
          <cell r="EA532">
            <v>0</v>
          </cell>
          <cell r="EB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</row>
        <row r="533">
          <cell r="DH533">
            <v>0</v>
          </cell>
          <cell r="DI533">
            <v>0</v>
          </cell>
          <cell r="DJ533">
            <v>0</v>
          </cell>
          <cell r="DK533">
            <v>0</v>
          </cell>
          <cell r="DL533">
            <v>0</v>
          </cell>
          <cell r="DM533">
            <v>0</v>
          </cell>
          <cell r="DN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0</v>
          </cell>
          <cell r="DS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0</v>
          </cell>
          <cell r="EA533">
            <v>0</v>
          </cell>
          <cell r="EB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</row>
        <row r="534">
          <cell r="DH534">
            <v>0</v>
          </cell>
          <cell r="DI534">
            <v>0</v>
          </cell>
          <cell r="DJ534">
            <v>0</v>
          </cell>
          <cell r="DK534">
            <v>0</v>
          </cell>
          <cell r="DL534">
            <v>0</v>
          </cell>
          <cell r="DM534">
            <v>0</v>
          </cell>
          <cell r="DN534">
            <v>0</v>
          </cell>
          <cell r="DO534">
            <v>0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0</v>
          </cell>
          <cell r="DZ534">
            <v>0</v>
          </cell>
          <cell r="EA534">
            <v>0</v>
          </cell>
          <cell r="EB534">
            <v>0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</row>
        <row r="535">
          <cell r="DH535">
            <v>0</v>
          </cell>
          <cell r="DI535">
            <v>0</v>
          </cell>
          <cell r="DJ535">
            <v>0</v>
          </cell>
          <cell r="DK535">
            <v>0</v>
          </cell>
          <cell r="DL535">
            <v>0</v>
          </cell>
          <cell r="DM535">
            <v>0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0</v>
          </cell>
          <cell r="DS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0</v>
          </cell>
          <cell r="DZ535">
            <v>0</v>
          </cell>
          <cell r="EA535">
            <v>0</v>
          </cell>
          <cell r="EB535">
            <v>0</v>
          </cell>
          <cell r="EC535">
            <v>0</v>
          </cell>
          <cell r="ED535">
            <v>0</v>
          </cell>
          <cell r="EE535">
            <v>0</v>
          </cell>
          <cell r="EF535">
            <v>0</v>
          </cell>
        </row>
        <row r="536">
          <cell r="DH536">
            <v>0</v>
          </cell>
          <cell r="DI536">
            <v>0</v>
          </cell>
          <cell r="DJ536">
            <v>0</v>
          </cell>
          <cell r="DK536">
            <v>0</v>
          </cell>
          <cell r="DL536">
            <v>0</v>
          </cell>
          <cell r="DM536">
            <v>0</v>
          </cell>
          <cell r="DN536">
            <v>0</v>
          </cell>
          <cell r="DO536">
            <v>0</v>
          </cell>
          <cell r="DP536">
            <v>0</v>
          </cell>
          <cell r="DQ536">
            <v>0</v>
          </cell>
          <cell r="DR536">
            <v>0</v>
          </cell>
          <cell r="DS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DZ536">
            <v>0</v>
          </cell>
          <cell r="EA536">
            <v>0</v>
          </cell>
          <cell r="EB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</row>
        <row r="537">
          <cell r="DH537">
            <v>0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>
            <v>0</v>
          </cell>
          <cell r="DN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0</v>
          </cell>
          <cell r="DS537">
            <v>0</v>
          </cell>
          <cell r="DU537">
            <v>0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  <cell r="DZ537">
            <v>0</v>
          </cell>
          <cell r="EA537">
            <v>0</v>
          </cell>
          <cell r="EB537">
            <v>0</v>
          </cell>
          <cell r="EC537">
            <v>0</v>
          </cell>
          <cell r="ED537">
            <v>0</v>
          </cell>
          <cell r="EE537">
            <v>0</v>
          </cell>
          <cell r="EF537">
            <v>0</v>
          </cell>
        </row>
        <row r="538">
          <cell r="DH538">
            <v>0</v>
          </cell>
          <cell r="DI538">
            <v>0</v>
          </cell>
          <cell r="DJ538">
            <v>0</v>
          </cell>
          <cell r="DK538">
            <v>0</v>
          </cell>
          <cell r="DL538">
            <v>0</v>
          </cell>
          <cell r="DM538">
            <v>0</v>
          </cell>
          <cell r="DN538">
            <v>0</v>
          </cell>
          <cell r="DO538">
            <v>0</v>
          </cell>
          <cell r="DP538">
            <v>0</v>
          </cell>
          <cell r="DQ538">
            <v>0</v>
          </cell>
          <cell r="DR538">
            <v>0</v>
          </cell>
          <cell r="DS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DZ538">
            <v>0</v>
          </cell>
          <cell r="EA538">
            <v>0</v>
          </cell>
          <cell r="EB538">
            <v>0</v>
          </cell>
          <cell r="EC538">
            <v>0</v>
          </cell>
          <cell r="ED538">
            <v>0</v>
          </cell>
          <cell r="EE538">
            <v>0</v>
          </cell>
          <cell r="EF538">
            <v>0</v>
          </cell>
        </row>
        <row r="539">
          <cell r="DH539">
            <v>0</v>
          </cell>
          <cell r="DI539">
            <v>0</v>
          </cell>
          <cell r="DJ539">
            <v>0</v>
          </cell>
          <cell r="DK539">
            <v>0</v>
          </cell>
          <cell r="DL539">
            <v>0</v>
          </cell>
          <cell r="DM539">
            <v>0</v>
          </cell>
          <cell r="DN539">
            <v>0</v>
          </cell>
          <cell r="DO539">
            <v>0</v>
          </cell>
          <cell r="DP539">
            <v>0</v>
          </cell>
          <cell r="DQ539">
            <v>0</v>
          </cell>
          <cell r="DR539">
            <v>0</v>
          </cell>
          <cell r="DS539">
            <v>0</v>
          </cell>
          <cell r="DU539">
            <v>0</v>
          </cell>
          <cell r="DV539">
            <v>0</v>
          </cell>
          <cell r="DW539">
            <v>0</v>
          </cell>
          <cell r="DX539">
            <v>0</v>
          </cell>
          <cell r="DY539">
            <v>0</v>
          </cell>
          <cell r="DZ539">
            <v>0</v>
          </cell>
          <cell r="EA539">
            <v>0</v>
          </cell>
          <cell r="EB539">
            <v>0</v>
          </cell>
          <cell r="EC539">
            <v>0</v>
          </cell>
          <cell r="ED539">
            <v>0</v>
          </cell>
          <cell r="EE539">
            <v>0</v>
          </cell>
          <cell r="EF539">
            <v>0</v>
          </cell>
        </row>
        <row r="540">
          <cell r="DH540">
            <v>0</v>
          </cell>
          <cell r="DI540">
            <v>0</v>
          </cell>
          <cell r="DJ540">
            <v>0</v>
          </cell>
          <cell r="DK540">
            <v>0</v>
          </cell>
          <cell r="DL540">
            <v>0</v>
          </cell>
          <cell r="DM540">
            <v>0</v>
          </cell>
          <cell r="DN540">
            <v>0</v>
          </cell>
          <cell r="DO540">
            <v>0</v>
          </cell>
          <cell r="DP540">
            <v>0</v>
          </cell>
          <cell r="DQ540">
            <v>0</v>
          </cell>
          <cell r="DR540">
            <v>0</v>
          </cell>
          <cell r="DS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0</v>
          </cell>
          <cell r="ED540">
            <v>0</v>
          </cell>
          <cell r="EE540">
            <v>0</v>
          </cell>
          <cell r="EF540">
            <v>0</v>
          </cell>
        </row>
        <row r="541">
          <cell r="DH541">
            <v>0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>
            <v>0</v>
          </cell>
          <cell r="EE541">
            <v>0</v>
          </cell>
          <cell r="EF541">
            <v>0</v>
          </cell>
        </row>
        <row r="542"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0</v>
          </cell>
          <cell r="DR542">
            <v>0</v>
          </cell>
          <cell r="DS542">
            <v>0</v>
          </cell>
          <cell r="DU542">
            <v>0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0</v>
          </cell>
          <cell r="EB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</row>
        <row r="543">
          <cell r="DH543">
            <v>0</v>
          </cell>
          <cell r="DI543">
            <v>0</v>
          </cell>
          <cell r="DJ543">
            <v>0</v>
          </cell>
          <cell r="DK543">
            <v>0</v>
          </cell>
          <cell r="DL543">
            <v>0</v>
          </cell>
          <cell r="DM543">
            <v>0</v>
          </cell>
          <cell r="DN543">
            <v>0</v>
          </cell>
          <cell r="DO543">
            <v>0</v>
          </cell>
          <cell r="DP543">
            <v>0</v>
          </cell>
          <cell r="DQ543">
            <v>0</v>
          </cell>
          <cell r="DR543">
            <v>0</v>
          </cell>
          <cell r="DS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DZ543">
            <v>0</v>
          </cell>
          <cell r="EA543">
            <v>0</v>
          </cell>
          <cell r="EB543">
            <v>0</v>
          </cell>
          <cell r="EC543">
            <v>0</v>
          </cell>
          <cell r="ED543">
            <v>0</v>
          </cell>
          <cell r="EE543">
            <v>0</v>
          </cell>
          <cell r="EF543">
            <v>0</v>
          </cell>
        </row>
        <row r="544">
          <cell r="DH544">
            <v>0</v>
          </cell>
          <cell r="DI544">
            <v>0</v>
          </cell>
          <cell r="DJ544">
            <v>0</v>
          </cell>
          <cell r="DK544">
            <v>0</v>
          </cell>
          <cell r="DL544">
            <v>0</v>
          </cell>
          <cell r="DM544">
            <v>0</v>
          </cell>
          <cell r="DN544">
            <v>0</v>
          </cell>
          <cell r="DO544">
            <v>0</v>
          </cell>
          <cell r="DP544">
            <v>0</v>
          </cell>
          <cell r="DQ544">
            <v>0</v>
          </cell>
          <cell r="DR544">
            <v>0</v>
          </cell>
          <cell r="DS544">
            <v>0</v>
          </cell>
          <cell r="DU544">
            <v>0</v>
          </cell>
          <cell r="DV544">
            <v>0</v>
          </cell>
          <cell r="DW544">
            <v>0</v>
          </cell>
          <cell r="DX544">
            <v>0</v>
          </cell>
          <cell r="DY544">
            <v>0</v>
          </cell>
          <cell r="DZ544">
            <v>0</v>
          </cell>
          <cell r="EA544">
            <v>0</v>
          </cell>
          <cell r="EB544">
            <v>0</v>
          </cell>
          <cell r="EC544">
            <v>0</v>
          </cell>
          <cell r="ED544">
            <v>0</v>
          </cell>
          <cell r="EE544">
            <v>0</v>
          </cell>
          <cell r="EF544">
            <v>0</v>
          </cell>
        </row>
        <row r="545">
          <cell r="DH545">
            <v>0</v>
          </cell>
          <cell r="DI545">
            <v>0</v>
          </cell>
          <cell r="DJ545">
            <v>0</v>
          </cell>
          <cell r="DK545">
            <v>0</v>
          </cell>
          <cell r="DL545">
            <v>0</v>
          </cell>
          <cell r="DM545">
            <v>0</v>
          </cell>
          <cell r="DN545">
            <v>0</v>
          </cell>
          <cell r="DO545">
            <v>0</v>
          </cell>
          <cell r="DP545">
            <v>0</v>
          </cell>
          <cell r="DQ545">
            <v>0</v>
          </cell>
          <cell r="DR545">
            <v>0</v>
          </cell>
          <cell r="DS545">
            <v>0</v>
          </cell>
          <cell r="DU545">
            <v>0</v>
          </cell>
          <cell r="DV545">
            <v>0</v>
          </cell>
          <cell r="DW545">
            <v>0</v>
          </cell>
          <cell r="DX545">
            <v>0</v>
          </cell>
          <cell r="DY545">
            <v>0</v>
          </cell>
          <cell r="DZ545">
            <v>0</v>
          </cell>
          <cell r="EA545">
            <v>0</v>
          </cell>
          <cell r="EB545">
            <v>0</v>
          </cell>
          <cell r="EC545">
            <v>0</v>
          </cell>
          <cell r="ED545">
            <v>0</v>
          </cell>
          <cell r="EE545">
            <v>0</v>
          </cell>
          <cell r="EF545">
            <v>0</v>
          </cell>
        </row>
        <row r="546">
          <cell r="DH546">
            <v>0</v>
          </cell>
          <cell r="DI546">
            <v>0</v>
          </cell>
          <cell r="DJ546">
            <v>0</v>
          </cell>
          <cell r="DK546">
            <v>0</v>
          </cell>
          <cell r="DL546">
            <v>0</v>
          </cell>
          <cell r="DM546">
            <v>0</v>
          </cell>
          <cell r="DN546">
            <v>0</v>
          </cell>
          <cell r="DO546">
            <v>0</v>
          </cell>
          <cell r="DP546">
            <v>0</v>
          </cell>
          <cell r="DQ546">
            <v>0</v>
          </cell>
          <cell r="DR546">
            <v>0</v>
          </cell>
          <cell r="DS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DZ546">
            <v>0</v>
          </cell>
          <cell r="EA546">
            <v>0</v>
          </cell>
          <cell r="EB546">
            <v>0</v>
          </cell>
          <cell r="EC546">
            <v>0</v>
          </cell>
          <cell r="ED546">
            <v>0</v>
          </cell>
          <cell r="EE546">
            <v>0</v>
          </cell>
          <cell r="EF546">
            <v>0</v>
          </cell>
        </row>
        <row r="547">
          <cell r="DH547">
            <v>0</v>
          </cell>
          <cell r="DI547">
            <v>0</v>
          </cell>
          <cell r="DJ547">
            <v>0</v>
          </cell>
          <cell r="DK547">
            <v>0</v>
          </cell>
          <cell r="DL547">
            <v>0</v>
          </cell>
          <cell r="DM547">
            <v>0</v>
          </cell>
          <cell r="DN547">
            <v>0</v>
          </cell>
          <cell r="DO547">
            <v>0</v>
          </cell>
          <cell r="DP547">
            <v>0</v>
          </cell>
          <cell r="DQ547">
            <v>0</v>
          </cell>
          <cell r="DR547">
            <v>0</v>
          </cell>
          <cell r="DS547">
            <v>0</v>
          </cell>
          <cell r="DU547">
            <v>0</v>
          </cell>
          <cell r="DV547">
            <v>0</v>
          </cell>
          <cell r="DW547">
            <v>0</v>
          </cell>
          <cell r="DX547">
            <v>0</v>
          </cell>
          <cell r="DY547">
            <v>0</v>
          </cell>
          <cell r="DZ547">
            <v>0</v>
          </cell>
          <cell r="EA547">
            <v>0</v>
          </cell>
          <cell r="EB547">
            <v>0</v>
          </cell>
          <cell r="EC547">
            <v>0</v>
          </cell>
          <cell r="ED547">
            <v>0</v>
          </cell>
          <cell r="EE547">
            <v>0</v>
          </cell>
          <cell r="EF547">
            <v>0</v>
          </cell>
        </row>
        <row r="548">
          <cell r="DH548">
            <v>0</v>
          </cell>
          <cell r="DI548">
            <v>0</v>
          </cell>
          <cell r="DJ548">
            <v>0</v>
          </cell>
          <cell r="DK548">
            <v>0</v>
          </cell>
          <cell r="DL548">
            <v>0</v>
          </cell>
          <cell r="DM548">
            <v>0</v>
          </cell>
          <cell r="DN548">
            <v>0</v>
          </cell>
          <cell r="DO548">
            <v>0</v>
          </cell>
          <cell r="DP548">
            <v>0</v>
          </cell>
          <cell r="DQ548">
            <v>0</v>
          </cell>
          <cell r="DR548">
            <v>0</v>
          </cell>
          <cell r="DS548">
            <v>0</v>
          </cell>
          <cell r="DU548">
            <v>0</v>
          </cell>
          <cell r="DV548">
            <v>0</v>
          </cell>
          <cell r="DW548">
            <v>0</v>
          </cell>
          <cell r="DX548">
            <v>0</v>
          </cell>
          <cell r="DY548">
            <v>0</v>
          </cell>
          <cell r="DZ548">
            <v>0</v>
          </cell>
          <cell r="EA548">
            <v>0</v>
          </cell>
          <cell r="EB548">
            <v>0</v>
          </cell>
          <cell r="EC548">
            <v>0</v>
          </cell>
          <cell r="ED548">
            <v>0</v>
          </cell>
          <cell r="EE548">
            <v>0</v>
          </cell>
          <cell r="EF548">
            <v>0</v>
          </cell>
        </row>
        <row r="549"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0</v>
          </cell>
          <cell r="DR549">
            <v>0</v>
          </cell>
          <cell r="DS549">
            <v>0</v>
          </cell>
          <cell r="DU549">
            <v>0</v>
          </cell>
          <cell r="DV549">
            <v>0</v>
          </cell>
          <cell r="DW549">
            <v>0</v>
          </cell>
          <cell r="DX549">
            <v>0</v>
          </cell>
          <cell r="DY549">
            <v>0</v>
          </cell>
          <cell r="DZ549">
            <v>0</v>
          </cell>
          <cell r="EA549">
            <v>0</v>
          </cell>
          <cell r="EB549">
            <v>0</v>
          </cell>
          <cell r="EC549">
            <v>0</v>
          </cell>
          <cell r="ED549">
            <v>0</v>
          </cell>
          <cell r="EE549">
            <v>0</v>
          </cell>
          <cell r="EF549">
            <v>0</v>
          </cell>
        </row>
        <row r="550"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0</v>
          </cell>
          <cell r="DU550">
            <v>0</v>
          </cell>
          <cell r="DV550">
            <v>0</v>
          </cell>
          <cell r="DW550">
            <v>0</v>
          </cell>
          <cell r="DX550">
            <v>0</v>
          </cell>
          <cell r="DY550">
            <v>0</v>
          </cell>
          <cell r="DZ550">
            <v>0</v>
          </cell>
          <cell r="EA550">
            <v>0</v>
          </cell>
          <cell r="EB550">
            <v>0</v>
          </cell>
          <cell r="EC550">
            <v>0</v>
          </cell>
          <cell r="ED550">
            <v>0</v>
          </cell>
          <cell r="EE550">
            <v>0</v>
          </cell>
          <cell r="EF550">
            <v>0</v>
          </cell>
        </row>
        <row r="551">
          <cell r="DH551">
            <v>0</v>
          </cell>
          <cell r="DI551">
            <v>0</v>
          </cell>
          <cell r="DJ551">
            <v>0</v>
          </cell>
          <cell r="DK551">
            <v>0</v>
          </cell>
          <cell r="DL551">
            <v>0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0</v>
          </cell>
          <cell r="DS551">
            <v>0</v>
          </cell>
          <cell r="DU551">
            <v>0</v>
          </cell>
          <cell r="DV551">
            <v>0</v>
          </cell>
          <cell r="DW551">
            <v>0</v>
          </cell>
          <cell r="DX551">
            <v>0</v>
          </cell>
          <cell r="DY551">
            <v>0</v>
          </cell>
          <cell r="DZ551">
            <v>0</v>
          </cell>
          <cell r="EA551">
            <v>0</v>
          </cell>
          <cell r="EB551">
            <v>0</v>
          </cell>
          <cell r="EC551">
            <v>0</v>
          </cell>
          <cell r="ED551">
            <v>0</v>
          </cell>
          <cell r="EE551">
            <v>0</v>
          </cell>
          <cell r="EF551">
            <v>0</v>
          </cell>
        </row>
        <row r="552"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0</v>
          </cell>
          <cell r="DU552">
            <v>0</v>
          </cell>
          <cell r="DV552">
            <v>0</v>
          </cell>
          <cell r="DW552">
            <v>0</v>
          </cell>
          <cell r="DX552">
            <v>0</v>
          </cell>
          <cell r="DY552">
            <v>0</v>
          </cell>
          <cell r="DZ552">
            <v>0</v>
          </cell>
          <cell r="EA552">
            <v>0</v>
          </cell>
          <cell r="EB552">
            <v>0</v>
          </cell>
          <cell r="EC552">
            <v>0</v>
          </cell>
          <cell r="ED552">
            <v>0</v>
          </cell>
          <cell r="EE552">
            <v>0</v>
          </cell>
          <cell r="EF552">
            <v>0</v>
          </cell>
        </row>
        <row r="553">
          <cell r="DH553">
            <v>0</v>
          </cell>
          <cell r="DI553">
            <v>0</v>
          </cell>
          <cell r="DJ553">
            <v>0</v>
          </cell>
          <cell r="DK553">
            <v>0</v>
          </cell>
          <cell r="DL553">
            <v>0</v>
          </cell>
          <cell r="DM553">
            <v>0</v>
          </cell>
          <cell r="DN553">
            <v>0</v>
          </cell>
          <cell r="DO553">
            <v>0</v>
          </cell>
          <cell r="DP553">
            <v>0</v>
          </cell>
          <cell r="DQ553">
            <v>0</v>
          </cell>
          <cell r="DR553">
            <v>0</v>
          </cell>
          <cell r="DS553">
            <v>0</v>
          </cell>
          <cell r="DU553">
            <v>0</v>
          </cell>
          <cell r="DV553">
            <v>0</v>
          </cell>
          <cell r="DW553">
            <v>0</v>
          </cell>
          <cell r="DX553">
            <v>0</v>
          </cell>
          <cell r="DY553">
            <v>0</v>
          </cell>
          <cell r="DZ553">
            <v>0</v>
          </cell>
          <cell r="EA553">
            <v>0</v>
          </cell>
          <cell r="EB553">
            <v>0</v>
          </cell>
          <cell r="EC553">
            <v>0</v>
          </cell>
          <cell r="ED553">
            <v>0</v>
          </cell>
          <cell r="EE553">
            <v>0</v>
          </cell>
          <cell r="EF553">
            <v>0</v>
          </cell>
        </row>
        <row r="554">
          <cell r="DH554">
            <v>0</v>
          </cell>
          <cell r="DI554">
            <v>0</v>
          </cell>
          <cell r="DJ554">
            <v>0</v>
          </cell>
          <cell r="DK554">
            <v>0</v>
          </cell>
          <cell r="DL554">
            <v>0</v>
          </cell>
          <cell r="DM554">
            <v>0</v>
          </cell>
          <cell r="DN554">
            <v>0</v>
          </cell>
          <cell r="DO554">
            <v>0</v>
          </cell>
          <cell r="DP554">
            <v>0</v>
          </cell>
          <cell r="DQ554">
            <v>0</v>
          </cell>
          <cell r="DR554">
            <v>0</v>
          </cell>
          <cell r="DS554">
            <v>0</v>
          </cell>
          <cell r="DU554">
            <v>0</v>
          </cell>
          <cell r="DV554">
            <v>0</v>
          </cell>
          <cell r="DW554">
            <v>0</v>
          </cell>
          <cell r="DX554">
            <v>0</v>
          </cell>
          <cell r="DY554">
            <v>0</v>
          </cell>
          <cell r="DZ554">
            <v>0</v>
          </cell>
          <cell r="EA554">
            <v>0</v>
          </cell>
          <cell r="EB554">
            <v>0</v>
          </cell>
          <cell r="EC554">
            <v>0</v>
          </cell>
          <cell r="ED554">
            <v>0</v>
          </cell>
          <cell r="EE554">
            <v>0</v>
          </cell>
          <cell r="EF554">
            <v>0</v>
          </cell>
        </row>
        <row r="555">
          <cell r="DH555">
            <v>0</v>
          </cell>
          <cell r="DI555">
            <v>0</v>
          </cell>
          <cell r="DJ555">
            <v>0</v>
          </cell>
          <cell r="DK555">
            <v>0</v>
          </cell>
          <cell r="DL555">
            <v>0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0</v>
          </cell>
          <cell r="DS555">
            <v>0</v>
          </cell>
          <cell r="DU555">
            <v>0</v>
          </cell>
          <cell r="DV555">
            <v>0</v>
          </cell>
          <cell r="DW555">
            <v>0</v>
          </cell>
          <cell r="DX555">
            <v>0</v>
          </cell>
          <cell r="DY555">
            <v>0</v>
          </cell>
          <cell r="DZ555">
            <v>0</v>
          </cell>
          <cell r="EA555">
            <v>0</v>
          </cell>
          <cell r="EB555">
            <v>0</v>
          </cell>
          <cell r="EC555">
            <v>0</v>
          </cell>
          <cell r="ED555">
            <v>0</v>
          </cell>
          <cell r="EE555">
            <v>0</v>
          </cell>
          <cell r="EF555">
            <v>0</v>
          </cell>
        </row>
        <row r="556">
          <cell r="DH556">
            <v>0</v>
          </cell>
          <cell r="DI556">
            <v>0</v>
          </cell>
          <cell r="DJ556">
            <v>0</v>
          </cell>
          <cell r="DK556">
            <v>0</v>
          </cell>
          <cell r="DL556">
            <v>0</v>
          </cell>
          <cell r="DM556">
            <v>0</v>
          </cell>
          <cell r="DN556">
            <v>0</v>
          </cell>
          <cell r="DO556">
            <v>0</v>
          </cell>
          <cell r="DP556">
            <v>0</v>
          </cell>
          <cell r="DQ556">
            <v>0</v>
          </cell>
          <cell r="DR556">
            <v>0</v>
          </cell>
          <cell r="DS556">
            <v>0</v>
          </cell>
          <cell r="DU556">
            <v>0</v>
          </cell>
          <cell r="DV556">
            <v>0</v>
          </cell>
          <cell r="DW556">
            <v>0</v>
          </cell>
          <cell r="DX556">
            <v>0</v>
          </cell>
          <cell r="DY556">
            <v>0</v>
          </cell>
          <cell r="DZ556">
            <v>0</v>
          </cell>
          <cell r="EA556">
            <v>0</v>
          </cell>
          <cell r="EB556">
            <v>0</v>
          </cell>
          <cell r="EC556">
            <v>0</v>
          </cell>
          <cell r="ED556">
            <v>0</v>
          </cell>
          <cell r="EE556">
            <v>0</v>
          </cell>
          <cell r="EF556">
            <v>0</v>
          </cell>
        </row>
        <row r="557"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0</v>
          </cell>
          <cell r="DU557">
            <v>0</v>
          </cell>
          <cell r="DV557">
            <v>0</v>
          </cell>
          <cell r="DW557">
            <v>0</v>
          </cell>
          <cell r="DX557">
            <v>0</v>
          </cell>
          <cell r="DY557">
            <v>0</v>
          </cell>
          <cell r="DZ557">
            <v>0</v>
          </cell>
          <cell r="EA557">
            <v>0</v>
          </cell>
          <cell r="EB557">
            <v>0</v>
          </cell>
          <cell r="EC557">
            <v>0</v>
          </cell>
          <cell r="ED557">
            <v>0</v>
          </cell>
          <cell r="EE557">
            <v>0</v>
          </cell>
          <cell r="EF557">
            <v>0</v>
          </cell>
        </row>
        <row r="558">
          <cell r="DH558">
            <v>0</v>
          </cell>
          <cell r="DI558">
            <v>0</v>
          </cell>
          <cell r="DJ558">
            <v>0</v>
          </cell>
          <cell r="DK558">
            <v>0</v>
          </cell>
          <cell r="DL558">
            <v>0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0</v>
          </cell>
          <cell r="DS558">
            <v>0</v>
          </cell>
          <cell r="DU558">
            <v>0</v>
          </cell>
          <cell r="DV558">
            <v>0</v>
          </cell>
          <cell r="DW558">
            <v>0</v>
          </cell>
          <cell r="DX558">
            <v>0</v>
          </cell>
          <cell r="DY558">
            <v>0</v>
          </cell>
          <cell r="DZ558">
            <v>0</v>
          </cell>
          <cell r="EA558">
            <v>0</v>
          </cell>
          <cell r="EB558">
            <v>0</v>
          </cell>
          <cell r="EC558">
            <v>0</v>
          </cell>
          <cell r="ED558">
            <v>0</v>
          </cell>
          <cell r="EE558">
            <v>0</v>
          </cell>
          <cell r="EF558">
            <v>0</v>
          </cell>
        </row>
        <row r="559">
          <cell r="DH559">
            <v>0</v>
          </cell>
          <cell r="DI559">
            <v>0</v>
          </cell>
          <cell r="DJ559">
            <v>0</v>
          </cell>
          <cell r="DK559">
            <v>0</v>
          </cell>
          <cell r="DL559">
            <v>0</v>
          </cell>
          <cell r="DM559">
            <v>0</v>
          </cell>
          <cell r="DN559">
            <v>0</v>
          </cell>
          <cell r="DO559">
            <v>0</v>
          </cell>
          <cell r="DP559">
            <v>0</v>
          </cell>
          <cell r="DQ559">
            <v>0</v>
          </cell>
          <cell r="DR559">
            <v>0</v>
          </cell>
          <cell r="DS559">
            <v>0</v>
          </cell>
          <cell r="DU559">
            <v>0</v>
          </cell>
          <cell r="DV559">
            <v>0</v>
          </cell>
          <cell r="DW559">
            <v>0</v>
          </cell>
          <cell r="DX559">
            <v>0</v>
          </cell>
          <cell r="DY559">
            <v>0</v>
          </cell>
          <cell r="DZ559">
            <v>0</v>
          </cell>
          <cell r="EA559">
            <v>0</v>
          </cell>
          <cell r="EB559">
            <v>0</v>
          </cell>
          <cell r="EC559">
            <v>0</v>
          </cell>
          <cell r="ED559">
            <v>0</v>
          </cell>
          <cell r="EE559">
            <v>0</v>
          </cell>
          <cell r="EF559">
            <v>0</v>
          </cell>
        </row>
        <row r="560">
          <cell r="DH560">
            <v>0</v>
          </cell>
          <cell r="DI560">
            <v>0</v>
          </cell>
          <cell r="DJ560">
            <v>0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0</v>
          </cell>
          <cell r="DR560">
            <v>0</v>
          </cell>
          <cell r="DS560">
            <v>0</v>
          </cell>
          <cell r="DU560">
            <v>0</v>
          </cell>
          <cell r="DV560">
            <v>0</v>
          </cell>
          <cell r="DW560">
            <v>0</v>
          </cell>
          <cell r="DX560">
            <v>0</v>
          </cell>
          <cell r="DY560">
            <v>0</v>
          </cell>
          <cell r="DZ560">
            <v>0</v>
          </cell>
          <cell r="EA560">
            <v>0</v>
          </cell>
          <cell r="EB560">
            <v>0</v>
          </cell>
          <cell r="EC560">
            <v>0</v>
          </cell>
          <cell r="ED560">
            <v>0</v>
          </cell>
          <cell r="EE560">
            <v>0</v>
          </cell>
          <cell r="EF560">
            <v>0</v>
          </cell>
        </row>
        <row r="561">
          <cell r="DH561">
            <v>0</v>
          </cell>
          <cell r="DI561">
            <v>0</v>
          </cell>
          <cell r="DJ561">
            <v>0</v>
          </cell>
          <cell r="DK561">
            <v>0</v>
          </cell>
          <cell r="DL561">
            <v>0</v>
          </cell>
          <cell r="DM561">
            <v>0</v>
          </cell>
          <cell r="DN561">
            <v>0</v>
          </cell>
          <cell r="DO561">
            <v>0</v>
          </cell>
          <cell r="DP561">
            <v>0</v>
          </cell>
          <cell r="DQ561">
            <v>0</v>
          </cell>
          <cell r="DR561">
            <v>0</v>
          </cell>
          <cell r="DS561">
            <v>0</v>
          </cell>
          <cell r="DU561">
            <v>0</v>
          </cell>
          <cell r="DV561">
            <v>0</v>
          </cell>
          <cell r="DW561">
            <v>0</v>
          </cell>
          <cell r="DX561">
            <v>0</v>
          </cell>
          <cell r="DY561">
            <v>0</v>
          </cell>
          <cell r="DZ561">
            <v>0</v>
          </cell>
          <cell r="EA561">
            <v>0</v>
          </cell>
          <cell r="EB561">
            <v>0</v>
          </cell>
          <cell r="EC561">
            <v>0</v>
          </cell>
          <cell r="ED561">
            <v>0</v>
          </cell>
          <cell r="EE561">
            <v>0</v>
          </cell>
          <cell r="EF561">
            <v>0</v>
          </cell>
        </row>
        <row r="562">
          <cell r="DH562">
            <v>0</v>
          </cell>
          <cell r="DI562">
            <v>0</v>
          </cell>
          <cell r="DJ562">
            <v>0</v>
          </cell>
          <cell r="DK562">
            <v>0</v>
          </cell>
          <cell r="DL562">
            <v>0</v>
          </cell>
          <cell r="DM562">
            <v>0</v>
          </cell>
          <cell r="DN562">
            <v>0</v>
          </cell>
          <cell r="DO562">
            <v>0</v>
          </cell>
          <cell r="DP562">
            <v>0</v>
          </cell>
          <cell r="DQ562">
            <v>0</v>
          </cell>
          <cell r="DR562">
            <v>0</v>
          </cell>
          <cell r="DS562">
            <v>0</v>
          </cell>
          <cell r="DU562">
            <v>0</v>
          </cell>
          <cell r="DV562">
            <v>0</v>
          </cell>
          <cell r="DW562">
            <v>0</v>
          </cell>
          <cell r="DX562">
            <v>0</v>
          </cell>
          <cell r="DY562">
            <v>0</v>
          </cell>
          <cell r="DZ562">
            <v>0</v>
          </cell>
          <cell r="EA562">
            <v>0</v>
          </cell>
          <cell r="EB562">
            <v>0</v>
          </cell>
          <cell r="EC562">
            <v>0</v>
          </cell>
          <cell r="ED562">
            <v>0</v>
          </cell>
          <cell r="EE562">
            <v>0</v>
          </cell>
          <cell r="EF562">
            <v>0</v>
          </cell>
        </row>
        <row r="563">
          <cell r="DH563">
            <v>0</v>
          </cell>
          <cell r="DI563">
            <v>0</v>
          </cell>
          <cell r="DJ563">
            <v>0</v>
          </cell>
          <cell r="DK563">
            <v>0</v>
          </cell>
          <cell r="DL563">
            <v>0</v>
          </cell>
          <cell r="DM563">
            <v>0</v>
          </cell>
          <cell r="DN563">
            <v>0</v>
          </cell>
          <cell r="DO563">
            <v>0</v>
          </cell>
          <cell r="DP563">
            <v>0</v>
          </cell>
          <cell r="DQ563">
            <v>0</v>
          </cell>
          <cell r="DR563">
            <v>0</v>
          </cell>
          <cell r="DS563">
            <v>0</v>
          </cell>
          <cell r="DU563">
            <v>0</v>
          </cell>
          <cell r="DV563">
            <v>0</v>
          </cell>
          <cell r="DW563">
            <v>0</v>
          </cell>
          <cell r="DX563">
            <v>0</v>
          </cell>
          <cell r="DY563">
            <v>0</v>
          </cell>
          <cell r="DZ563">
            <v>0</v>
          </cell>
          <cell r="EA563">
            <v>0</v>
          </cell>
          <cell r="EB563">
            <v>0</v>
          </cell>
          <cell r="EC563">
            <v>0</v>
          </cell>
          <cell r="ED563">
            <v>0</v>
          </cell>
          <cell r="EE563">
            <v>0</v>
          </cell>
          <cell r="EF563">
            <v>0</v>
          </cell>
        </row>
        <row r="564">
          <cell r="DH564">
            <v>0</v>
          </cell>
          <cell r="DI564">
            <v>0</v>
          </cell>
          <cell r="DJ564">
            <v>0</v>
          </cell>
          <cell r="DK564">
            <v>0</v>
          </cell>
          <cell r="DL564">
            <v>0</v>
          </cell>
          <cell r="DM564">
            <v>0</v>
          </cell>
          <cell r="DN564">
            <v>0</v>
          </cell>
          <cell r="DO564">
            <v>0</v>
          </cell>
          <cell r="DP564">
            <v>0</v>
          </cell>
          <cell r="DQ564">
            <v>0</v>
          </cell>
          <cell r="DR564">
            <v>0</v>
          </cell>
          <cell r="DS564">
            <v>0</v>
          </cell>
          <cell r="DU564">
            <v>0</v>
          </cell>
          <cell r="DV564">
            <v>0</v>
          </cell>
          <cell r="DW564">
            <v>0</v>
          </cell>
          <cell r="DX564">
            <v>0</v>
          </cell>
          <cell r="DY564">
            <v>0</v>
          </cell>
          <cell r="DZ564">
            <v>0</v>
          </cell>
          <cell r="EA564">
            <v>0</v>
          </cell>
          <cell r="EB564">
            <v>0</v>
          </cell>
          <cell r="EC564">
            <v>0</v>
          </cell>
          <cell r="ED564">
            <v>0</v>
          </cell>
          <cell r="EE564">
            <v>0</v>
          </cell>
          <cell r="EF564">
            <v>0</v>
          </cell>
        </row>
        <row r="565">
          <cell r="DH565">
            <v>0</v>
          </cell>
          <cell r="DI565">
            <v>0</v>
          </cell>
          <cell r="DJ565">
            <v>0</v>
          </cell>
          <cell r="DK565">
            <v>0</v>
          </cell>
          <cell r="DL565">
            <v>0</v>
          </cell>
          <cell r="DM565">
            <v>0</v>
          </cell>
          <cell r="DN565">
            <v>0</v>
          </cell>
          <cell r="DO565">
            <v>0</v>
          </cell>
          <cell r="DP565">
            <v>0</v>
          </cell>
          <cell r="DQ565">
            <v>0</v>
          </cell>
          <cell r="DR565">
            <v>0</v>
          </cell>
          <cell r="DS565">
            <v>0</v>
          </cell>
          <cell r="DU565">
            <v>0</v>
          </cell>
          <cell r="DV565">
            <v>0</v>
          </cell>
          <cell r="DW565">
            <v>0</v>
          </cell>
          <cell r="DX565">
            <v>0</v>
          </cell>
          <cell r="DY565">
            <v>0</v>
          </cell>
          <cell r="DZ565">
            <v>0</v>
          </cell>
          <cell r="EA565">
            <v>0</v>
          </cell>
          <cell r="EB565">
            <v>0</v>
          </cell>
          <cell r="EC565">
            <v>0</v>
          </cell>
          <cell r="ED565">
            <v>0</v>
          </cell>
          <cell r="EE565">
            <v>0</v>
          </cell>
          <cell r="EF565">
            <v>0</v>
          </cell>
        </row>
        <row r="566">
          <cell r="DH566">
            <v>0</v>
          </cell>
          <cell r="DI566">
            <v>0</v>
          </cell>
          <cell r="DJ566">
            <v>0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U566">
            <v>0</v>
          </cell>
          <cell r="DV566">
            <v>0</v>
          </cell>
          <cell r="DW566">
            <v>0</v>
          </cell>
          <cell r="DX566">
            <v>0</v>
          </cell>
          <cell r="DY566">
            <v>0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>
            <v>0</v>
          </cell>
          <cell r="EE566">
            <v>0</v>
          </cell>
          <cell r="EF566">
            <v>0</v>
          </cell>
        </row>
        <row r="567">
          <cell r="DH567">
            <v>0</v>
          </cell>
          <cell r="DI567">
            <v>0</v>
          </cell>
          <cell r="DJ567">
            <v>0</v>
          </cell>
          <cell r="DK567">
            <v>0</v>
          </cell>
          <cell r="DL567">
            <v>0</v>
          </cell>
          <cell r="DM567">
            <v>0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0</v>
          </cell>
          <cell r="DS567">
            <v>0</v>
          </cell>
          <cell r="DU567">
            <v>0</v>
          </cell>
          <cell r="DV567">
            <v>0</v>
          </cell>
          <cell r="DW567">
            <v>0</v>
          </cell>
          <cell r="DX567">
            <v>0</v>
          </cell>
          <cell r="DY567">
            <v>0</v>
          </cell>
          <cell r="DZ567">
            <v>0</v>
          </cell>
          <cell r="EA567">
            <v>0</v>
          </cell>
          <cell r="EB567">
            <v>0</v>
          </cell>
          <cell r="EC567">
            <v>0</v>
          </cell>
          <cell r="ED567">
            <v>0</v>
          </cell>
          <cell r="EE567">
            <v>0</v>
          </cell>
          <cell r="EF567">
            <v>0</v>
          </cell>
        </row>
        <row r="568">
          <cell r="DH568">
            <v>0</v>
          </cell>
          <cell r="DI568">
            <v>0</v>
          </cell>
          <cell r="DJ568">
            <v>0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U568">
            <v>0</v>
          </cell>
          <cell r="DV568">
            <v>0</v>
          </cell>
          <cell r="DW568">
            <v>0</v>
          </cell>
          <cell r="DX568">
            <v>0</v>
          </cell>
          <cell r="DY568">
            <v>0</v>
          </cell>
          <cell r="DZ568">
            <v>0</v>
          </cell>
          <cell r="EA568">
            <v>0</v>
          </cell>
          <cell r="EB568">
            <v>0</v>
          </cell>
          <cell r="EC568">
            <v>0</v>
          </cell>
          <cell r="ED568">
            <v>0</v>
          </cell>
          <cell r="EE568">
            <v>0</v>
          </cell>
          <cell r="EF568">
            <v>0</v>
          </cell>
        </row>
        <row r="569">
          <cell r="DH569">
            <v>0</v>
          </cell>
          <cell r="DI569">
            <v>0</v>
          </cell>
          <cell r="DJ569">
            <v>0</v>
          </cell>
          <cell r="DK569">
            <v>0</v>
          </cell>
          <cell r="DL569">
            <v>0</v>
          </cell>
          <cell r="DM569">
            <v>0</v>
          </cell>
          <cell r="DN569">
            <v>0</v>
          </cell>
          <cell r="DO569">
            <v>0</v>
          </cell>
          <cell r="DP569">
            <v>0</v>
          </cell>
          <cell r="DQ569">
            <v>0</v>
          </cell>
          <cell r="DR569">
            <v>0</v>
          </cell>
          <cell r="DS569">
            <v>0</v>
          </cell>
          <cell r="DU569">
            <v>0</v>
          </cell>
          <cell r="DV569">
            <v>0</v>
          </cell>
          <cell r="DW569">
            <v>0</v>
          </cell>
          <cell r="DX569">
            <v>0</v>
          </cell>
          <cell r="DY569">
            <v>0</v>
          </cell>
          <cell r="DZ569">
            <v>0</v>
          </cell>
          <cell r="EA569">
            <v>0</v>
          </cell>
          <cell r="EB569">
            <v>0</v>
          </cell>
          <cell r="EC569">
            <v>0</v>
          </cell>
          <cell r="ED569">
            <v>0</v>
          </cell>
          <cell r="EE569">
            <v>0</v>
          </cell>
          <cell r="EF569">
            <v>0</v>
          </cell>
        </row>
        <row r="570">
          <cell r="DH570">
            <v>0</v>
          </cell>
          <cell r="DI570">
            <v>0</v>
          </cell>
          <cell r="DJ570">
            <v>0</v>
          </cell>
          <cell r="DK570">
            <v>0</v>
          </cell>
          <cell r="DL570">
            <v>0</v>
          </cell>
          <cell r="DM570">
            <v>0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0</v>
          </cell>
          <cell r="DS570">
            <v>0</v>
          </cell>
          <cell r="DU570">
            <v>0</v>
          </cell>
          <cell r="DV570">
            <v>0</v>
          </cell>
          <cell r="DW570">
            <v>0</v>
          </cell>
          <cell r="DX570">
            <v>0</v>
          </cell>
          <cell r="DY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>
            <v>0</v>
          </cell>
          <cell r="EE570">
            <v>0</v>
          </cell>
          <cell r="EF570">
            <v>0</v>
          </cell>
        </row>
        <row r="571">
          <cell r="DH571">
            <v>0</v>
          </cell>
          <cell r="DI571">
            <v>0</v>
          </cell>
          <cell r="DJ571">
            <v>0</v>
          </cell>
          <cell r="DK571">
            <v>0</v>
          </cell>
          <cell r="DL571">
            <v>0</v>
          </cell>
          <cell r="DM571">
            <v>0</v>
          </cell>
          <cell r="DN571">
            <v>0</v>
          </cell>
          <cell r="DO571">
            <v>0</v>
          </cell>
          <cell r="DP571">
            <v>0</v>
          </cell>
          <cell r="DQ571">
            <v>0</v>
          </cell>
          <cell r="DR571">
            <v>0</v>
          </cell>
          <cell r="DS571">
            <v>0</v>
          </cell>
          <cell r="DU571">
            <v>0</v>
          </cell>
          <cell r="DV571">
            <v>0</v>
          </cell>
          <cell r="DW571">
            <v>0</v>
          </cell>
          <cell r="DX571">
            <v>0</v>
          </cell>
          <cell r="DY571">
            <v>0</v>
          </cell>
          <cell r="DZ571">
            <v>0</v>
          </cell>
          <cell r="EA571">
            <v>0</v>
          </cell>
          <cell r="EB571">
            <v>0</v>
          </cell>
          <cell r="EC571">
            <v>0</v>
          </cell>
          <cell r="ED571">
            <v>0</v>
          </cell>
          <cell r="EE571">
            <v>0</v>
          </cell>
          <cell r="EF571">
            <v>0</v>
          </cell>
        </row>
        <row r="572">
          <cell r="DH572">
            <v>0</v>
          </cell>
          <cell r="DI572">
            <v>0</v>
          </cell>
          <cell r="DJ572">
            <v>0</v>
          </cell>
          <cell r="DK572">
            <v>0</v>
          </cell>
          <cell r="DL572">
            <v>0</v>
          </cell>
          <cell r="DM572">
            <v>0</v>
          </cell>
          <cell r="DN572">
            <v>0</v>
          </cell>
          <cell r="DO572">
            <v>0</v>
          </cell>
          <cell r="DP572">
            <v>0</v>
          </cell>
          <cell r="DQ572">
            <v>0</v>
          </cell>
          <cell r="DR572">
            <v>0</v>
          </cell>
          <cell r="DS572">
            <v>0</v>
          </cell>
          <cell r="DU572">
            <v>0</v>
          </cell>
          <cell r="DV572">
            <v>0</v>
          </cell>
          <cell r="DW572">
            <v>0</v>
          </cell>
          <cell r="DX572">
            <v>0</v>
          </cell>
          <cell r="DY572">
            <v>0</v>
          </cell>
          <cell r="DZ572">
            <v>0</v>
          </cell>
          <cell r="EA572">
            <v>0</v>
          </cell>
          <cell r="EB572">
            <v>0</v>
          </cell>
          <cell r="EC572">
            <v>0</v>
          </cell>
          <cell r="ED572">
            <v>0</v>
          </cell>
          <cell r="EE572">
            <v>0</v>
          </cell>
          <cell r="EF572">
            <v>0</v>
          </cell>
        </row>
        <row r="573">
          <cell r="DH573">
            <v>0</v>
          </cell>
          <cell r="DI573">
            <v>0</v>
          </cell>
          <cell r="DJ573">
            <v>0</v>
          </cell>
          <cell r="DK573">
            <v>0</v>
          </cell>
          <cell r="DL573">
            <v>0</v>
          </cell>
          <cell r="DM573">
            <v>0</v>
          </cell>
          <cell r="DN573">
            <v>0</v>
          </cell>
          <cell r="DO573">
            <v>0</v>
          </cell>
          <cell r="DP573">
            <v>0</v>
          </cell>
          <cell r="DQ573">
            <v>0</v>
          </cell>
          <cell r="DR573">
            <v>0</v>
          </cell>
          <cell r="DS573">
            <v>0</v>
          </cell>
          <cell r="DU573">
            <v>0</v>
          </cell>
          <cell r="DV573">
            <v>0</v>
          </cell>
          <cell r="DW573">
            <v>0</v>
          </cell>
          <cell r="DX573">
            <v>0</v>
          </cell>
          <cell r="DY573">
            <v>0</v>
          </cell>
          <cell r="DZ573">
            <v>0</v>
          </cell>
          <cell r="EA573">
            <v>0</v>
          </cell>
          <cell r="EB573">
            <v>0</v>
          </cell>
          <cell r="EC573">
            <v>0</v>
          </cell>
          <cell r="ED573">
            <v>0</v>
          </cell>
          <cell r="EE573">
            <v>0</v>
          </cell>
          <cell r="EF573">
            <v>0</v>
          </cell>
        </row>
        <row r="574">
          <cell r="DH574">
            <v>0</v>
          </cell>
          <cell r="DI574">
            <v>0</v>
          </cell>
          <cell r="DJ574">
            <v>0</v>
          </cell>
          <cell r="DK574">
            <v>0</v>
          </cell>
          <cell r="DL574">
            <v>0</v>
          </cell>
          <cell r="DM574">
            <v>0</v>
          </cell>
          <cell r="DN574">
            <v>0</v>
          </cell>
          <cell r="DO574">
            <v>0</v>
          </cell>
          <cell r="DP574">
            <v>0</v>
          </cell>
          <cell r="DQ574">
            <v>0</v>
          </cell>
          <cell r="DR574">
            <v>0</v>
          </cell>
          <cell r="DS574">
            <v>0</v>
          </cell>
          <cell r="DU574">
            <v>0</v>
          </cell>
          <cell r="DV574">
            <v>0</v>
          </cell>
          <cell r="DW574">
            <v>0</v>
          </cell>
          <cell r="DX574">
            <v>0</v>
          </cell>
          <cell r="DY574">
            <v>0</v>
          </cell>
          <cell r="DZ574">
            <v>0</v>
          </cell>
          <cell r="EA574">
            <v>0</v>
          </cell>
          <cell r="EB574">
            <v>0</v>
          </cell>
          <cell r="EC574">
            <v>0</v>
          </cell>
          <cell r="ED574">
            <v>0</v>
          </cell>
          <cell r="EE574">
            <v>0</v>
          </cell>
          <cell r="EF574">
            <v>0</v>
          </cell>
        </row>
        <row r="575">
          <cell r="DH575">
            <v>0</v>
          </cell>
          <cell r="DI575">
            <v>0</v>
          </cell>
          <cell r="DJ575">
            <v>0</v>
          </cell>
          <cell r="DK575">
            <v>0</v>
          </cell>
          <cell r="DL575">
            <v>0</v>
          </cell>
          <cell r="DM575">
            <v>0</v>
          </cell>
          <cell r="DN575">
            <v>0</v>
          </cell>
          <cell r="DO575">
            <v>0</v>
          </cell>
          <cell r="DP575">
            <v>0</v>
          </cell>
          <cell r="DQ575">
            <v>0</v>
          </cell>
          <cell r="DR575">
            <v>0</v>
          </cell>
          <cell r="DS575">
            <v>0</v>
          </cell>
          <cell r="DU575">
            <v>0</v>
          </cell>
          <cell r="DV575">
            <v>0</v>
          </cell>
          <cell r="DW575">
            <v>0</v>
          </cell>
          <cell r="DX575">
            <v>0</v>
          </cell>
          <cell r="DY575">
            <v>0</v>
          </cell>
          <cell r="DZ575">
            <v>0</v>
          </cell>
          <cell r="EA575">
            <v>0</v>
          </cell>
          <cell r="EB575">
            <v>0</v>
          </cell>
          <cell r="EC575">
            <v>0</v>
          </cell>
          <cell r="ED575">
            <v>0</v>
          </cell>
          <cell r="EE575">
            <v>0</v>
          </cell>
          <cell r="EF575">
            <v>0</v>
          </cell>
        </row>
        <row r="576"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>
            <v>0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0</v>
          </cell>
          <cell r="DY576">
            <v>0</v>
          </cell>
          <cell r="DZ576">
            <v>0</v>
          </cell>
          <cell r="EA576">
            <v>0</v>
          </cell>
          <cell r="EB576">
            <v>0</v>
          </cell>
          <cell r="EC576">
            <v>0</v>
          </cell>
          <cell r="ED576">
            <v>0</v>
          </cell>
          <cell r="EE576">
            <v>0</v>
          </cell>
          <cell r="EF576">
            <v>0</v>
          </cell>
        </row>
        <row r="577">
          <cell r="DH577">
            <v>0</v>
          </cell>
          <cell r="DI577">
            <v>0</v>
          </cell>
          <cell r="DJ577">
            <v>0</v>
          </cell>
          <cell r="DK577">
            <v>0</v>
          </cell>
          <cell r="DL577">
            <v>0</v>
          </cell>
          <cell r="DM577">
            <v>0</v>
          </cell>
          <cell r="DN577">
            <v>0</v>
          </cell>
          <cell r="DO577">
            <v>0</v>
          </cell>
          <cell r="DP577">
            <v>0</v>
          </cell>
          <cell r="DQ577">
            <v>0</v>
          </cell>
          <cell r="DR577">
            <v>0</v>
          </cell>
          <cell r="DS577">
            <v>0</v>
          </cell>
          <cell r="DU577">
            <v>0</v>
          </cell>
          <cell r="DV577">
            <v>0</v>
          </cell>
          <cell r="DW577">
            <v>0</v>
          </cell>
          <cell r="DX577">
            <v>0</v>
          </cell>
          <cell r="DY577">
            <v>0</v>
          </cell>
          <cell r="DZ577">
            <v>0</v>
          </cell>
          <cell r="EA577">
            <v>0</v>
          </cell>
          <cell r="EB577">
            <v>0</v>
          </cell>
          <cell r="EC577">
            <v>0</v>
          </cell>
          <cell r="ED577">
            <v>0</v>
          </cell>
          <cell r="EE577">
            <v>0</v>
          </cell>
          <cell r="EF577">
            <v>0</v>
          </cell>
        </row>
        <row r="578">
          <cell r="DH578">
            <v>0</v>
          </cell>
          <cell r="DI578">
            <v>0</v>
          </cell>
          <cell r="DJ578">
            <v>0</v>
          </cell>
          <cell r="DK578">
            <v>0</v>
          </cell>
          <cell r="DL578">
            <v>0</v>
          </cell>
          <cell r="DM578">
            <v>0</v>
          </cell>
          <cell r="DN578">
            <v>0</v>
          </cell>
          <cell r="DO578">
            <v>0</v>
          </cell>
          <cell r="DP578">
            <v>0</v>
          </cell>
          <cell r="DQ578">
            <v>0</v>
          </cell>
          <cell r="DR578">
            <v>0</v>
          </cell>
          <cell r="DS578">
            <v>0</v>
          </cell>
          <cell r="DU578">
            <v>0</v>
          </cell>
          <cell r="DV578">
            <v>0</v>
          </cell>
          <cell r="DW578">
            <v>0</v>
          </cell>
          <cell r="DX578">
            <v>0</v>
          </cell>
          <cell r="DY578">
            <v>0</v>
          </cell>
          <cell r="DZ578">
            <v>0</v>
          </cell>
          <cell r="EA578">
            <v>0</v>
          </cell>
          <cell r="EB578">
            <v>0</v>
          </cell>
          <cell r="EC578">
            <v>0</v>
          </cell>
          <cell r="ED578">
            <v>0</v>
          </cell>
          <cell r="EE578">
            <v>0</v>
          </cell>
          <cell r="EF578">
            <v>0</v>
          </cell>
        </row>
        <row r="579">
          <cell r="DH579">
            <v>0</v>
          </cell>
          <cell r="DI579">
            <v>0</v>
          </cell>
          <cell r="DJ579">
            <v>0</v>
          </cell>
          <cell r="DK579">
            <v>0</v>
          </cell>
          <cell r="DL579">
            <v>0</v>
          </cell>
          <cell r="DM579">
            <v>0</v>
          </cell>
          <cell r="DN579">
            <v>0</v>
          </cell>
          <cell r="DO579">
            <v>0</v>
          </cell>
          <cell r="DP579">
            <v>0</v>
          </cell>
          <cell r="DQ579">
            <v>0</v>
          </cell>
          <cell r="DR579">
            <v>0</v>
          </cell>
          <cell r="DS579">
            <v>0</v>
          </cell>
          <cell r="DU579">
            <v>0</v>
          </cell>
          <cell r="DV579">
            <v>0</v>
          </cell>
          <cell r="DW579">
            <v>0</v>
          </cell>
          <cell r="DX579">
            <v>0</v>
          </cell>
          <cell r="DY579">
            <v>0</v>
          </cell>
          <cell r="DZ579">
            <v>0</v>
          </cell>
          <cell r="EA579">
            <v>0</v>
          </cell>
          <cell r="EB579">
            <v>0</v>
          </cell>
          <cell r="EC579">
            <v>0</v>
          </cell>
          <cell r="ED579">
            <v>0</v>
          </cell>
          <cell r="EE579">
            <v>0</v>
          </cell>
          <cell r="EF579">
            <v>0</v>
          </cell>
        </row>
        <row r="580"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0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U580">
            <v>0</v>
          </cell>
          <cell r="DV580">
            <v>0</v>
          </cell>
          <cell r="DW580">
            <v>0</v>
          </cell>
          <cell r="DX580">
            <v>0</v>
          </cell>
          <cell r="DY580">
            <v>0</v>
          </cell>
          <cell r="DZ580">
            <v>0</v>
          </cell>
          <cell r="EA580">
            <v>0</v>
          </cell>
          <cell r="EB580">
            <v>0</v>
          </cell>
          <cell r="EC580">
            <v>0</v>
          </cell>
          <cell r="ED580">
            <v>0</v>
          </cell>
          <cell r="EE580">
            <v>0</v>
          </cell>
          <cell r="EF580">
            <v>0</v>
          </cell>
        </row>
        <row r="581">
          <cell r="DH581">
            <v>0</v>
          </cell>
          <cell r="DI581">
            <v>0</v>
          </cell>
          <cell r="DJ581">
            <v>0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U581">
            <v>0</v>
          </cell>
          <cell r="DV581">
            <v>0</v>
          </cell>
          <cell r="DW581">
            <v>0</v>
          </cell>
          <cell r="DX581">
            <v>0</v>
          </cell>
          <cell r="DY581">
            <v>0</v>
          </cell>
          <cell r="DZ581">
            <v>0</v>
          </cell>
          <cell r="EA581">
            <v>0</v>
          </cell>
          <cell r="EB581">
            <v>0</v>
          </cell>
          <cell r="EC581">
            <v>0</v>
          </cell>
          <cell r="ED581">
            <v>0</v>
          </cell>
          <cell r="EE581">
            <v>0</v>
          </cell>
          <cell r="EF581">
            <v>0</v>
          </cell>
        </row>
        <row r="582">
          <cell r="DH582">
            <v>0</v>
          </cell>
          <cell r="DI582">
            <v>0</v>
          </cell>
          <cell r="DJ582">
            <v>0</v>
          </cell>
          <cell r="DK582">
            <v>0</v>
          </cell>
          <cell r="DL582">
            <v>0</v>
          </cell>
          <cell r="DM582">
            <v>0</v>
          </cell>
          <cell r="DN582">
            <v>0</v>
          </cell>
          <cell r="DO582">
            <v>0</v>
          </cell>
          <cell r="DP582">
            <v>0</v>
          </cell>
          <cell r="DQ582">
            <v>0</v>
          </cell>
          <cell r="DR582">
            <v>0</v>
          </cell>
          <cell r="DS582">
            <v>0</v>
          </cell>
          <cell r="DU582">
            <v>0</v>
          </cell>
          <cell r="DV582">
            <v>0</v>
          </cell>
          <cell r="DW582">
            <v>0</v>
          </cell>
          <cell r="DX582">
            <v>0</v>
          </cell>
          <cell r="DY582">
            <v>0</v>
          </cell>
          <cell r="DZ582">
            <v>0</v>
          </cell>
          <cell r="EA582">
            <v>0</v>
          </cell>
          <cell r="EB582">
            <v>0</v>
          </cell>
          <cell r="EC582">
            <v>0</v>
          </cell>
          <cell r="ED582">
            <v>0</v>
          </cell>
          <cell r="EE582">
            <v>0</v>
          </cell>
          <cell r="EF582">
            <v>0</v>
          </cell>
        </row>
        <row r="583">
          <cell r="DH583">
            <v>0</v>
          </cell>
          <cell r="DI583">
            <v>0</v>
          </cell>
          <cell r="DJ583">
            <v>0</v>
          </cell>
          <cell r="DK583">
            <v>0</v>
          </cell>
          <cell r="DL583">
            <v>0</v>
          </cell>
          <cell r="DM583">
            <v>0</v>
          </cell>
          <cell r="DN583">
            <v>0</v>
          </cell>
          <cell r="DO583">
            <v>0</v>
          </cell>
          <cell r="DP583">
            <v>0</v>
          </cell>
          <cell r="DQ583">
            <v>0</v>
          </cell>
          <cell r="DR583">
            <v>0</v>
          </cell>
          <cell r="DS583">
            <v>0</v>
          </cell>
          <cell r="DU583">
            <v>0</v>
          </cell>
          <cell r="DV583">
            <v>0</v>
          </cell>
          <cell r="DW583">
            <v>0</v>
          </cell>
          <cell r="DX583">
            <v>0</v>
          </cell>
          <cell r="DY583">
            <v>0</v>
          </cell>
          <cell r="DZ583">
            <v>0</v>
          </cell>
          <cell r="EA583">
            <v>0</v>
          </cell>
          <cell r="EB583">
            <v>0</v>
          </cell>
          <cell r="EC583">
            <v>0</v>
          </cell>
          <cell r="ED583">
            <v>0</v>
          </cell>
          <cell r="EE583">
            <v>0</v>
          </cell>
          <cell r="EF583">
            <v>0</v>
          </cell>
        </row>
        <row r="584">
          <cell r="DH584">
            <v>0</v>
          </cell>
          <cell r="DI584">
            <v>0</v>
          </cell>
          <cell r="DJ584">
            <v>0</v>
          </cell>
          <cell r="DK584">
            <v>0</v>
          </cell>
          <cell r="DL584">
            <v>0</v>
          </cell>
          <cell r="DM584">
            <v>0</v>
          </cell>
          <cell r="DN584">
            <v>0</v>
          </cell>
          <cell r="DO584">
            <v>0</v>
          </cell>
          <cell r="DP584">
            <v>0</v>
          </cell>
          <cell r="DQ584">
            <v>0</v>
          </cell>
          <cell r="DR584">
            <v>0</v>
          </cell>
          <cell r="DS584">
            <v>0</v>
          </cell>
          <cell r="DU584">
            <v>0</v>
          </cell>
          <cell r="DV584">
            <v>0</v>
          </cell>
          <cell r="DW584">
            <v>0</v>
          </cell>
          <cell r="DX584">
            <v>0</v>
          </cell>
          <cell r="DY584">
            <v>0</v>
          </cell>
          <cell r="DZ584">
            <v>0</v>
          </cell>
          <cell r="EA584">
            <v>0</v>
          </cell>
          <cell r="EB584">
            <v>0</v>
          </cell>
          <cell r="EC584">
            <v>0</v>
          </cell>
          <cell r="ED584">
            <v>0</v>
          </cell>
          <cell r="EE584">
            <v>0</v>
          </cell>
          <cell r="EF584">
            <v>0</v>
          </cell>
        </row>
        <row r="585">
          <cell r="DH585">
            <v>0</v>
          </cell>
          <cell r="DI585">
            <v>0</v>
          </cell>
          <cell r="DJ585">
            <v>0</v>
          </cell>
          <cell r="DK585">
            <v>0</v>
          </cell>
          <cell r="DL585">
            <v>0</v>
          </cell>
          <cell r="DM585">
            <v>0</v>
          </cell>
          <cell r="DN585">
            <v>0</v>
          </cell>
          <cell r="DO585">
            <v>0</v>
          </cell>
          <cell r="DP585">
            <v>0</v>
          </cell>
          <cell r="DQ585">
            <v>0</v>
          </cell>
          <cell r="DR585">
            <v>0</v>
          </cell>
          <cell r="DS585">
            <v>0</v>
          </cell>
          <cell r="DU585">
            <v>0</v>
          </cell>
          <cell r="DV585">
            <v>0</v>
          </cell>
          <cell r="DW585">
            <v>0</v>
          </cell>
          <cell r="DX585">
            <v>0</v>
          </cell>
          <cell r="DY585">
            <v>0</v>
          </cell>
          <cell r="DZ585">
            <v>0</v>
          </cell>
          <cell r="EA585">
            <v>0</v>
          </cell>
          <cell r="EB585">
            <v>0</v>
          </cell>
          <cell r="EC585">
            <v>0</v>
          </cell>
          <cell r="ED585">
            <v>0</v>
          </cell>
          <cell r="EE585">
            <v>0</v>
          </cell>
          <cell r="EF585">
            <v>0</v>
          </cell>
        </row>
        <row r="586">
          <cell r="DH586">
            <v>0</v>
          </cell>
          <cell r="DI586">
            <v>0</v>
          </cell>
          <cell r="DJ586">
            <v>0</v>
          </cell>
          <cell r="DK586">
            <v>0</v>
          </cell>
          <cell r="DL586">
            <v>0</v>
          </cell>
          <cell r="DM586">
            <v>0</v>
          </cell>
          <cell r="DN586">
            <v>0</v>
          </cell>
          <cell r="DO586">
            <v>0</v>
          </cell>
          <cell r="DP586">
            <v>0</v>
          </cell>
          <cell r="DQ586">
            <v>0</v>
          </cell>
          <cell r="DR586">
            <v>0</v>
          </cell>
          <cell r="DS586">
            <v>0</v>
          </cell>
          <cell r="DU586">
            <v>0</v>
          </cell>
          <cell r="DV586">
            <v>0</v>
          </cell>
          <cell r="DW586">
            <v>0</v>
          </cell>
          <cell r="DX586">
            <v>0</v>
          </cell>
          <cell r="DY586">
            <v>0</v>
          </cell>
          <cell r="DZ586">
            <v>0</v>
          </cell>
          <cell r="EA586">
            <v>0</v>
          </cell>
          <cell r="EB586">
            <v>0</v>
          </cell>
          <cell r="EC586">
            <v>0</v>
          </cell>
          <cell r="ED586">
            <v>0</v>
          </cell>
          <cell r="EE586">
            <v>0</v>
          </cell>
          <cell r="EF586">
            <v>0</v>
          </cell>
        </row>
        <row r="587">
          <cell r="DH587">
            <v>0</v>
          </cell>
          <cell r="DI587">
            <v>0</v>
          </cell>
          <cell r="DJ587">
            <v>0</v>
          </cell>
          <cell r="DK587">
            <v>0</v>
          </cell>
          <cell r="DL587">
            <v>0</v>
          </cell>
          <cell r="DM587">
            <v>0</v>
          </cell>
          <cell r="DN587">
            <v>0</v>
          </cell>
          <cell r="DO587">
            <v>0</v>
          </cell>
          <cell r="DP587">
            <v>0</v>
          </cell>
          <cell r="DQ587">
            <v>0</v>
          </cell>
          <cell r="DR587">
            <v>0</v>
          </cell>
          <cell r="DS587">
            <v>0</v>
          </cell>
          <cell r="DU587">
            <v>0</v>
          </cell>
          <cell r="DV587">
            <v>0</v>
          </cell>
          <cell r="DW587">
            <v>0</v>
          </cell>
          <cell r="DX587">
            <v>0</v>
          </cell>
          <cell r="DY587">
            <v>0</v>
          </cell>
          <cell r="DZ587">
            <v>0</v>
          </cell>
          <cell r="EA587">
            <v>0</v>
          </cell>
          <cell r="EB587">
            <v>0</v>
          </cell>
          <cell r="EC587">
            <v>0</v>
          </cell>
          <cell r="ED587">
            <v>0</v>
          </cell>
          <cell r="EE587">
            <v>0</v>
          </cell>
          <cell r="EF587">
            <v>0</v>
          </cell>
        </row>
        <row r="588">
          <cell r="DH588">
            <v>0</v>
          </cell>
          <cell r="DI588">
            <v>0</v>
          </cell>
          <cell r="DJ588">
            <v>0</v>
          </cell>
          <cell r="DK588">
            <v>0</v>
          </cell>
          <cell r="DL588">
            <v>0</v>
          </cell>
          <cell r="DM588">
            <v>0</v>
          </cell>
          <cell r="DN588">
            <v>0</v>
          </cell>
          <cell r="DO588">
            <v>0</v>
          </cell>
          <cell r="DP588">
            <v>0</v>
          </cell>
          <cell r="DQ588">
            <v>0</v>
          </cell>
          <cell r="DR588">
            <v>0</v>
          </cell>
          <cell r="DS588">
            <v>0</v>
          </cell>
          <cell r="DU588">
            <v>0</v>
          </cell>
          <cell r="DV588">
            <v>0</v>
          </cell>
          <cell r="DW588">
            <v>0</v>
          </cell>
          <cell r="DX588">
            <v>0</v>
          </cell>
          <cell r="DY588">
            <v>0</v>
          </cell>
          <cell r="DZ588">
            <v>0</v>
          </cell>
          <cell r="EA588">
            <v>0</v>
          </cell>
          <cell r="EB588">
            <v>0</v>
          </cell>
          <cell r="EC588">
            <v>0</v>
          </cell>
          <cell r="ED588">
            <v>0</v>
          </cell>
          <cell r="EE588">
            <v>0</v>
          </cell>
          <cell r="EF588">
            <v>0</v>
          </cell>
        </row>
        <row r="589">
          <cell r="DH589">
            <v>0</v>
          </cell>
          <cell r="DI589">
            <v>0</v>
          </cell>
          <cell r="DJ589">
            <v>0</v>
          </cell>
          <cell r="DK589">
            <v>0</v>
          </cell>
          <cell r="DL589">
            <v>0</v>
          </cell>
          <cell r="DM589">
            <v>0</v>
          </cell>
          <cell r="DN589">
            <v>0</v>
          </cell>
          <cell r="DO589">
            <v>0</v>
          </cell>
          <cell r="DP589">
            <v>0</v>
          </cell>
          <cell r="DQ589">
            <v>0</v>
          </cell>
          <cell r="DR589">
            <v>0</v>
          </cell>
          <cell r="DS589">
            <v>0</v>
          </cell>
          <cell r="DU589">
            <v>0</v>
          </cell>
          <cell r="DV589">
            <v>0</v>
          </cell>
          <cell r="DW589">
            <v>0</v>
          </cell>
          <cell r="DX589">
            <v>0</v>
          </cell>
          <cell r="DY589">
            <v>0</v>
          </cell>
          <cell r="DZ589">
            <v>0</v>
          </cell>
          <cell r="EA589">
            <v>0</v>
          </cell>
          <cell r="EB589">
            <v>0</v>
          </cell>
          <cell r="EC589">
            <v>0</v>
          </cell>
          <cell r="ED589">
            <v>0</v>
          </cell>
          <cell r="EE589">
            <v>0</v>
          </cell>
          <cell r="EF589">
            <v>0</v>
          </cell>
        </row>
        <row r="590">
          <cell r="DH590">
            <v>0</v>
          </cell>
          <cell r="DI590">
            <v>0</v>
          </cell>
          <cell r="DJ590">
            <v>0</v>
          </cell>
          <cell r="DK590">
            <v>0</v>
          </cell>
          <cell r="DL590">
            <v>0</v>
          </cell>
          <cell r="DM590">
            <v>0</v>
          </cell>
          <cell r="DN590">
            <v>0</v>
          </cell>
          <cell r="DO590">
            <v>0</v>
          </cell>
          <cell r="DP590">
            <v>0</v>
          </cell>
          <cell r="DQ590">
            <v>0</v>
          </cell>
          <cell r="DR590">
            <v>0</v>
          </cell>
          <cell r="DS590">
            <v>0</v>
          </cell>
          <cell r="DU590">
            <v>0</v>
          </cell>
          <cell r="DV590">
            <v>0</v>
          </cell>
          <cell r="DW590">
            <v>0</v>
          </cell>
          <cell r="DX590">
            <v>0</v>
          </cell>
          <cell r="DY590">
            <v>0</v>
          </cell>
          <cell r="DZ590">
            <v>0</v>
          </cell>
          <cell r="EA590">
            <v>0</v>
          </cell>
          <cell r="EB590">
            <v>0</v>
          </cell>
          <cell r="EC590">
            <v>0</v>
          </cell>
          <cell r="ED590">
            <v>0</v>
          </cell>
          <cell r="EE590">
            <v>0</v>
          </cell>
          <cell r="EF590">
            <v>0</v>
          </cell>
        </row>
        <row r="591">
          <cell r="DH591">
            <v>0</v>
          </cell>
          <cell r="DI591">
            <v>0</v>
          </cell>
          <cell r="DJ591">
            <v>0</v>
          </cell>
          <cell r="DK591">
            <v>0</v>
          </cell>
          <cell r="DL591">
            <v>0</v>
          </cell>
          <cell r="DM591">
            <v>0</v>
          </cell>
          <cell r="DN591">
            <v>0</v>
          </cell>
          <cell r="DO591">
            <v>0</v>
          </cell>
          <cell r="DP591">
            <v>0</v>
          </cell>
          <cell r="DQ591">
            <v>0</v>
          </cell>
          <cell r="DR591">
            <v>0</v>
          </cell>
          <cell r="DS591">
            <v>0</v>
          </cell>
          <cell r="DU591">
            <v>0</v>
          </cell>
          <cell r="DV591">
            <v>0</v>
          </cell>
          <cell r="DW591">
            <v>0</v>
          </cell>
          <cell r="DX591">
            <v>0</v>
          </cell>
          <cell r="DY591">
            <v>0</v>
          </cell>
          <cell r="DZ591">
            <v>0</v>
          </cell>
          <cell r="EA591">
            <v>0</v>
          </cell>
          <cell r="EB591">
            <v>0</v>
          </cell>
          <cell r="EC591">
            <v>0</v>
          </cell>
          <cell r="ED591">
            <v>0</v>
          </cell>
          <cell r="EE591">
            <v>0</v>
          </cell>
          <cell r="EF591">
            <v>0</v>
          </cell>
        </row>
        <row r="592">
          <cell r="DH592">
            <v>0</v>
          </cell>
          <cell r="DI592">
            <v>0</v>
          </cell>
          <cell r="DJ592">
            <v>0</v>
          </cell>
          <cell r="DK592">
            <v>0</v>
          </cell>
          <cell r="DL592">
            <v>0</v>
          </cell>
          <cell r="DM592">
            <v>0</v>
          </cell>
          <cell r="DN592">
            <v>0</v>
          </cell>
          <cell r="DO592">
            <v>0</v>
          </cell>
          <cell r="DP592">
            <v>0</v>
          </cell>
          <cell r="DQ592">
            <v>0</v>
          </cell>
          <cell r="DR592">
            <v>0</v>
          </cell>
          <cell r="DS592">
            <v>0</v>
          </cell>
          <cell r="DU592">
            <v>0</v>
          </cell>
          <cell r="DV592">
            <v>0</v>
          </cell>
          <cell r="DW592">
            <v>0</v>
          </cell>
          <cell r="DX592">
            <v>0</v>
          </cell>
          <cell r="DY592">
            <v>0</v>
          </cell>
          <cell r="DZ592">
            <v>0</v>
          </cell>
          <cell r="EA592">
            <v>0</v>
          </cell>
          <cell r="EB592">
            <v>0</v>
          </cell>
          <cell r="EC592">
            <v>0</v>
          </cell>
          <cell r="ED592">
            <v>0</v>
          </cell>
          <cell r="EE592">
            <v>0</v>
          </cell>
          <cell r="EF592">
            <v>0</v>
          </cell>
        </row>
        <row r="593">
          <cell r="DH593">
            <v>0</v>
          </cell>
          <cell r="DI593">
            <v>0</v>
          </cell>
          <cell r="DJ593">
            <v>0</v>
          </cell>
          <cell r="DK593">
            <v>0</v>
          </cell>
          <cell r="DL593">
            <v>0</v>
          </cell>
          <cell r="DM593">
            <v>0</v>
          </cell>
          <cell r="DN593">
            <v>0</v>
          </cell>
          <cell r="DO593">
            <v>0</v>
          </cell>
          <cell r="DP593">
            <v>0</v>
          </cell>
          <cell r="DQ593">
            <v>0</v>
          </cell>
          <cell r="DR593">
            <v>0</v>
          </cell>
          <cell r="DS593">
            <v>0</v>
          </cell>
          <cell r="DU593">
            <v>0</v>
          </cell>
          <cell r="DV593">
            <v>0</v>
          </cell>
          <cell r="DW593">
            <v>0</v>
          </cell>
          <cell r="DX593">
            <v>0</v>
          </cell>
          <cell r="DY593">
            <v>0</v>
          </cell>
          <cell r="DZ593">
            <v>0</v>
          </cell>
          <cell r="EA593">
            <v>0</v>
          </cell>
          <cell r="EB593">
            <v>0</v>
          </cell>
          <cell r="EC593">
            <v>0</v>
          </cell>
          <cell r="ED593">
            <v>0</v>
          </cell>
          <cell r="EE593">
            <v>0</v>
          </cell>
          <cell r="EF593">
            <v>0</v>
          </cell>
        </row>
        <row r="594">
          <cell r="DH594">
            <v>0</v>
          </cell>
          <cell r="DI594">
            <v>0</v>
          </cell>
          <cell r="DJ594">
            <v>0</v>
          </cell>
          <cell r="DK594">
            <v>0</v>
          </cell>
          <cell r="DL594">
            <v>0</v>
          </cell>
          <cell r="DM594">
            <v>0</v>
          </cell>
          <cell r="DN594">
            <v>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U594">
            <v>0</v>
          </cell>
          <cell r="DV594">
            <v>0</v>
          </cell>
          <cell r="DW594">
            <v>0</v>
          </cell>
          <cell r="DX594">
            <v>0</v>
          </cell>
          <cell r="DY594">
            <v>0</v>
          </cell>
          <cell r="DZ594">
            <v>0</v>
          </cell>
          <cell r="EA594">
            <v>0</v>
          </cell>
          <cell r="EB594">
            <v>0</v>
          </cell>
          <cell r="EC594">
            <v>0</v>
          </cell>
          <cell r="ED594">
            <v>0</v>
          </cell>
          <cell r="EE594">
            <v>0</v>
          </cell>
          <cell r="EF594">
            <v>0</v>
          </cell>
        </row>
        <row r="595">
          <cell r="DH595">
            <v>0</v>
          </cell>
          <cell r="DI595">
            <v>0</v>
          </cell>
          <cell r="DJ595">
            <v>0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U595">
            <v>0</v>
          </cell>
          <cell r="DV595">
            <v>0</v>
          </cell>
          <cell r="DW595">
            <v>0</v>
          </cell>
          <cell r="DX595">
            <v>0</v>
          </cell>
          <cell r="DY595">
            <v>0</v>
          </cell>
          <cell r="DZ595">
            <v>0</v>
          </cell>
          <cell r="EA595">
            <v>0</v>
          </cell>
          <cell r="EB595">
            <v>0</v>
          </cell>
          <cell r="EC595">
            <v>0</v>
          </cell>
          <cell r="ED595">
            <v>0</v>
          </cell>
          <cell r="EE595">
            <v>0</v>
          </cell>
          <cell r="EF595">
            <v>0</v>
          </cell>
        </row>
        <row r="596">
          <cell r="DH596">
            <v>0</v>
          </cell>
          <cell r="DI596">
            <v>0</v>
          </cell>
          <cell r="DJ596">
            <v>0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>
            <v>0</v>
          </cell>
          <cell r="DU596">
            <v>0</v>
          </cell>
          <cell r="DV596">
            <v>0</v>
          </cell>
          <cell r="DW596">
            <v>0</v>
          </cell>
          <cell r="DX596">
            <v>0</v>
          </cell>
          <cell r="DY596">
            <v>0</v>
          </cell>
          <cell r="DZ596">
            <v>0</v>
          </cell>
          <cell r="EA596">
            <v>0</v>
          </cell>
          <cell r="EB596">
            <v>0</v>
          </cell>
          <cell r="EC596">
            <v>0</v>
          </cell>
          <cell r="ED596">
            <v>0</v>
          </cell>
          <cell r="EE596">
            <v>0</v>
          </cell>
          <cell r="EF596">
            <v>0</v>
          </cell>
        </row>
        <row r="597">
          <cell r="DH597">
            <v>0</v>
          </cell>
          <cell r="DI597">
            <v>0</v>
          </cell>
          <cell r="DJ597">
            <v>0</v>
          </cell>
          <cell r="DK597">
            <v>0</v>
          </cell>
          <cell r="DL597">
            <v>0</v>
          </cell>
          <cell r="DM597">
            <v>0</v>
          </cell>
          <cell r="DN597">
            <v>0</v>
          </cell>
          <cell r="DO597">
            <v>0</v>
          </cell>
          <cell r="DP597">
            <v>0</v>
          </cell>
          <cell r="DQ597">
            <v>0</v>
          </cell>
          <cell r="DR597">
            <v>0</v>
          </cell>
          <cell r="DS597">
            <v>0</v>
          </cell>
          <cell r="DU597">
            <v>0</v>
          </cell>
          <cell r="DV597">
            <v>0</v>
          </cell>
          <cell r="DW597">
            <v>0</v>
          </cell>
          <cell r="DX597">
            <v>0</v>
          </cell>
          <cell r="DY597">
            <v>0</v>
          </cell>
          <cell r="DZ597">
            <v>0</v>
          </cell>
          <cell r="EA597">
            <v>0</v>
          </cell>
          <cell r="EB597">
            <v>0</v>
          </cell>
          <cell r="EC597">
            <v>0</v>
          </cell>
          <cell r="ED597">
            <v>0</v>
          </cell>
          <cell r="EE597">
            <v>0</v>
          </cell>
          <cell r="EF597">
            <v>0</v>
          </cell>
        </row>
        <row r="598">
          <cell r="DH598">
            <v>0</v>
          </cell>
          <cell r="DI598">
            <v>0</v>
          </cell>
          <cell r="DJ598">
            <v>0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0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U598">
            <v>0</v>
          </cell>
          <cell r="DV598">
            <v>0</v>
          </cell>
          <cell r="DW598">
            <v>0</v>
          </cell>
          <cell r="DX598">
            <v>0</v>
          </cell>
          <cell r="DY598">
            <v>0</v>
          </cell>
          <cell r="DZ598">
            <v>0</v>
          </cell>
          <cell r="EA598">
            <v>0</v>
          </cell>
          <cell r="EB598">
            <v>0</v>
          </cell>
          <cell r="EC598">
            <v>0</v>
          </cell>
          <cell r="ED598">
            <v>0</v>
          </cell>
          <cell r="EE598">
            <v>0</v>
          </cell>
          <cell r="EF598">
            <v>0</v>
          </cell>
        </row>
        <row r="599">
          <cell r="DH599">
            <v>0</v>
          </cell>
          <cell r="DI599">
            <v>0</v>
          </cell>
          <cell r="DJ599">
            <v>0</v>
          </cell>
          <cell r="DK599">
            <v>0</v>
          </cell>
          <cell r="DL599">
            <v>0</v>
          </cell>
          <cell r="DM599">
            <v>0</v>
          </cell>
          <cell r="DN599">
            <v>0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U599">
            <v>0</v>
          </cell>
          <cell r="DV599">
            <v>0</v>
          </cell>
          <cell r="DW599">
            <v>0</v>
          </cell>
          <cell r="DX599">
            <v>0</v>
          </cell>
          <cell r="DY599">
            <v>0</v>
          </cell>
          <cell r="DZ599">
            <v>0</v>
          </cell>
          <cell r="EA599">
            <v>0</v>
          </cell>
          <cell r="EB599">
            <v>0</v>
          </cell>
          <cell r="EC599">
            <v>0</v>
          </cell>
          <cell r="ED599">
            <v>0</v>
          </cell>
          <cell r="EE599">
            <v>0</v>
          </cell>
          <cell r="EF599">
            <v>0</v>
          </cell>
        </row>
        <row r="600">
          <cell r="DH600">
            <v>0</v>
          </cell>
          <cell r="DI600">
            <v>0</v>
          </cell>
          <cell r="DJ600">
            <v>0</v>
          </cell>
          <cell r="DK600">
            <v>0</v>
          </cell>
          <cell r="DL600">
            <v>0</v>
          </cell>
          <cell r="DM600">
            <v>0</v>
          </cell>
          <cell r="DN600">
            <v>0</v>
          </cell>
          <cell r="DO600">
            <v>0</v>
          </cell>
          <cell r="DP600">
            <v>0</v>
          </cell>
          <cell r="DQ600">
            <v>0</v>
          </cell>
          <cell r="DR600">
            <v>0</v>
          </cell>
          <cell r="DS600">
            <v>0</v>
          </cell>
          <cell r="DU600">
            <v>0</v>
          </cell>
          <cell r="DV600">
            <v>0</v>
          </cell>
          <cell r="DW600">
            <v>0</v>
          </cell>
          <cell r="DX600">
            <v>0</v>
          </cell>
          <cell r="DY600">
            <v>0</v>
          </cell>
          <cell r="DZ600">
            <v>0</v>
          </cell>
          <cell r="EA600">
            <v>0</v>
          </cell>
          <cell r="EB600">
            <v>0</v>
          </cell>
          <cell r="EC600">
            <v>0</v>
          </cell>
          <cell r="ED600">
            <v>0</v>
          </cell>
          <cell r="EE600">
            <v>0</v>
          </cell>
          <cell r="EF600">
            <v>0</v>
          </cell>
        </row>
        <row r="601">
          <cell r="DH601">
            <v>0</v>
          </cell>
          <cell r="DI601">
            <v>0</v>
          </cell>
          <cell r="DJ601">
            <v>0</v>
          </cell>
          <cell r="DK601">
            <v>0</v>
          </cell>
          <cell r="DL601">
            <v>0</v>
          </cell>
          <cell r="DM601">
            <v>0</v>
          </cell>
          <cell r="DN601">
            <v>0</v>
          </cell>
          <cell r="DO601">
            <v>0</v>
          </cell>
          <cell r="DP601">
            <v>0</v>
          </cell>
          <cell r="DQ601">
            <v>0</v>
          </cell>
          <cell r="DR601">
            <v>0</v>
          </cell>
          <cell r="DS601">
            <v>0</v>
          </cell>
          <cell r="DU601">
            <v>0</v>
          </cell>
          <cell r="DV601">
            <v>0</v>
          </cell>
          <cell r="DW601">
            <v>0</v>
          </cell>
          <cell r="DX601">
            <v>0</v>
          </cell>
          <cell r="DY601">
            <v>0</v>
          </cell>
          <cell r="DZ601">
            <v>0</v>
          </cell>
          <cell r="EA601">
            <v>0</v>
          </cell>
          <cell r="EB601">
            <v>0</v>
          </cell>
          <cell r="EC601">
            <v>0</v>
          </cell>
          <cell r="ED601">
            <v>0</v>
          </cell>
          <cell r="EE601">
            <v>0</v>
          </cell>
          <cell r="EF601">
            <v>0</v>
          </cell>
        </row>
        <row r="602">
          <cell r="DH602">
            <v>0</v>
          </cell>
          <cell r="DI602">
            <v>0</v>
          </cell>
          <cell r="DJ602">
            <v>0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U602">
            <v>0</v>
          </cell>
          <cell r="DV602">
            <v>0</v>
          </cell>
          <cell r="DW602">
            <v>0</v>
          </cell>
          <cell r="DX602">
            <v>0</v>
          </cell>
          <cell r="DY602">
            <v>0</v>
          </cell>
          <cell r="DZ602">
            <v>0</v>
          </cell>
          <cell r="EA602">
            <v>0</v>
          </cell>
          <cell r="EB602">
            <v>0</v>
          </cell>
          <cell r="EC602">
            <v>0</v>
          </cell>
          <cell r="ED602">
            <v>0</v>
          </cell>
          <cell r="EE602">
            <v>0</v>
          </cell>
          <cell r="EF602">
            <v>0</v>
          </cell>
        </row>
        <row r="603">
          <cell r="DH603">
            <v>0</v>
          </cell>
          <cell r="DI603">
            <v>0</v>
          </cell>
          <cell r="DJ603">
            <v>0</v>
          </cell>
          <cell r="DK603">
            <v>0</v>
          </cell>
          <cell r="DL603">
            <v>0</v>
          </cell>
          <cell r="DM603">
            <v>0</v>
          </cell>
          <cell r="DN603">
            <v>0</v>
          </cell>
          <cell r="DO603">
            <v>0</v>
          </cell>
          <cell r="DP603">
            <v>0</v>
          </cell>
          <cell r="DQ603">
            <v>0</v>
          </cell>
          <cell r="DR603">
            <v>0</v>
          </cell>
          <cell r="DS603">
            <v>0</v>
          </cell>
          <cell r="DU603">
            <v>0</v>
          </cell>
          <cell r="DV603">
            <v>0</v>
          </cell>
          <cell r="DW603">
            <v>0</v>
          </cell>
          <cell r="DX603">
            <v>0</v>
          </cell>
          <cell r="DY603">
            <v>0</v>
          </cell>
          <cell r="DZ603">
            <v>0</v>
          </cell>
          <cell r="EA603">
            <v>0</v>
          </cell>
          <cell r="EB603">
            <v>0</v>
          </cell>
          <cell r="EC603">
            <v>0</v>
          </cell>
          <cell r="ED603">
            <v>0</v>
          </cell>
          <cell r="EE603">
            <v>0</v>
          </cell>
          <cell r="EF603">
            <v>0</v>
          </cell>
        </row>
        <row r="604">
          <cell r="DH604">
            <v>0</v>
          </cell>
          <cell r="DI604">
            <v>0</v>
          </cell>
          <cell r="DJ604">
            <v>0</v>
          </cell>
          <cell r="DK604">
            <v>0</v>
          </cell>
          <cell r="DL604">
            <v>0</v>
          </cell>
          <cell r="DM604">
            <v>0</v>
          </cell>
          <cell r="DN604">
            <v>0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U604">
            <v>0</v>
          </cell>
          <cell r="DV604">
            <v>0</v>
          </cell>
          <cell r="DW604">
            <v>0</v>
          </cell>
          <cell r="DX604">
            <v>0</v>
          </cell>
          <cell r="DY604">
            <v>0</v>
          </cell>
          <cell r="DZ604">
            <v>0</v>
          </cell>
          <cell r="EA604">
            <v>0</v>
          </cell>
          <cell r="EB604">
            <v>0</v>
          </cell>
          <cell r="EC604">
            <v>0</v>
          </cell>
          <cell r="ED604">
            <v>0</v>
          </cell>
          <cell r="EE604">
            <v>0</v>
          </cell>
          <cell r="EF604">
            <v>0</v>
          </cell>
        </row>
        <row r="605">
          <cell r="DH605">
            <v>0</v>
          </cell>
          <cell r="DI605">
            <v>0</v>
          </cell>
          <cell r="DJ605">
            <v>0</v>
          </cell>
          <cell r="DK605">
            <v>0</v>
          </cell>
          <cell r="DL605">
            <v>0</v>
          </cell>
          <cell r="DM605">
            <v>0</v>
          </cell>
          <cell r="DN605">
            <v>0</v>
          </cell>
          <cell r="DO605">
            <v>0</v>
          </cell>
          <cell r="DP605">
            <v>0</v>
          </cell>
          <cell r="DQ605">
            <v>0</v>
          </cell>
          <cell r="DR605">
            <v>0</v>
          </cell>
          <cell r="DS605">
            <v>0</v>
          </cell>
          <cell r="DU605">
            <v>0</v>
          </cell>
          <cell r="DV605">
            <v>0</v>
          </cell>
          <cell r="DW605">
            <v>0</v>
          </cell>
          <cell r="DX605">
            <v>0</v>
          </cell>
          <cell r="DY605">
            <v>0</v>
          </cell>
          <cell r="DZ605">
            <v>0</v>
          </cell>
          <cell r="EA605">
            <v>0</v>
          </cell>
          <cell r="EB605">
            <v>0</v>
          </cell>
          <cell r="EC605">
            <v>0</v>
          </cell>
          <cell r="ED605">
            <v>0</v>
          </cell>
          <cell r="EE605">
            <v>0</v>
          </cell>
          <cell r="EF605">
            <v>0</v>
          </cell>
        </row>
        <row r="606">
          <cell r="DH606">
            <v>0</v>
          </cell>
          <cell r="DI606">
            <v>0</v>
          </cell>
          <cell r="DJ606">
            <v>0</v>
          </cell>
          <cell r="DK606">
            <v>0</v>
          </cell>
          <cell r="DL606">
            <v>0</v>
          </cell>
          <cell r="DM606">
            <v>0</v>
          </cell>
          <cell r="DN606">
            <v>0</v>
          </cell>
          <cell r="DO606">
            <v>0</v>
          </cell>
          <cell r="DP606">
            <v>0</v>
          </cell>
          <cell r="DQ606">
            <v>0</v>
          </cell>
          <cell r="DR606">
            <v>0</v>
          </cell>
          <cell r="DS606">
            <v>0</v>
          </cell>
          <cell r="DU606">
            <v>0</v>
          </cell>
          <cell r="DV606">
            <v>0</v>
          </cell>
          <cell r="DW606">
            <v>0</v>
          </cell>
          <cell r="DX606">
            <v>0</v>
          </cell>
          <cell r="DY606">
            <v>0</v>
          </cell>
          <cell r="DZ606">
            <v>0</v>
          </cell>
          <cell r="EA606">
            <v>0</v>
          </cell>
          <cell r="EB606">
            <v>0</v>
          </cell>
          <cell r="EC606">
            <v>0</v>
          </cell>
          <cell r="ED606">
            <v>0</v>
          </cell>
          <cell r="EE606">
            <v>0</v>
          </cell>
          <cell r="EF606">
            <v>0</v>
          </cell>
        </row>
        <row r="607">
          <cell r="DH607">
            <v>0</v>
          </cell>
          <cell r="DI607">
            <v>0</v>
          </cell>
          <cell r="DJ607">
            <v>0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U607">
            <v>0</v>
          </cell>
          <cell r="DV607">
            <v>0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  <cell r="EE607">
            <v>0</v>
          </cell>
          <cell r="EF607">
            <v>0</v>
          </cell>
        </row>
        <row r="608">
          <cell r="DH608">
            <v>0</v>
          </cell>
          <cell r="DI608">
            <v>0</v>
          </cell>
          <cell r="DJ608">
            <v>0</v>
          </cell>
          <cell r="DK608">
            <v>0</v>
          </cell>
          <cell r="DL608">
            <v>0</v>
          </cell>
          <cell r="DM608">
            <v>0</v>
          </cell>
          <cell r="DN608">
            <v>0</v>
          </cell>
          <cell r="DO608">
            <v>0</v>
          </cell>
          <cell r="DP608">
            <v>0</v>
          </cell>
          <cell r="DQ608">
            <v>0</v>
          </cell>
          <cell r="DR608">
            <v>0</v>
          </cell>
          <cell r="DS608">
            <v>0</v>
          </cell>
          <cell r="DU608">
            <v>0</v>
          </cell>
          <cell r="DV608">
            <v>0</v>
          </cell>
          <cell r="DW608">
            <v>0</v>
          </cell>
          <cell r="DX608">
            <v>0</v>
          </cell>
          <cell r="DY608">
            <v>0</v>
          </cell>
          <cell r="DZ608">
            <v>0</v>
          </cell>
          <cell r="EA608">
            <v>0</v>
          </cell>
          <cell r="EB608">
            <v>0</v>
          </cell>
          <cell r="EC608">
            <v>0</v>
          </cell>
          <cell r="ED608">
            <v>0</v>
          </cell>
          <cell r="EE608">
            <v>0</v>
          </cell>
          <cell r="EF608">
            <v>0</v>
          </cell>
        </row>
        <row r="609"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0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  <cell r="EE609">
            <v>0</v>
          </cell>
          <cell r="EF609">
            <v>0</v>
          </cell>
        </row>
        <row r="610">
          <cell r="DH610">
            <v>0</v>
          </cell>
          <cell r="DI610">
            <v>0</v>
          </cell>
          <cell r="DJ610">
            <v>0</v>
          </cell>
          <cell r="DK610">
            <v>0</v>
          </cell>
          <cell r="DL610">
            <v>0</v>
          </cell>
          <cell r="DM610">
            <v>0</v>
          </cell>
          <cell r="DN610">
            <v>0</v>
          </cell>
          <cell r="DO610">
            <v>0</v>
          </cell>
          <cell r="DP610">
            <v>0</v>
          </cell>
          <cell r="DQ610">
            <v>0</v>
          </cell>
          <cell r="DR610">
            <v>0</v>
          </cell>
          <cell r="DS610">
            <v>0</v>
          </cell>
          <cell r="DU610">
            <v>0</v>
          </cell>
          <cell r="DV610">
            <v>0</v>
          </cell>
          <cell r="DW610">
            <v>0</v>
          </cell>
          <cell r="DX610">
            <v>0</v>
          </cell>
          <cell r="DY610">
            <v>0</v>
          </cell>
          <cell r="DZ610">
            <v>0</v>
          </cell>
          <cell r="EA610">
            <v>0</v>
          </cell>
          <cell r="EB610">
            <v>0</v>
          </cell>
          <cell r="EC610">
            <v>0</v>
          </cell>
          <cell r="ED610">
            <v>0</v>
          </cell>
          <cell r="EE610">
            <v>0</v>
          </cell>
          <cell r="EF610">
            <v>0</v>
          </cell>
        </row>
        <row r="611">
          <cell r="DH611">
            <v>0</v>
          </cell>
          <cell r="DI611">
            <v>0</v>
          </cell>
          <cell r="DJ611">
            <v>0</v>
          </cell>
          <cell r="DK611">
            <v>0</v>
          </cell>
          <cell r="DL611">
            <v>0</v>
          </cell>
          <cell r="DM611">
            <v>0</v>
          </cell>
          <cell r="DN611">
            <v>0</v>
          </cell>
          <cell r="DO611">
            <v>0</v>
          </cell>
          <cell r="DP611">
            <v>0</v>
          </cell>
          <cell r="DQ611">
            <v>0</v>
          </cell>
          <cell r="DR611">
            <v>0</v>
          </cell>
          <cell r="DS611">
            <v>0</v>
          </cell>
          <cell r="DU611">
            <v>0</v>
          </cell>
          <cell r="DV611">
            <v>0</v>
          </cell>
          <cell r="DW611">
            <v>0</v>
          </cell>
          <cell r="DX611">
            <v>0</v>
          </cell>
          <cell r="DY611">
            <v>0</v>
          </cell>
          <cell r="DZ611">
            <v>0</v>
          </cell>
          <cell r="EA611">
            <v>0</v>
          </cell>
          <cell r="EB611">
            <v>0</v>
          </cell>
          <cell r="EC611">
            <v>0</v>
          </cell>
          <cell r="ED611">
            <v>0</v>
          </cell>
          <cell r="EE611">
            <v>0</v>
          </cell>
          <cell r="EF611">
            <v>0</v>
          </cell>
        </row>
        <row r="612">
          <cell r="DH612">
            <v>0</v>
          </cell>
          <cell r="DI612">
            <v>0</v>
          </cell>
          <cell r="DJ612">
            <v>0</v>
          </cell>
          <cell r="DK612">
            <v>0</v>
          </cell>
          <cell r="DL612">
            <v>0</v>
          </cell>
          <cell r="DM612">
            <v>0</v>
          </cell>
          <cell r="DN612">
            <v>0</v>
          </cell>
          <cell r="DO612">
            <v>0</v>
          </cell>
          <cell r="DP612">
            <v>0</v>
          </cell>
          <cell r="DQ612">
            <v>0</v>
          </cell>
          <cell r="DR612">
            <v>0</v>
          </cell>
          <cell r="DS612">
            <v>0</v>
          </cell>
          <cell r="DU612">
            <v>0</v>
          </cell>
          <cell r="DV612">
            <v>0</v>
          </cell>
          <cell r="DW612">
            <v>0</v>
          </cell>
          <cell r="DX612">
            <v>0</v>
          </cell>
          <cell r="DY612">
            <v>0</v>
          </cell>
          <cell r="DZ612">
            <v>0</v>
          </cell>
          <cell r="EA612">
            <v>0</v>
          </cell>
          <cell r="EB612">
            <v>0</v>
          </cell>
          <cell r="EC612">
            <v>0</v>
          </cell>
          <cell r="ED612">
            <v>0</v>
          </cell>
          <cell r="EE612">
            <v>0</v>
          </cell>
          <cell r="EF612">
            <v>0</v>
          </cell>
        </row>
        <row r="613">
          <cell r="DH613">
            <v>0</v>
          </cell>
          <cell r="DI613">
            <v>0</v>
          </cell>
          <cell r="DJ613">
            <v>0</v>
          </cell>
          <cell r="DK613">
            <v>0</v>
          </cell>
          <cell r="DL613">
            <v>0</v>
          </cell>
          <cell r="DM613">
            <v>0</v>
          </cell>
          <cell r="DN613">
            <v>0</v>
          </cell>
          <cell r="DO613">
            <v>0</v>
          </cell>
          <cell r="DP613">
            <v>0</v>
          </cell>
          <cell r="DQ613">
            <v>0</v>
          </cell>
          <cell r="DR613">
            <v>0</v>
          </cell>
          <cell r="DS613">
            <v>0</v>
          </cell>
          <cell r="DU613">
            <v>0</v>
          </cell>
          <cell r="DV613">
            <v>0</v>
          </cell>
          <cell r="DW613">
            <v>0</v>
          </cell>
          <cell r="DX613">
            <v>0</v>
          </cell>
          <cell r="DY613">
            <v>0</v>
          </cell>
          <cell r="DZ613">
            <v>0</v>
          </cell>
          <cell r="EA613">
            <v>0</v>
          </cell>
          <cell r="EB613">
            <v>0</v>
          </cell>
          <cell r="EC613">
            <v>0</v>
          </cell>
          <cell r="ED613">
            <v>0</v>
          </cell>
          <cell r="EE613">
            <v>0</v>
          </cell>
          <cell r="EF613">
            <v>0</v>
          </cell>
        </row>
        <row r="614">
          <cell r="DH614">
            <v>0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>
            <v>0</v>
          </cell>
          <cell r="DN614">
            <v>0</v>
          </cell>
          <cell r="DO614">
            <v>0</v>
          </cell>
          <cell r="DP614">
            <v>0</v>
          </cell>
          <cell r="DQ614">
            <v>0</v>
          </cell>
          <cell r="DR614">
            <v>0</v>
          </cell>
          <cell r="DS614">
            <v>0</v>
          </cell>
          <cell r="DU614">
            <v>0</v>
          </cell>
          <cell r="DV614">
            <v>0</v>
          </cell>
          <cell r="DW614">
            <v>0</v>
          </cell>
          <cell r="DX614">
            <v>0</v>
          </cell>
          <cell r="DY614">
            <v>0</v>
          </cell>
          <cell r="DZ614">
            <v>0</v>
          </cell>
          <cell r="EA614">
            <v>0</v>
          </cell>
          <cell r="EB614">
            <v>0</v>
          </cell>
          <cell r="EC614">
            <v>0</v>
          </cell>
          <cell r="ED614">
            <v>0</v>
          </cell>
          <cell r="EE614">
            <v>0</v>
          </cell>
          <cell r="EF614">
            <v>0</v>
          </cell>
        </row>
        <row r="615">
          <cell r="DH615">
            <v>0</v>
          </cell>
          <cell r="DI615">
            <v>0</v>
          </cell>
          <cell r="DJ615">
            <v>0</v>
          </cell>
          <cell r="DK615">
            <v>0</v>
          </cell>
          <cell r="DL615">
            <v>0</v>
          </cell>
          <cell r="DM615">
            <v>0</v>
          </cell>
          <cell r="DN615">
            <v>0</v>
          </cell>
          <cell r="DO615">
            <v>0</v>
          </cell>
          <cell r="DP615">
            <v>0</v>
          </cell>
          <cell r="DQ615">
            <v>0</v>
          </cell>
          <cell r="DR615">
            <v>0</v>
          </cell>
          <cell r="DS615">
            <v>0</v>
          </cell>
          <cell r="DU615">
            <v>0</v>
          </cell>
          <cell r="DV615">
            <v>0</v>
          </cell>
          <cell r="DW615">
            <v>0</v>
          </cell>
          <cell r="DX615">
            <v>0</v>
          </cell>
          <cell r="DY615">
            <v>0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>
            <v>0</v>
          </cell>
          <cell r="EE615">
            <v>0</v>
          </cell>
          <cell r="EF615">
            <v>0</v>
          </cell>
        </row>
        <row r="616">
          <cell r="DH616">
            <v>0</v>
          </cell>
          <cell r="DI616">
            <v>0</v>
          </cell>
          <cell r="DJ616">
            <v>0</v>
          </cell>
          <cell r="DK616">
            <v>0</v>
          </cell>
          <cell r="DL616">
            <v>0</v>
          </cell>
          <cell r="DM616">
            <v>0</v>
          </cell>
          <cell r="DN616">
            <v>0</v>
          </cell>
          <cell r="DO616">
            <v>0</v>
          </cell>
          <cell r="DP616">
            <v>0</v>
          </cell>
          <cell r="DQ616">
            <v>0</v>
          </cell>
          <cell r="DR616">
            <v>0</v>
          </cell>
          <cell r="DS616">
            <v>0</v>
          </cell>
          <cell r="DU616">
            <v>0</v>
          </cell>
          <cell r="DV616">
            <v>0</v>
          </cell>
          <cell r="DW616">
            <v>0</v>
          </cell>
          <cell r="DX616">
            <v>0</v>
          </cell>
          <cell r="DY616">
            <v>0</v>
          </cell>
          <cell r="DZ616">
            <v>0</v>
          </cell>
          <cell r="EA616">
            <v>0</v>
          </cell>
          <cell r="EB616">
            <v>0</v>
          </cell>
          <cell r="EC616">
            <v>0</v>
          </cell>
          <cell r="ED616">
            <v>0</v>
          </cell>
          <cell r="EE616">
            <v>0</v>
          </cell>
          <cell r="EF616">
            <v>0</v>
          </cell>
        </row>
        <row r="617">
          <cell r="DH617">
            <v>0</v>
          </cell>
          <cell r="DI617">
            <v>0</v>
          </cell>
          <cell r="DJ617">
            <v>0</v>
          </cell>
          <cell r="DK617">
            <v>0</v>
          </cell>
          <cell r="DL617">
            <v>0</v>
          </cell>
          <cell r="DM617">
            <v>0</v>
          </cell>
          <cell r="DN617">
            <v>0</v>
          </cell>
          <cell r="DO617">
            <v>0</v>
          </cell>
          <cell r="DP617">
            <v>0</v>
          </cell>
          <cell r="DQ617">
            <v>0</v>
          </cell>
          <cell r="DR617">
            <v>0</v>
          </cell>
          <cell r="DS617">
            <v>0</v>
          </cell>
          <cell r="DU617">
            <v>0</v>
          </cell>
          <cell r="DV617">
            <v>0</v>
          </cell>
          <cell r="DW617">
            <v>0</v>
          </cell>
          <cell r="DX617">
            <v>0</v>
          </cell>
          <cell r="DY617">
            <v>0</v>
          </cell>
          <cell r="DZ617">
            <v>0</v>
          </cell>
          <cell r="EA617">
            <v>0</v>
          </cell>
          <cell r="EB617">
            <v>0</v>
          </cell>
          <cell r="EC617">
            <v>0</v>
          </cell>
          <cell r="ED617">
            <v>0</v>
          </cell>
          <cell r="EE617">
            <v>0</v>
          </cell>
          <cell r="EF617">
            <v>0</v>
          </cell>
        </row>
        <row r="618">
          <cell r="DH618">
            <v>0</v>
          </cell>
          <cell r="DI618">
            <v>0</v>
          </cell>
          <cell r="DJ618">
            <v>0</v>
          </cell>
          <cell r="DK618">
            <v>0</v>
          </cell>
          <cell r="DL618">
            <v>0</v>
          </cell>
          <cell r="DM618">
            <v>0</v>
          </cell>
          <cell r="DN618">
            <v>0</v>
          </cell>
          <cell r="DO618">
            <v>0</v>
          </cell>
          <cell r="DP618">
            <v>0</v>
          </cell>
          <cell r="DQ618">
            <v>0</v>
          </cell>
          <cell r="DR618">
            <v>0</v>
          </cell>
          <cell r="DS618">
            <v>0</v>
          </cell>
          <cell r="DU618">
            <v>0</v>
          </cell>
          <cell r="DV618">
            <v>0</v>
          </cell>
          <cell r="DW618">
            <v>0</v>
          </cell>
          <cell r="DX618">
            <v>0</v>
          </cell>
          <cell r="DY618">
            <v>0</v>
          </cell>
          <cell r="DZ618">
            <v>0</v>
          </cell>
          <cell r="EA618">
            <v>0</v>
          </cell>
          <cell r="EB618">
            <v>0</v>
          </cell>
          <cell r="EC618">
            <v>0</v>
          </cell>
          <cell r="ED618">
            <v>0</v>
          </cell>
          <cell r="EE618">
            <v>0</v>
          </cell>
          <cell r="EF618">
            <v>0</v>
          </cell>
        </row>
        <row r="619"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>
            <v>0</v>
          </cell>
          <cell r="DN619">
            <v>0</v>
          </cell>
          <cell r="DO619">
            <v>0</v>
          </cell>
          <cell r="DP619">
            <v>0</v>
          </cell>
          <cell r="DQ619">
            <v>0</v>
          </cell>
          <cell r="DR619">
            <v>0</v>
          </cell>
          <cell r="DS619">
            <v>0</v>
          </cell>
          <cell r="DU619">
            <v>0</v>
          </cell>
          <cell r="DV619">
            <v>0</v>
          </cell>
          <cell r="DW619">
            <v>0</v>
          </cell>
          <cell r="DX619">
            <v>0</v>
          </cell>
          <cell r="DY619">
            <v>0</v>
          </cell>
          <cell r="DZ619">
            <v>0</v>
          </cell>
          <cell r="EA619">
            <v>0</v>
          </cell>
          <cell r="EB619">
            <v>0</v>
          </cell>
          <cell r="EC619">
            <v>0</v>
          </cell>
          <cell r="ED619">
            <v>0</v>
          </cell>
          <cell r="EE619">
            <v>0</v>
          </cell>
          <cell r="EF619">
            <v>0</v>
          </cell>
        </row>
        <row r="620"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  <cell r="EE620">
            <v>0</v>
          </cell>
          <cell r="EF620">
            <v>0</v>
          </cell>
        </row>
        <row r="621">
          <cell r="DH621">
            <v>0</v>
          </cell>
          <cell r="DI621">
            <v>0</v>
          </cell>
          <cell r="DJ621">
            <v>0</v>
          </cell>
          <cell r="DK621">
            <v>0</v>
          </cell>
          <cell r="DL621">
            <v>0</v>
          </cell>
          <cell r="DM621">
            <v>0</v>
          </cell>
          <cell r="DN621">
            <v>0</v>
          </cell>
          <cell r="DO621">
            <v>0</v>
          </cell>
          <cell r="DP621">
            <v>0</v>
          </cell>
          <cell r="DQ621">
            <v>0</v>
          </cell>
          <cell r="DR621">
            <v>0</v>
          </cell>
          <cell r="DS621">
            <v>0</v>
          </cell>
          <cell r="DU621">
            <v>0</v>
          </cell>
          <cell r="DV621">
            <v>0</v>
          </cell>
          <cell r="DW621">
            <v>0</v>
          </cell>
          <cell r="DX621">
            <v>0</v>
          </cell>
          <cell r="DY621">
            <v>0</v>
          </cell>
          <cell r="DZ621">
            <v>0</v>
          </cell>
          <cell r="EA621">
            <v>0</v>
          </cell>
          <cell r="EB621">
            <v>0</v>
          </cell>
          <cell r="EC621">
            <v>0</v>
          </cell>
          <cell r="ED621">
            <v>0</v>
          </cell>
          <cell r="EE621">
            <v>0</v>
          </cell>
          <cell r="EF621">
            <v>0</v>
          </cell>
        </row>
        <row r="622">
          <cell r="DH622">
            <v>0</v>
          </cell>
          <cell r="DI622">
            <v>0</v>
          </cell>
          <cell r="DJ622">
            <v>0</v>
          </cell>
          <cell r="DK622">
            <v>0</v>
          </cell>
          <cell r="DL622">
            <v>0</v>
          </cell>
          <cell r="DM622">
            <v>0</v>
          </cell>
          <cell r="DN622">
            <v>0</v>
          </cell>
          <cell r="DO622">
            <v>0</v>
          </cell>
          <cell r="DP622">
            <v>0</v>
          </cell>
          <cell r="DQ622">
            <v>0</v>
          </cell>
          <cell r="DR622">
            <v>0</v>
          </cell>
          <cell r="DS622">
            <v>0</v>
          </cell>
          <cell r="DU622">
            <v>0</v>
          </cell>
          <cell r="DV622">
            <v>0</v>
          </cell>
          <cell r="DW622">
            <v>0</v>
          </cell>
          <cell r="DX622">
            <v>0</v>
          </cell>
          <cell r="DY622">
            <v>0</v>
          </cell>
          <cell r="DZ622">
            <v>0</v>
          </cell>
          <cell r="EA622">
            <v>0</v>
          </cell>
          <cell r="EB622">
            <v>0</v>
          </cell>
          <cell r="EC622">
            <v>0</v>
          </cell>
          <cell r="ED622">
            <v>0</v>
          </cell>
          <cell r="EE622">
            <v>0</v>
          </cell>
          <cell r="EF622">
            <v>0</v>
          </cell>
        </row>
        <row r="623">
          <cell r="DH623">
            <v>0</v>
          </cell>
          <cell r="DI623">
            <v>0</v>
          </cell>
          <cell r="DJ623">
            <v>0</v>
          </cell>
          <cell r="DK623">
            <v>0</v>
          </cell>
          <cell r="DL623">
            <v>0</v>
          </cell>
          <cell r="DM623">
            <v>0</v>
          </cell>
          <cell r="DN623">
            <v>0</v>
          </cell>
          <cell r="DO623">
            <v>0</v>
          </cell>
          <cell r="DP623">
            <v>0</v>
          </cell>
          <cell r="DQ623">
            <v>0</v>
          </cell>
          <cell r="DR623">
            <v>0</v>
          </cell>
          <cell r="DS623">
            <v>0</v>
          </cell>
          <cell r="DU623">
            <v>0</v>
          </cell>
          <cell r="DV623">
            <v>0</v>
          </cell>
          <cell r="DW623">
            <v>0</v>
          </cell>
          <cell r="DX623">
            <v>0</v>
          </cell>
          <cell r="DY623">
            <v>0</v>
          </cell>
          <cell r="DZ623">
            <v>0</v>
          </cell>
          <cell r="EA623">
            <v>0</v>
          </cell>
          <cell r="EB623">
            <v>0</v>
          </cell>
          <cell r="EC623">
            <v>0</v>
          </cell>
          <cell r="ED623">
            <v>0</v>
          </cell>
          <cell r="EE623">
            <v>0</v>
          </cell>
          <cell r="EF623">
            <v>0</v>
          </cell>
        </row>
        <row r="624">
          <cell r="DH624">
            <v>0</v>
          </cell>
          <cell r="DI624">
            <v>0</v>
          </cell>
          <cell r="DJ624">
            <v>0</v>
          </cell>
          <cell r="DK624">
            <v>0</v>
          </cell>
          <cell r="DL624">
            <v>0</v>
          </cell>
          <cell r="DM624">
            <v>0</v>
          </cell>
          <cell r="DN624">
            <v>0</v>
          </cell>
          <cell r="DO624">
            <v>0</v>
          </cell>
          <cell r="DP624">
            <v>0</v>
          </cell>
          <cell r="DQ624">
            <v>0</v>
          </cell>
          <cell r="DR624">
            <v>0</v>
          </cell>
          <cell r="DS624">
            <v>0</v>
          </cell>
          <cell r="DU624">
            <v>0</v>
          </cell>
          <cell r="DV624">
            <v>0</v>
          </cell>
          <cell r="DW624">
            <v>0</v>
          </cell>
          <cell r="DX624">
            <v>0</v>
          </cell>
          <cell r="DY624">
            <v>0</v>
          </cell>
          <cell r="DZ624">
            <v>0</v>
          </cell>
          <cell r="EA624">
            <v>0</v>
          </cell>
          <cell r="EB624">
            <v>0</v>
          </cell>
          <cell r="EC624">
            <v>0</v>
          </cell>
          <cell r="ED624">
            <v>0</v>
          </cell>
          <cell r="EE624">
            <v>0</v>
          </cell>
          <cell r="EF624">
            <v>0</v>
          </cell>
        </row>
        <row r="625">
          <cell r="DH625">
            <v>0</v>
          </cell>
          <cell r="DI625">
            <v>0</v>
          </cell>
          <cell r="DJ625">
            <v>0</v>
          </cell>
          <cell r="DK625">
            <v>0</v>
          </cell>
          <cell r="DL625">
            <v>0</v>
          </cell>
          <cell r="DM625">
            <v>0</v>
          </cell>
          <cell r="DN625">
            <v>0</v>
          </cell>
          <cell r="DO625">
            <v>0</v>
          </cell>
          <cell r="DP625">
            <v>0</v>
          </cell>
          <cell r="DQ625">
            <v>0</v>
          </cell>
          <cell r="DR625">
            <v>0</v>
          </cell>
          <cell r="DS625">
            <v>0</v>
          </cell>
          <cell r="DU625">
            <v>0</v>
          </cell>
          <cell r="DV625">
            <v>0</v>
          </cell>
          <cell r="DW625">
            <v>0</v>
          </cell>
          <cell r="DX625">
            <v>0</v>
          </cell>
          <cell r="DY625">
            <v>0</v>
          </cell>
          <cell r="DZ625">
            <v>0</v>
          </cell>
          <cell r="EA625">
            <v>0</v>
          </cell>
          <cell r="EB625">
            <v>0</v>
          </cell>
          <cell r="EC625">
            <v>0</v>
          </cell>
          <cell r="ED625">
            <v>0</v>
          </cell>
          <cell r="EE625">
            <v>0</v>
          </cell>
          <cell r="EF625">
            <v>0</v>
          </cell>
        </row>
        <row r="626"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>
            <v>0</v>
          </cell>
          <cell r="DN626">
            <v>0</v>
          </cell>
          <cell r="DO626">
            <v>0</v>
          </cell>
          <cell r="DP626">
            <v>0</v>
          </cell>
          <cell r="DQ626">
            <v>0</v>
          </cell>
          <cell r="DR626">
            <v>0</v>
          </cell>
          <cell r="DS626">
            <v>0</v>
          </cell>
          <cell r="DU626">
            <v>0</v>
          </cell>
          <cell r="DV626">
            <v>0</v>
          </cell>
          <cell r="DW626">
            <v>0</v>
          </cell>
          <cell r="DX626">
            <v>0</v>
          </cell>
          <cell r="DY626">
            <v>0</v>
          </cell>
          <cell r="DZ626">
            <v>0</v>
          </cell>
          <cell r="EA626">
            <v>0</v>
          </cell>
          <cell r="EB626">
            <v>0</v>
          </cell>
          <cell r="EC626">
            <v>0</v>
          </cell>
          <cell r="ED626">
            <v>0</v>
          </cell>
          <cell r="EE626">
            <v>0</v>
          </cell>
          <cell r="EF626">
            <v>0</v>
          </cell>
        </row>
        <row r="627">
          <cell r="DH627">
            <v>0</v>
          </cell>
          <cell r="DI627">
            <v>0</v>
          </cell>
          <cell r="DJ627">
            <v>0</v>
          </cell>
          <cell r="DK627">
            <v>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>
            <v>0</v>
          </cell>
          <cell r="DR627">
            <v>0</v>
          </cell>
          <cell r="DS627">
            <v>0</v>
          </cell>
          <cell r="DU627">
            <v>0</v>
          </cell>
          <cell r="DV627">
            <v>0</v>
          </cell>
          <cell r="DW627">
            <v>0</v>
          </cell>
          <cell r="DX627">
            <v>0</v>
          </cell>
          <cell r="DY627">
            <v>0</v>
          </cell>
          <cell r="DZ627">
            <v>0</v>
          </cell>
          <cell r="EA627">
            <v>0</v>
          </cell>
          <cell r="EB627">
            <v>0</v>
          </cell>
          <cell r="EC627">
            <v>0</v>
          </cell>
          <cell r="ED627">
            <v>0</v>
          </cell>
          <cell r="EE627">
            <v>0</v>
          </cell>
          <cell r="EF627">
            <v>0</v>
          </cell>
        </row>
        <row r="628">
          <cell r="DH628">
            <v>0</v>
          </cell>
          <cell r="DI628">
            <v>0</v>
          </cell>
          <cell r="DJ628">
            <v>0</v>
          </cell>
          <cell r="DK628">
            <v>0</v>
          </cell>
          <cell r="DL628">
            <v>0</v>
          </cell>
          <cell r="DM628">
            <v>0</v>
          </cell>
          <cell r="DN628">
            <v>0</v>
          </cell>
          <cell r="DO628">
            <v>0</v>
          </cell>
          <cell r="DP628">
            <v>0</v>
          </cell>
          <cell r="DQ628">
            <v>0</v>
          </cell>
          <cell r="DR628">
            <v>0</v>
          </cell>
          <cell r="DS628">
            <v>0</v>
          </cell>
          <cell r="DU628">
            <v>0</v>
          </cell>
          <cell r="DV628">
            <v>0</v>
          </cell>
          <cell r="DW628">
            <v>0</v>
          </cell>
          <cell r="DX628">
            <v>0</v>
          </cell>
          <cell r="DY628">
            <v>0</v>
          </cell>
          <cell r="DZ628">
            <v>0</v>
          </cell>
          <cell r="EA628">
            <v>0</v>
          </cell>
          <cell r="EB628">
            <v>0</v>
          </cell>
          <cell r="EC628">
            <v>0</v>
          </cell>
          <cell r="ED628">
            <v>0</v>
          </cell>
          <cell r="EE628">
            <v>0</v>
          </cell>
          <cell r="EF628">
            <v>0</v>
          </cell>
        </row>
        <row r="629">
          <cell r="DH629">
            <v>0</v>
          </cell>
          <cell r="DI629">
            <v>0</v>
          </cell>
          <cell r="DJ629">
            <v>0</v>
          </cell>
          <cell r="DK629">
            <v>0</v>
          </cell>
          <cell r="DL629">
            <v>0</v>
          </cell>
          <cell r="DM629">
            <v>0</v>
          </cell>
          <cell r="DN629">
            <v>0</v>
          </cell>
          <cell r="DO629">
            <v>0</v>
          </cell>
          <cell r="DP629">
            <v>0</v>
          </cell>
          <cell r="DQ629">
            <v>0</v>
          </cell>
          <cell r="DR629">
            <v>0</v>
          </cell>
          <cell r="DS629">
            <v>0</v>
          </cell>
          <cell r="DU629">
            <v>0</v>
          </cell>
          <cell r="DV629">
            <v>0</v>
          </cell>
          <cell r="DW629">
            <v>0</v>
          </cell>
          <cell r="DX629">
            <v>0</v>
          </cell>
          <cell r="DY629">
            <v>0</v>
          </cell>
          <cell r="DZ629">
            <v>0</v>
          </cell>
          <cell r="EA629">
            <v>0</v>
          </cell>
          <cell r="EB629">
            <v>0</v>
          </cell>
          <cell r="EC629">
            <v>0</v>
          </cell>
          <cell r="ED629">
            <v>0</v>
          </cell>
          <cell r="EE629">
            <v>0</v>
          </cell>
          <cell r="EF629">
            <v>0</v>
          </cell>
        </row>
        <row r="630">
          <cell r="DH630">
            <v>0</v>
          </cell>
          <cell r="DI630">
            <v>0</v>
          </cell>
          <cell r="DJ630">
            <v>0</v>
          </cell>
          <cell r="DK630">
            <v>0</v>
          </cell>
          <cell r="DL630">
            <v>0</v>
          </cell>
          <cell r="DM630">
            <v>0</v>
          </cell>
          <cell r="DN630">
            <v>0</v>
          </cell>
          <cell r="DO630">
            <v>0</v>
          </cell>
          <cell r="DP630">
            <v>0</v>
          </cell>
          <cell r="DQ630">
            <v>0</v>
          </cell>
          <cell r="DR630">
            <v>0</v>
          </cell>
          <cell r="DS630">
            <v>0</v>
          </cell>
          <cell r="DU630">
            <v>0</v>
          </cell>
          <cell r="DV630">
            <v>0</v>
          </cell>
          <cell r="DW630">
            <v>0</v>
          </cell>
          <cell r="DX630">
            <v>0</v>
          </cell>
          <cell r="DY630">
            <v>0</v>
          </cell>
          <cell r="DZ630">
            <v>0</v>
          </cell>
          <cell r="EA630">
            <v>0</v>
          </cell>
          <cell r="EB630">
            <v>0</v>
          </cell>
          <cell r="EC630">
            <v>0</v>
          </cell>
          <cell r="ED630">
            <v>0</v>
          </cell>
          <cell r="EE630">
            <v>0</v>
          </cell>
          <cell r="EF630">
            <v>0</v>
          </cell>
        </row>
        <row r="631">
          <cell r="DH631">
            <v>0</v>
          </cell>
          <cell r="DI631">
            <v>0</v>
          </cell>
          <cell r="DJ631">
            <v>0</v>
          </cell>
          <cell r="DK631">
            <v>0</v>
          </cell>
          <cell r="DL631">
            <v>0</v>
          </cell>
          <cell r="DM631">
            <v>0</v>
          </cell>
          <cell r="DN631">
            <v>0</v>
          </cell>
          <cell r="DO631">
            <v>0</v>
          </cell>
          <cell r="DP631">
            <v>0</v>
          </cell>
          <cell r="DQ631">
            <v>0</v>
          </cell>
          <cell r="DR631">
            <v>0</v>
          </cell>
          <cell r="DS631">
            <v>0</v>
          </cell>
          <cell r="DU631">
            <v>0</v>
          </cell>
          <cell r="DV631">
            <v>0</v>
          </cell>
          <cell r="DW631">
            <v>0</v>
          </cell>
          <cell r="DX631">
            <v>0</v>
          </cell>
          <cell r="DY631">
            <v>0</v>
          </cell>
          <cell r="DZ631">
            <v>0</v>
          </cell>
          <cell r="EA631">
            <v>0</v>
          </cell>
          <cell r="EB631">
            <v>0</v>
          </cell>
          <cell r="EC631">
            <v>0</v>
          </cell>
          <cell r="ED631">
            <v>0</v>
          </cell>
          <cell r="EE631">
            <v>0</v>
          </cell>
          <cell r="EF631">
            <v>0</v>
          </cell>
        </row>
        <row r="632">
          <cell r="DH632">
            <v>0</v>
          </cell>
          <cell r="DI632">
            <v>0</v>
          </cell>
          <cell r="DJ632">
            <v>0</v>
          </cell>
          <cell r="DK632">
            <v>0</v>
          </cell>
          <cell r="DL632">
            <v>0</v>
          </cell>
          <cell r="DM632">
            <v>0</v>
          </cell>
          <cell r="DN632">
            <v>0</v>
          </cell>
          <cell r="DO632">
            <v>0</v>
          </cell>
          <cell r="DP632">
            <v>0</v>
          </cell>
          <cell r="DQ632">
            <v>0</v>
          </cell>
          <cell r="DR632">
            <v>0</v>
          </cell>
          <cell r="DS632">
            <v>0</v>
          </cell>
          <cell r="DU632">
            <v>0</v>
          </cell>
          <cell r="DV632">
            <v>0</v>
          </cell>
          <cell r="DW632">
            <v>0</v>
          </cell>
          <cell r="DX632">
            <v>0</v>
          </cell>
          <cell r="DY632">
            <v>0</v>
          </cell>
          <cell r="DZ632">
            <v>0</v>
          </cell>
          <cell r="EA632">
            <v>0</v>
          </cell>
          <cell r="EB632">
            <v>0</v>
          </cell>
          <cell r="EC632">
            <v>0</v>
          </cell>
          <cell r="ED632">
            <v>0</v>
          </cell>
          <cell r="EE632">
            <v>0</v>
          </cell>
          <cell r="EF632">
            <v>0</v>
          </cell>
        </row>
        <row r="633"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0</v>
          </cell>
          <cell r="DR633">
            <v>0</v>
          </cell>
          <cell r="DS633">
            <v>0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0</v>
          </cell>
          <cell r="EB633">
            <v>0</v>
          </cell>
          <cell r="EC633">
            <v>0</v>
          </cell>
          <cell r="ED633">
            <v>0</v>
          </cell>
          <cell r="EE633">
            <v>0</v>
          </cell>
          <cell r="EF633">
            <v>0</v>
          </cell>
        </row>
        <row r="634">
          <cell r="DH634">
            <v>0</v>
          </cell>
          <cell r="DI634">
            <v>0</v>
          </cell>
          <cell r="DJ634">
            <v>0</v>
          </cell>
          <cell r="DK634">
            <v>0</v>
          </cell>
          <cell r="DL634">
            <v>0</v>
          </cell>
          <cell r="DM634">
            <v>0</v>
          </cell>
          <cell r="DN634">
            <v>0</v>
          </cell>
          <cell r="DO634">
            <v>0</v>
          </cell>
          <cell r="DP634">
            <v>0</v>
          </cell>
          <cell r="DQ634">
            <v>0</v>
          </cell>
          <cell r="DR634">
            <v>0</v>
          </cell>
          <cell r="DS634">
            <v>0</v>
          </cell>
          <cell r="DU634">
            <v>0</v>
          </cell>
          <cell r="DV634">
            <v>0</v>
          </cell>
          <cell r="DW634">
            <v>0</v>
          </cell>
          <cell r="DX634">
            <v>0</v>
          </cell>
          <cell r="DY634">
            <v>0</v>
          </cell>
          <cell r="DZ634">
            <v>0</v>
          </cell>
          <cell r="EA634">
            <v>0</v>
          </cell>
          <cell r="EB634">
            <v>0</v>
          </cell>
          <cell r="EC634">
            <v>0</v>
          </cell>
          <cell r="ED634">
            <v>0</v>
          </cell>
          <cell r="EE634">
            <v>0</v>
          </cell>
          <cell r="EF634">
            <v>0</v>
          </cell>
        </row>
        <row r="635">
          <cell r="DH635">
            <v>0</v>
          </cell>
          <cell r="DI635">
            <v>0</v>
          </cell>
          <cell r="DJ635">
            <v>0</v>
          </cell>
          <cell r="DK635">
            <v>0</v>
          </cell>
          <cell r="DL635">
            <v>0</v>
          </cell>
          <cell r="DM635">
            <v>0</v>
          </cell>
          <cell r="DN635">
            <v>0</v>
          </cell>
          <cell r="DO635">
            <v>0</v>
          </cell>
          <cell r="DP635">
            <v>0</v>
          </cell>
          <cell r="DQ635">
            <v>0</v>
          </cell>
          <cell r="DR635">
            <v>0</v>
          </cell>
          <cell r="DS635">
            <v>0</v>
          </cell>
          <cell r="DU635">
            <v>0</v>
          </cell>
          <cell r="DV635">
            <v>0</v>
          </cell>
          <cell r="DW635">
            <v>0</v>
          </cell>
          <cell r="DX635">
            <v>0</v>
          </cell>
          <cell r="DY635">
            <v>0</v>
          </cell>
          <cell r="DZ635">
            <v>0</v>
          </cell>
          <cell r="EA635">
            <v>0</v>
          </cell>
          <cell r="EB635">
            <v>0</v>
          </cell>
          <cell r="EC635">
            <v>0</v>
          </cell>
          <cell r="ED635">
            <v>0</v>
          </cell>
          <cell r="EE635">
            <v>0</v>
          </cell>
          <cell r="EF635">
            <v>0</v>
          </cell>
        </row>
        <row r="636">
          <cell r="DH636">
            <v>0</v>
          </cell>
          <cell r="DI636">
            <v>0</v>
          </cell>
          <cell r="DJ636">
            <v>0</v>
          </cell>
          <cell r="DK636">
            <v>0</v>
          </cell>
          <cell r="DL636">
            <v>0</v>
          </cell>
          <cell r="DM636">
            <v>0</v>
          </cell>
          <cell r="DN636">
            <v>0</v>
          </cell>
          <cell r="DO636">
            <v>0</v>
          </cell>
          <cell r="DP636">
            <v>0</v>
          </cell>
          <cell r="DQ636">
            <v>0</v>
          </cell>
          <cell r="DR636">
            <v>0</v>
          </cell>
          <cell r="DS636">
            <v>0</v>
          </cell>
          <cell r="DU636">
            <v>0</v>
          </cell>
          <cell r="DV636">
            <v>0</v>
          </cell>
          <cell r="DW636">
            <v>0</v>
          </cell>
          <cell r="DX636">
            <v>0</v>
          </cell>
          <cell r="DY636">
            <v>0</v>
          </cell>
          <cell r="DZ636">
            <v>0</v>
          </cell>
          <cell r="EA636">
            <v>0</v>
          </cell>
          <cell r="EB636">
            <v>0</v>
          </cell>
          <cell r="EC636">
            <v>0</v>
          </cell>
          <cell r="ED636">
            <v>0</v>
          </cell>
          <cell r="EE636">
            <v>0</v>
          </cell>
          <cell r="EF636">
            <v>0</v>
          </cell>
        </row>
        <row r="637">
          <cell r="DH637">
            <v>0</v>
          </cell>
          <cell r="DI637">
            <v>0</v>
          </cell>
          <cell r="DJ637">
            <v>0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U637">
            <v>0</v>
          </cell>
          <cell r="DV637">
            <v>0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0</v>
          </cell>
          <cell r="EB637">
            <v>0</v>
          </cell>
          <cell r="EC637">
            <v>0</v>
          </cell>
          <cell r="ED637">
            <v>0</v>
          </cell>
          <cell r="EE637">
            <v>0</v>
          </cell>
          <cell r="EF637">
            <v>0</v>
          </cell>
        </row>
        <row r="638">
          <cell r="DH638">
            <v>0</v>
          </cell>
          <cell r="DI638">
            <v>0</v>
          </cell>
          <cell r="DJ638">
            <v>0</v>
          </cell>
          <cell r="DK638">
            <v>0</v>
          </cell>
          <cell r="DL638">
            <v>0</v>
          </cell>
          <cell r="DM638">
            <v>0</v>
          </cell>
          <cell r="DN638">
            <v>0</v>
          </cell>
          <cell r="DO638">
            <v>0</v>
          </cell>
          <cell r="DP638">
            <v>0</v>
          </cell>
          <cell r="DQ638">
            <v>0</v>
          </cell>
          <cell r="DR638">
            <v>0</v>
          </cell>
          <cell r="DS638">
            <v>0</v>
          </cell>
          <cell r="DU638">
            <v>0</v>
          </cell>
          <cell r="DV638">
            <v>0</v>
          </cell>
          <cell r="DW638">
            <v>0</v>
          </cell>
          <cell r="DX638">
            <v>0</v>
          </cell>
          <cell r="DY638">
            <v>0</v>
          </cell>
          <cell r="DZ638">
            <v>0</v>
          </cell>
          <cell r="EA638">
            <v>0</v>
          </cell>
          <cell r="EB638">
            <v>0</v>
          </cell>
          <cell r="EC638">
            <v>0</v>
          </cell>
          <cell r="ED638">
            <v>0</v>
          </cell>
          <cell r="EE638">
            <v>0</v>
          </cell>
          <cell r="EF638">
            <v>0</v>
          </cell>
        </row>
        <row r="639">
          <cell r="DH639">
            <v>0</v>
          </cell>
          <cell r="DI639">
            <v>0</v>
          </cell>
          <cell r="DJ639">
            <v>0</v>
          </cell>
          <cell r="DK639">
            <v>0</v>
          </cell>
          <cell r="DL639">
            <v>0</v>
          </cell>
          <cell r="DM639">
            <v>0</v>
          </cell>
          <cell r="DN639">
            <v>0</v>
          </cell>
          <cell r="DO639">
            <v>0</v>
          </cell>
          <cell r="DP639">
            <v>0</v>
          </cell>
          <cell r="DQ639">
            <v>0</v>
          </cell>
          <cell r="DR639">
            <v>0</v>
          </cell>
          <cell r="DS639">
            <v>0</v>
          </cell>
          <cell r="DU639">
            <v>0</v>
          </cell>
          <cell r="DV639">
            <v>0</v>
          </cell>
          <cell r="DW639">
            <v>0</v>
          </cell>
          <cell r="DX639">
            <v>0</v>
          </cell>
          <cell r="DY639">
            <v>0</v>
          </cell>
          <cell r="DZ639">
            <v>0</v>
          </cell>
          <cell r="EA639">
            <v>0</v>
          </cell>
          <cell r="EB639">
            <v>0</v>
          </cell>
          <cell r="EC639">
            <v>0</v>
          </cell>
          <cell r="ED639">
            <v>0</v>
          </cell>
          <cell r="EE639">
            <v>0</v>
          </cell>
          <cell r="EF639">
            <v>0</v>
          </cell>
        </row>
        <row r="640">
          <cell r="DH640">
            <v>0</v>
          </cell>
          <cell r="DI640">
            <v>0</v>
          </cell>
          <cell r="DJ640">
            <v>0</v>
          </cell>
          <cell r="DK640">
            <v>0</v>
          </cell>
          <cell r="DL640">
            <v>0</v>
          </cell>
          <cell r="DM640">
            <v>0</v>
          </cell>
          <cell r="DN640">
            <v>0</v>
          </cell>
          <cell r="DO640">
            <v>0</v>
          </cell>
          <cell r="DP640">
            <v>0</v>
          </cell>
          <cell r="DQ640">
            <v>0</v>
          </cell>
          <cell r="DR640">
            <v>0</v>
          </cell>
          <cell r="DS640">
            <v>0</v>
          </cell>
          <cell r="DU640">
            <v>0</v>
          </cell>
          <cell r="DV640">
            <v>0</v>
          </cell>
          <cell r="DW640">
            <v>0</v>
          </cell>
          <cell r="DX640">
            <v>0</v>
          </cell>
          <cell r="DY640">
            <v>0</v>
          </cell>
          <cell r="DZ640">
            <v>0</v>
          </cell>
          <cell r="EA640">
            <v>0</v>
          </cell>
          <cell r="EB640">
            <v>0</v>
          </cell>
          <cell r="EC640">
            <v>0</v>
          </cell>
          <cell r="ED640">
            <v>0</v>
          </cell>
          <cell r="EE640">
            <v>0</v>
          </cell>
          <cell r="EF640">
            <v>0</v>
          </cell>
        </row>
        <row r="641">
          <cell r="DH641">
            <v>0</v>
          </cell>
          <cell r="DI641">
            <v>0</v>
          </cell>
          <cell r="DJ641">
            <v>0</v>
          </cell>
          <cell r="DK641">
            <v>0</v>
          </cell>
          <cell r="DL641">
            <v>0</v>
          </cell>
          <cell r="DM641">
            <v>0</v>
          </cell>
          <cell r="DN641">
            <v>0</v>
          </cell>
          <cell r="DO641">
            <v>0</v>
          </cell>
          <cell r="DP641">
            <v>0</v>
          </cell>
          <cell r="DQ641">
            <v>0</v>
          </cell>
          <cell r="DR641">
            <v>0</v>
          </cell>
          <cell r="DS641">
            <v>0</v>
          </cell>
          <cell r="DU641">
            <v>0</v>
          </cell>
          <cell r="DV641">
            <v>0</v>
          </cell>
          <cell r="DW641">
            <v>0</v>
          </cell>
          <cell r="DX641">
            <v>0</v>
          </cell>
          <cell r="DY641">
            <v>0</v>
          </cell>
          <cell r="DZ641">
            <v>0</v>
          </cell>
          <cell r="EA641">
            <v>0</v>
          </cell>
          <cell r="EB641">
            <v>0</v>
          </cell>
          <cell r="EC641">
            <v>0</v>
          </cell>
          <cell r="ED641">
            <v>0</v>
          </cell>
          <cell r="EE641">
            <v>0</v>
          </cell>
          <cell r="EF641">
            <v>0</v>
          </cell>
        </row>
        <row r="642">
          <cell r="DH642">
            <v>0</v>
          </cell>
          <cell r="DI642">
            <v>0</v>
          </cell>
          <cell r="DJ642">
            <v>0</v>
          </cell>
          <cell r="DK642">
            <v>0</v>
          </cell>
          <cell r="DL642">
            <v>0</v>
          </cell>
          <cell r="DM642">
            <v>0</v>
          </cell>
          <cell r="DN642">
            <v>0</v>
          </cell>
          <cell r="DO642">
            <v>0</v>
          </cell>
          <cell r="DP642">
            <v>0</v>
          </cell>
          <cell r="DQ642">
            <v>0</v>
          </cell>
          <cell r="DR642">
            <v>0</v>
          </cell>
          <cell r="DS642">
            <v>0</v>
          </cell>
          <cell r="DU642">
            <v>0</v>
          </cell>
          <cell r="DV642">
            <v>0</v>
          </cell>
          <cell r="DW642">
            <v>0</v>
          </cell>
          <cell r="DX642">
            <v>0</v>
          </cell>
          <cell r="DY642">
            <v>0</v>
          </cell>
          <cell r="DZ642">
            <v>0</v>
          </cell>
          <cell r="EA642">
            <v>0</v>
          </cell>
          <cell r="EB642">
            <v>0</v>
          </cell>
          <cell r="EC642">
            <v>0</v>
          </cell>
          <cell r="ED642">
            <v>0</v>
          </cell>
          <cell r="EE642">
            <v>0</v>
          </cell>
          <cell r="EF642">
            <v>0</v>
          </cell>
        </row>
        <row r="643"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0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>
            <v>0</v>
          </cell>
          <cell r="EB643">
            <v>0</v>
          </cell>
          <cell r="EC643">
            <v>0</v>
          </cell>
          <cell r="ED643">
            <v>0</v>
          </cell>
          <cell r="EE643">
            <v>0</v>
          </cell>
          <cell r="EF643">
            <v>0</v>
          </cell>
        </row>
        <row r="644">
          <cell r="DH644">
            <v>0</v>
          </cell>
          <cell r="DI644">
            <v>0</v>
          </cell>
          <cell r="DJ644">
            <v>0</v>
          </cell>
          <cell r="DK644">
            <v>0</v>
          </cell>
          <cell r="DL644">
            <v>0</v>
          </cell>
          <cell r="DM644">
            <v>0</v>
          </cell>
          <cell r="DN644">
            <v>0</v>
          </cell>
          <cell r="DO644">
            <v>0</v>
          </cell>
          <cell r="DP644">
            <v>0</v>
          </cell>
          <cell r="DQ644">
            <v>0</v>
          </cell>
          <cell r="DR644">
            <v>0</v>
          </cell>
          <cell r="DS644">
            <v>0</v>
          </cell>
          <cell r="DU644">
            <v>0</v>
          </cell>
          <cell r="DV644">
            <v>0</v>
          </cell>
          <cell r="DW644">
            <v>0</v>
          </cell>
          <cell r="DX644">
            <v>0</v>
          </cell>
          <cell r="DY644">
            <v>0</v>
          </cell>
          <cell r="DZ644">
            <v>0</v>
          </cell>
          <cell r="EA644">
            <v>0</v>
          </cell>
          <cell r="EB644">
            <v>0</v>
          </cell>
          <cell r="EC644">
            <v>0</v>
          </cell>
          <cell r="ED644">
            <v>0</v>
          </cell>
          <cell r="EE644">
            <v>0</v>
          </cell>
          <cell r="EF644">
            <v>0</v>
          </cell>
        </row>
        <row r="645">
          <cell r="DH645">
            <v>0</v>
          </cell>
          <cell r="DI645">
            <v>0</v>
          </cell>
          <cell r="DJ645">
            <v>0</v>
          </cell>
          <cell r="DK645">
            <v>0</v>
          </cell>
          <cell r="DL645">
            <v>0</v>
          </cell>
          <cell r="DM645">
            <v>0</v>
          </cell>
          <cell r="DN645">
            <v>0</v>
          </cell>
          <cell r="DO645">
            <v>0</v>
          </cell>
          <cell r="DP645">
            <v>0</v>
          </cell>
          <cell r="DQ645">
            <v>0</v>
          </cell>
          <cell r="DR645">
            <v>0</v>
          </cell>
          <cell r="DS645">
            <v>0</v>
          </cell>
          <cell r="DU645">
            <v>0</v>
          </cell>
          <cell r="DV645">
            <v>0</v>
          </cell>
          <cell r="DW645">
            <v>0</v>
          </cell>
          <cell r="DX645">
            <v>0</v>
          </cell>
          <cell r="DY645">
            <v>0</v>
          </cell>
          <cell r="DZ645">
            <v>0</v>
          </cell>
          <cell r="EA645">
            <v>0</v>
          </cell>
          <cell r="EB645">
            <v>0</v>
          </cell>
          <cell r="EC645">
            <v>0</v>
          </cell>
          <cell r="ED645">
            <v>0</v>
          </cell>
          <cell r="EE645">
            <v>0</v>
          </cell>
          <cell r="EF645">
            <v>0</v>
          </cell>
        </row>
        <row r="646">
          <cell r="DH646">
            <v>0</v>
          </cell>
          <cell r="DI646">
            <v>0</v>
          </cell>
          <cell r="DJ646">
            <v>0</v>
          </cell>
          <cell r="DK646">
            <v>0</v>
          </cell>
          <cell r="DL646">
            <v>0</v>
          </cell>
          <cell r="DM646">
            <v>0</v>
          </cell>
          <cell r="DN646">
            <v>0</v>
          </cell>
          <cell r="DO646">
            <v>0</v>
          </cell>
          <cell r="DP646">
            <v>0</v>
          </cell>
          <cell r="DQ646">
            <v>0</v>
          </cell>
          <cell r="DR646">
            <v>0</v>
          </cell>
          <cell r="DS646">
            <v>0</v>
          </cell>
          <cell r="DU646">
            <v>0</v>
          </cell>
          <cell r="DV646">
            <v>0</v>
          </cell>
          <cell r="DW646">
            <v>0</v>
          </cell>
          <cell r="DX646">
            <v>0</v>
          </cell>
          <cell r="DY646">
            <v>0</v>
          </cell>
          <cell r="DZ646">
            <v>0</v>
          </cell>
          <cell r="EA646">
            <v>0</v>
          </cell>
          <cell r="EB646">
            <v>0</v>
          </cell>
          <cell r="EC646">
            <v>0</v>
          </cell>
          <cell r="ED646">
            <v>0</v>
          </cell>
          <cell r="EE646">
            <v>0</v>
          </cell>
          <cell r="EF646">
            <v>0</v>
          </cell>
        </row>
        <row r="647">
          <cell r="DH647">
            <v>0</v>
          </cell>
          <cell r="DI647">
            <v>0</v>
          </cell>
          <cell r="DJ647">
            <v>0</v>
          </cell>
          <cell r="DK647">
            <v>0</v>
          </cell>
          <cell r="DL647">
            <v>0</v>
          </cell>
          <cell r="DM647">
            <v>0</v>
          </cell>
          <cell r="DN647">
            <v>0</v>
          </cell>
          <cell r="DO647">
            <v>0</v>
          </cell>
          <cell r="DP647">
            <v>0</v>
          </cell>
          <cell r="DQ647">
            <v>0</v>
          </cell>
          <cell r="DR647">
            <v>0</v>
          </cell>
          <cell r="DS647">
            <v>0</v>
          </cell>
          <cell r="DU647">
            <v>0</v>
          </cell>
          <cell r="DV647">
            <v>0</v>
          </cell>
          <cell r="DW647">
            <v>0</v>
          </cell>
          <cell r="DX647">
            <v>0</v>
          </cell>
          <cell r="DY647">
            <v>0</v>
          </cell>
          <cell r="DZ647">
            <v>0</v>
          </cell>
          <cell r="EA647">
            <v>0</v>
          </cell>
          <cell r="EB647">
            <v>0</v>
          </cell>
          <cell r="EC647">
            <v>0</v>
          </cell>
          <cell r="ED647">
            <v>0</v>
          </cell>
          <cell r="EE647">
            <v>0</v>
          </cell>
          <cell r="EF647">
            <v>0</v>
          </cell>
        </row>
        <row r="648">
          <cell r="DH648">
            <v>0</v>
          </cell>
          <cell r="DI648">
            <v>0</v>
          </cell>
          <cell r="DJ648">
            <v>0</v>
          </cell>
          <cell r="DK648">
            <v>0</v>
          </cell>
          <cell r="DL648">
            <v>0</v>
          </cell>
          <cell r="DM648">
            <v>0</v>
          </cell>
          <cell r="DN648">
            <v>0</v>
          </cell>
          <cell r="DO648">
            <v>0</v>
          </cell>
          <cell r="DP648">
            <v>0</v>
          </cell>
          <cell r="DQ648">
            <v>0</v>
          </cell>
          <cell r="DR648">
            <v>0</v>
          </cell>
          <cell r="DS648">
            <v>0</v>
          </cell>
          <cell r="DU648">
            <v>0</v>
          </cell>
          <cell r="DV648">
            <v>0</v>
          </cell>
          <cell r="DW648">
            <v>0</v>
          </cell>
          <cell r="DX648">
            <v>0</v>
          </cell>
          <cell r="DY648">
            <v>0</v>
          </cell>
          <cell r="DZ648">
            <v>0</v>
          </cell>
          <cell r="EA648">
            <v>0</v>
          </cell>
          <cell r="EB648">
            <v>0</v>
          </cell>
          <cell r="EC648">
            <v>0</v>
          </cell>
          <cell r="ED648">
            <v>0</v>
          </cell>
          <cell r="EE648">
            <v>0</v>
          </cell>
          <cell r="EF648">
            <v>0</v>
          </cell>
        </row>
        <row r="649">
          <cell r="DH649">
            <v>0</v>
          </cell>
          <cell r="DI649">
            <v>0</v>
          </cell>
          <cell r="DJ649">
            <v>0</v>
          </cell>
          <cell r="DK649">
            <v>0</v>
          </cell>
          <cell r="DL649">
            <v>0</v>
          </cell>
          <cell r="DM649">
            <v>0</v>
          </cell>
          <cell r="DN649">
            <v>0</v>
          </cell>
          <cell r="DO649">
            <v>0</v>
          </cell>
          <cell r="DP649">
            <v>0</v>
          </cell>
          <cell r="DQ649">
            <v>0</v>
          </cell>
          <cell r="DR649">
            <v>0</v>
          </cell>
          <cell r="DS649">
            <v>0</v>
          </cell>
          <cell r="DU649">
            <v>0</v>
          </cell>
          <cell r="DV649">
            <v>0</v>
          </cell>
          <cell r="DW649">
            <v>0</v>
          </cell>
          <cell r="DX649">
            <v>0</v>
          </cell>
          <cell r="DY649">
            <v>0</v>
          </cell>
          <cell r="DZ649">
            <v>0</v>
          </cell>
          <cell r="EA649">
            <v>0</v>
          </cell>
          <cell r="EB649">
            <v>0</v>
          </cell>
          <cell r="EC649">
            <v>0</v>
          </cell>
          <cell r="ED649">
            <v>0</v>
          </cell>
          <cell r="EE649">
            <v>0</v>
          </cell>
          <cell r="EF649">
            <v>0</v>
          </cell>
        </row>
        <row r="650">
          <cell r="DH650">
            <v>0</v>
          </cell>
          <cell r="DI650">
            <v>0</v>
          </cell>
          <cell r="DJ650">
            <v>0</v>
          </cell>
          <cell r="DK650">
            <v>0</v>
          </cell>
          <cell r="DL650">
            <v>0</v>
          </cell>
          <cell r="DM650">
            <v>0</v>
          </cell>
          <cell r="DN650">
            <v>0</v>
          </cell>
          <cell r="DO650">
            <v>0</v>
          </cell>
          <cell r="DP650">
            <v>0</v>
          </cell>
          <cell r="DQ650">
            <v>0</v>
          </cell>
          <cell r="DR650">
            <v>0</v>
          </cell>
          <cell r="DS650">
            <v>0</v>
          </cell>
          <cell r="DU650">
            <v>0</v>
          </cell>
          <cell r="DV650">
            <v>0</v>
          </cell>
          <cell r="DW650">
            <v>0</v>
          </cell>
          <cell r="DX650">
            <v>0</v>
          </cell>
          <cell r="DY650">
            <v>0</v>
          </cell>
          <cell r="DZ650">
            <v>0</v>
          </cell>
          <cell r="EA650">
            <v>0</v>
          </cell>
          <cell r="EB650">
            <v>0</v>
          </cell>
          <cell r="EC650">
            <v>0</v>
          </cell>
          <cell r="ED650">
            <v>0</v>
          </cell>
          <cell r="EE650">
            <v>0</v>
          </cell>
          <cell r="EF650">
            <v>0</v>
          </cell>
        </row>
        <row r="651">
          <cell r="DH651">
            <v>0</v>
          </cell>
          <cell r="DI651">
            <v>0</v>
          </cell>
          <cell r="DJ651">
            <v>0</v>
          </cell>
          <cell r="DK651">
            <v>0</v>
          </cell>
          <cell r="DL651">
            <v>0</v>
          </cell>
          <cell r="DM651">
            <v>0</v>
          </cell>
          <cell r="DN651">
            <v>0</v>
          </cell>
          <cell r="DO651">
            <v>0</v>
          </cell>
          <cell r="DP651">
            <v>0</v>
          </cell>
          <cell r="DQ651">
            <v>0</v>
          </cell>
          <cell r="DR651">
            <v>0</v>
          </cell>
          <cell r="DS651">
            <v>0</v>
          </cell>
          <cell r="DU651">
            <v>0</v>
          </cell>
          <cell r="DV651">
            <v>0</v>
          </cell>
          <cell r="DW651">
            <v>0</v>
          </cell>
          <cell r="DX651">
            <v>0</v>
          </cell>
          <cell r="DY651">
            <v>0</v>
          </cell>
          <cell r="DZ651">
            <v>0</v>
          </cell>
          <cell r="EA651">
            <v>0</v>
          </cell>
          <cell r="EB651">
            <v>0</v>
          </cell>
          <cell r="EC651">
            <v>0</v>
          </cell>
          <cell r="ED651">
            <v>0</v>
          </cell>
          <cell r="EE651">
            <v>0</v>
          </cell>
          <cell r="EF651">
            <v>0</v>
          </cell>
        </row>
        <row r="652">
          <cell r="DH652">
            <v>0</v>
          </cell>
          <cell r="DI652">
            <v>0</v>
          </cell>
          <cell r="DJ652">
            <v>0</v>
          </cell>
          <cell r="DK652">
            <v>0</v>
          </cell>
          <cell r="DL652">
            <v>0</v>
          </cell>
          <cell r="DM652">
            <v>0</v>
          </cell>
          <cell r="DN652">
            <v>0</v>
          </cell>
          <cell r="DO652">
            <v>0</v>
          </cell>
          <cell r="DP652">
            <v>0</v>
          </cell>
          <cell r="DQ652">
            <v>0</v>
          </cell>
          <cell r="DR652">
            <v>0</v>
          </cell>
          <cell r="DS652">
            <v>0</v>
          </cell>
          <cell r="DU652">
            <v>0</v>
          </cell>
          <cell r="DV652">
            <v>0</v>
          </cell>
          <cell r="DW652">
            <v>0</v>
          </cell>
          <cell r="DX652">
            <v>0</v>
          </cell>
          <cell r="DY652">
            <v>0</v>
          </cell>
          <cell r="DZ652">
            <v>0</v>
          </cell>
          <cell r="EA652">
            <v>0</v>
          </cell>
          <cell r="EB652">
            <v>0</v>
          </cell>
          <cell r="EC652">
            <v>0</v>
          </cell>
          <cell r="ED652">
            <v>0</v>
          </cell>
          <cell r="EE652">
            <v>0</v>
          </cell>
          <cell r="EF652">
            <v>0</v>
          </cell>
        </row>
        <row r="653">
          <cell r="DH653">
            <v>0</v>
          </cell>
          <cell r="DI653">
            <v>0</v>
          </cell>
          <cell r="DJ653">
            <v>0</v>
          </cell>
          <cell r="DK653">
            <v>0</v>
          </cell>
          <cell r="DL653">
            <v>0</v>
          </cell>
          <cell r="DM653">
            <v>0</v>
          </cell>
          <cell r="DN653">
            <v>0</v>
          </cell>
          <cell r="DO653">
            <v>0</v>
          </cell>
          <cell r="DP653">
            <v>0</v>
          </cell>
          <cell r="DQ653">
            <v>0</v>
          </cell>
          <cell r="DR653">
            <v>0</v>
          </cell>
          <cell r="DS653">
            <v>0</v>
          </cell>
          <cell r="DU653">
            <v>0</v>
          </cell>
          <cell r="DV653">
            <v>0</v>
          </cell>
          <cell r="DW653">
            <v>0</v>
          </cell>
          <cell r="DX653">
            <v>0</v>
          </cell>
          <cell r="DY653">
            <v>0</v>
          </cell>
          <cell r="DZ653">
            <v>0</v>
          </cell>
          <cell r="EA653">
            <v>0</v>
          </cell>
          <cell r="EB653">
            <v>0</v>
          </cell>
          <cell r="EC653">
            <v>0</v>
          </cell>
          <cell r="ED653">
            <v>0</v>
          </cell>
          <cell r="EE653">
            <v>0</v>
          </cell>
          <cell r="EF653">
            <v>0</v>
          </cell>
        </row>
        <row r="654">
          <cell r="DH654">
            <v>0</v>
          </cell>
          <cell r="DI654">
            <v>0</v>
          </cell>
          <cell r="DJ654">
            <v>0</v>
          </cell>
          <cell r="DK654">
            <v>0</v>
          </cell>
          <cell r="DL654">
            <v>0</v>
          </cell>
          <cell r="DM654">
            <v>0</v>
          </cell>
          <cell r="DN654">
            <v>0</v>
          </cell>
          <cell r="DO654">
            <v>0</v>
          </cell>
          <cell r="DP654">
            <v>0</v>
          </cell>
          <cell r="DQ654">
            <v>0</v>
          </cell>
          <cell r="DR654">
            <v>0</v>
          </cell>
          <cell r="DS654">
            <v>0</v>
          </cell>
          <cell r="DU654">
            <v>0</v>
          </cell>
          <cell r="DV654">
            <v>0</v>
          </cell>
          <cell r="DW654">
            <v>0</v>
          </cell>
          <cell r="DX654">
            <v>0</v>
          </cell>
          <cell r="DY654">
            <v>0</v>
          </cell>
          <cell r="DZ654">
            <v>0</v>
          </cell>
          <cell r="EA654">
            <v>0</v>
          </cell>
          <cell r="EB654">
            <v>0</v>
          </cell>
          <cell r="EC654">
            <v>0</v>
          </cell>
          <cell r="ED654">
            <v>0</v>
          </cell>
          <cell r="EE654">
            <v>0</v>
          </cell>
          <cell r="EF654">
            <v>0</v>
          </cell>
        </row>
        <row r="655">
          <cell r="DH655">
            <v>0</v>
          </cell>
          <cell r="DI655">
            <v>0</v>
          </cell>
          <cell r="DJ655">
            <v>0</v>
          </cell>
          <cell r="DK655">
            <v>0</v>
          </cell>
          <cell r="DL655">
            <v>0</v>
          </cell>
          <cell r="DM655">
            <v>0</v>
          </cell>
          <cell r="DN655">
            <v>0</v>
          </cell>
          <cell r="DO655">
            <v>0</v>
          </cell>
          <cell r="DP655">
            <v>0</v>
          </cell>
          <cell r="DQ655">
            <v>0</v>
          </cell>
          <cell r="DR655">
            <v>0</v>
          </cell>
          <cell r="DS655">
            <v>0</v>
          </cell>
          <cell r="DU655">
            <v>0</v>
          </cell>
          <cell r="DV655">
            <v>0</v>
          </cell>
          <cell r="DW655">
            <v>0</v>
          </cell>
          <cell r="DX655">
            <v>0</v>
          </cell>
          <cell r="DY655">
            <v>0</v>
          </cell>
          <cell r="DZ655">
            <v>0</v>
          </cell>
          <cell r="EA655">
            <v>0</v>
          </cell>
          <cell r="EB655">
            <v>0</v>
          </cell>
          <cell r="EC655">
            <v>0</v>
          </cell>
          <cell r="ED655">
            <v>0</v>
          </cell>
          <cell r="EE655">
            <v>0</v>
          </cell>
          <cell r="EF655">
            <v>0</v>
          </cell>
        </row>
        <row r="656">
          <cell r="DH656">
            <v>0</v>
          </cell>
          <cell r="DI656">
            <v>0</v>
          </cell>
          <cell r="DJ656">
            <v>0</v>
          </cell>
          <cell r="DK656">
            <v>0</v>
          </cell>
          <cell r="DL656">
            <v>0</v>
          </cell>
          <cell r="DM656">
            <v>0</v>
          </cell>
          <cell r="DN656">
            <v>0</v>
          </cell>
          <cell r="DO656">
            <v>0</v>
          </cell>
          <cell r="DP656">
            <v>0</v>
          </cell>
          <cell r="DQ656">
            <v>0</v>
          </cell>
          <cell r="DR656">
            <v>0</v>
          </cell>
          <cell r="DS656">
            <v>0</v>
          </cell>
          <cell r="DU656">
            <v>0</v>
          </cell>
          <cell r="DV656">
            <v>0</v>
          </cell>
          <cell r="DW656">
            <v>0</v>
          </cell>
          <cell r="DX656">
            <v>0</v>
          </cell>
          <cell r="DY656">
            <v>0</v>
          </cell>
          <cell r="DZ656">
            <v>0</v>
          </cell>
          <cell r="EA656">
            <v>0</v>
          </cell>
          <cell r="EB656">
            <v>0</v>
          </cell>
          <cell r="EC656">
            <v>0</v>
          </cell>
          <cell r="ED656">
            <v>0</v>
          </cell>
          <cell r="EE656">
            <v>0</v>
          </cell>
          <cell r="EF656">
            <v>0</v>
          </cell>
        </row>
        <row r="657">
          <cell r="DH657">
            <v>0</v>
          </cell>
          <cell r="DI657">
            <v>0</v>
          </cell>
          <cell r="DJ657">
            <v>0</v>
          </cell>
          <cell r="DK657">
            <v>0</v>
          </cell>
          <cell r="DL657">
            <v>0</v>
          </cell>
          <cell r="DM657">
            <v>0</v>
          </cell>
          <cell r="DN657">
            <v>0</v>
          </cell>
          <cell r="DO657">
            <v>0</v>
          </cell>
          <cell r="DP657">
            <v>0</v>
          </cell>
          <cell r="DQ657">
            <v>0</v>
          </cell>
          <cell r="DR657">
            <v>0</v>
          </cell>
          <cell r="DS657">
            <v>0</v>
          </cell>
          <cell r="DU657">
            <v>0</v>
          </cell>
          <cell r="DV657">
            <v>0</v>
          </cell>
          <cell r="DW657">
            <v>0</v>
          </cell>
          <cell r="DX657">
            <v>0</v>
          </cell>
          <cell r="DY657">
            <v>0</v>
          </cell>
          <cell r="DZ657">
            <v>0</v>
          </cell>
          <cell r="EA657">
            <v>0</v>
          </cell>
          <cell r="EB657">
            <v>0</v>
          </cell>
          <cell r="EC657">
            <v>0</v>
          </cell>
          <cell r="ED657">
            <v>0</v>
          </cell>
          <cell r="EE657">
            <v>0</v>
          </cell>
          <cell r="EF657">
            <v>0</v>
          </cell>
        </row>
        <row r="658">
          <cell r="DH658">
            <v>0</v>
          </cell>
          <cell r="DI658">
            <v>0</v>
          </cell>
          <cell r="DJ658">
            <v>0</v>
          </cell>
          <cell r="DK658">
            <v>0</v>
          </cell>
          <cell r="DL658">
            <v>0</v>
          </cell>
          <cell r="DM658">
            <v>0</v>
          </cell>
          <cell r="DN658">
            <v>0</v>
          </cell>
          <cell r="DO658">
            <v>0</v>
          </cell>
          <cell r="DP658">
            <v>0</v>
          </cell>
          <cell r="DQ658">
            <v>0</v>
          </cell>
          <cell r="DR658">
            <v>0</v>
          </cell>
          <cell r="DS658">
            <v>0</v>
          </cell>
          <cell r="DU658">
            <v>0</v>
          </cell>
          <cell r="DV658">
            <v>0</v>
          </cell>
          <cell r="DW658">
            <v>0</v>
          </cell>
          <cell r="DX658">
            <v>0</v>
          </cell>
          <cell r="DY658">
            <v>0</v>
          </cell>
          <cell r="DZ658">
            <v>0</v>
          </cell>
          <cell r="EA658">
            <v>0</v>
          </cell>
          <cell r="EB658">
            <v>0</v>
          </cell>
          <cell r="EC658">
            <v>0</v>
          </cell>
          <cell r="ED658">
            <v>0</v>
          </cell>
          <cell r="EE658">
            <v>0</v>
          </cell>
          <cell r="EF658">
            <v>0</v>
          </cell>
        </row>
        <row r="659">
          <cell r="DH659">
            <v>0</v>
          </cell>
          <cell r="DI659">
            <v>0</v>
          </cell>
          <cell r="DJ659">
            <v>0</v>
          </cell>
          <cell r="DK659">
            <v>0</v>
          </cell>
          <cell r="DL659">
            <v>0</v>
          </cell>
          <cell r="DM659">
            <v>0</v>
          </cell>
          <cell r="DN659">
            <v>0</v>
          </cell>
          <cell r="DO659">
            <v>0</v>
          </cell>
          <cell r="DP659">
            <v>0</v>
          </cell>
          <cell r="DQ659">
            <v>0</v>
          </cell>
          <cell r="DR659">
            <v>0</v>
          </cell>
          <cell r="DS659">
            <v>0</v>
          </cell>
          <cell r="DU659">
            <v>0</v>
          </cell>
          <cell r="DV659">
            <v>0</v>
          </cell>
          <cell r="DW659">
            <v>0</v>
          </cell>
          <cell r="DX659">
            <v>0</v>
          </cell>
          <cell r="DY659">
            <v>0</v>
          </cell>
          <cell r="DZ659">
            <v>0</v>
          </cell>
          <cell r="EA659">
            <v>0</v>
          </cell>
          <cell r="EB659">
            <v>0</v>
          </cell>
          <cell r="EC659">
            <v>0</v>
          </cell>
          <cell r="ED659">
            <v>0</v>
          </cell>
          <cell r="EE659">
            <v>0</v>
          </cell>
          <cell r="EF659">
            <v>0</v>
          </cell>
        </row>
        <row r="660">
          <cell r="DH660">
            <v>0</v>
          </cell>
          <cell r="DI660">
            <v>0</v>
          </cell>
          <cell r="DJ660">
            <v>0</v>
          </cell>
          <cell r="DK660">
            <v>0</v>
          </cell>
          <cell r="DL660">
            <v>0</v>
          </cell>
          <cell r="DM660">
            <v>0</v>
          </cell>
          <cell r="DN660">
            <v>0</v>
          </cell>
          <cell r="DO660">
            <v>0</v>
          </cell>
          <cell r="DP660">
            <v>0</v>
          </cell>
          <cell r="DQ660">
            <v>0</v>
          </cell>
          <cell r="DR660">
            <v>0</v>
          </cell>
          <cell r="DS660">
            <v>0</v>
          </cell>
          <cell r="DU660">
            <v>0</v>
          </cell>
          <cell r="DV660">
            <v>0</v>
          </cell>
          <cell r="DW660">
            <v>0</v>
          </cell>
          <cell r="DX660">
            <v>0</v>
          </cell>
          <cell r="DY660">
            <v>0</v>
          </cell>
          <cell r="DZ660">
            <v>0</v>
          </cell>
          <cell r="EA660">
            <v>0</v>
          </cell>
          <cell r="EB660">
            <v>0</v>
          </cell>
          <cell r="EC660">
            <v>0</v>
          </cell>
          <cell r="ED660">
            <v>0</v>
          </cell>
          <cell r="EE660">
            <v>0</v>
          </cell>
          <cell r="EF660">
            <v>0</v>
          </cell>
        </row>
        <row r="661">
          <cell r="DH661">
            <v>0</v>
          </cell>
          <cell r="DI661">
            <v>0</v>
          </cell>
          <cell r="DJ661">
            <v>0</v>
          </cell>
          <cell r="DK661">
            <v>0</v>
          </cell>
          <cell r="DL661">
            <v>0</v>
          </cell>
          <cell r="DM661">
            <v>0</v>
          </cell>
          <cell r="DN661">
            <v>0</v>
          </cell>
          <cell r="DO661">
            <v>0</v>
          </cell>
          <cell r="DP661">
            <v>0</v>
          </cell>
          <cell r="DQ661">
            <v>0</v>
          </cell>
          <cell r="DR661">
            <v>0</v>
          </cell>
          <cell r="DS661">
            <v>0</v>
          </cell>
          <cell r="DU661">
            <v>0</v>
          </cell>
          <cell r="DV661">
            <v>0</v>
          </cell>
          <cell r="DW661">
            <v>0</v>
          </cell>
          <cell r="DX661">
            <v>0</v>
          </cell>
          <cell r="DY661">
            <v>0</v>
          </cell>
          <cell r="DZ661">
            <v>0</v>
          </cell>
          <cell r="EA661">
            <v>0</v>
          </cell>
          <cell r="EB661">
            <v>0</v>
          </cell>
          <cell r="EC661">
            <v>0</v>
          </cell>
          <cell r="ED661">
            <v>0</v>
          </cell>
          <cell r="EE661">
            <v>0</v>
          </cell>
          <cell r="EF661">
            <v>0</v>
          </cell>
        </row>
        <row r="662">
          <cell r="DH662">
            <v>0</v>
          </cell>
          <cell r="DI662">
            <v>0</v>
          </cell>
          <cell r="DJ662">
            <v>0</v>
          </cell>
          <cell r="DK662">
            <v>0</v>
          </cell>
          <cell r="DL662">
            <v>0</v>
          </cell>
          <cell r="DM662">
            <v>0</v>
          </cell>
          <cell r="DN662">
            <v>0</v>
          </cell>
          <cell r="DO662">
            <v>0</v>
          </cell>
          <cell r="DP662">
            <v>0</v>
          </cell>
          <cell r="DQ662">
            <v>0</v>
          </cell>
          <cell r="DR662">
            <v>0</v>
          </cell>
          <cell r="DS662">
            <v>0</v>
          </cell>
          <cell r="DU662">
            <v>0</v>
          </cell>
          <cell r="DV662">
            <v>0</v>
          </cell>
          <cell r="DW662">
            <v>0</v>
          </cell>
          <cell r="DX662">
            <v>0</v>
          </cell>
          <cell r="DY662">
            <v>0</v>
          </cell>
          <cell r="DZ662">
            <v>0</v>
          </cell>
          <cell r="EA662">
            <v>0</v>
          </cell>
          <cell r="EB662">
            <v>0</v>
          </cell>
          <cell r="EC662">
            <v>0</v>
          </cell>
          <cell r="ED662">
            <v>0</v>
          </cell>
          <cell r="EE662">
            <v>0</v>
          </cell>
          <cell r="EF662">
            <v>0</v>
          </cell>
        </row>
        <row r="663">
          <cell r="DH663">
            <v>0</v>
          </cell>
          <cell r="DI663">
            <v>0</v>
          </cell>
          <cell r="DJ663">
            <v>0</v>
          </cell>
          <cell r="DK663">
            <v>0</v>
          </cell>
          <cell r="DL663">
            <v>0</v>
          </cell>
          <cell r="DM663">
            <v>0</v>
          </cell>
          <cell r="DN663">
            <v>0</v>
          </cell>
          <cell r="DO663">
            <v>0</v>
          </cell>
          <cell r="DP663">
            <v>0</v>
          </cell>
          <cell r="DQ663">
            <v>0</v>
          </cell>
          <cell r="DR663">
            <v>0</v>
          </cell>
          <cell r="DS663">
            <v>0</v>
          </cell>
          <cell r="DU663">
            <v>0</v>
          </cell>
          <cell r="DV663">
            <v>0</v>
          </cell>
          <cell r="DW663">
            <v>0</v>
          </cell>
          <cell r="DX663">
            <v>0</v>
          </cell>
          <cell r="DY663">
            <v>0</v>
          </cell>
          <cell r="DZ663">
            <v>0</v>
          </cell>
          <cell r="EA663">
            <v>0</v>
          </cell>
          <cell r="EB663">
            <v>0</v>
          </cell>
          <cell r="EC663">
            <v>0</v>
          </cell>
          <cell r="ED663">
            <v>0</v>
          </cell>
          <cell r="EE663">
            <v>0</v>
          </cell>
          <cell r="EF663">
            <v>0</v>
          </cell>
        </row>
        <row r="664">
          <cell r="DH664">
            <v>0</v>
          </cell>
          <cell r="DI664">
            <v>0</v>
          </cell>
          <cell r="DJ664">
            <v>0</v>
          </cell>
          <cell r="DK664">
            <v>0</v>
          </cell>
          <cell r="DL664">
            <v>0</v>
          </cell>
          <cell r="DM664">
            <v>0</v>
          </cell>
          <cell r="DN664">
            <v>0</v>
          </cell>
          <cell r="DO664">
            <v>0</v>
          </cell>
          <cell r="DP664">
            <v>0</v>
          </cell>
          <cell r="DQ664">
            <v>0</v>
          </cell>
          <cell r="DR664">
            <v>0</v>
          </cell>
          <cell r="DS664">
            <v>0</v>
          </cell>
          <cell r="DU664">
            <v>0</v>
          </cell>
          <cell r="DV664">
            <v>0</v>
          </cell>
          <cell r="DW664">
            <v>0</v>
          </cell>
          <cell r="DX664">
            <v>0</v>
          </cell>
          <cell r="DY664">
            <v>0</v>
          </cell>
          <cell r="DZ664">
            <v>0</v>
          </cell>
          <cell r="EA664">
            <v>0</v>
          </cell>
          <cell r="EB664">
            <v>0</v>
          </cell>
          <cell r="EC664">
            <v>0</v>
          </cell>
          <cell r="ED664">
            <v>0</v>
          </cell>
          <cell r="EE664">
            <v>0</v>
          </cell>
          <cell r="EF664">
            <v>0</v>
          </cell>
        </row>
        <row r="665">
          <cell r="DH665">
            <v>0</v>
          </cell>
          <cell r="DI665">
            <v>0</v>
          </cell>
          <cell r="DJ665">
            <v>0</v>
          </cell>
          <cell r="DK665">
            <v>0</v>
          </cell>
          <cell r="DL665">
            <v>0</v>
          </cell>
          <cell r="DM665">
            <v>0</v>
          </cell>
          <cell r="DN665">
            <v>0</v>
          </cell>
          <cell r="DO665">
            <v>0</v>
          </cell>
          <cell r="DP665">
            <v>0</v>
          </cell>
          <cell r="DQ665">
            <v>0</v>
          </cell>
          <cell r="DR665">
            <v>0</v>
          </cell>
          <cell r="DS665">
            <v>0</v>
          </cell>
          <cell r="DU665">
            <v>0</v>
          </cell>
          <cell r="DV665">
            <v>0</v>
          </cell>
          <cell r="DW665">
            <v>0</v>
          </cell>
          <cell r="DX665">
            <v>0</v>
          </cell>
          <cell r="DY665">
            <v>0</v>
          </cell>
          <cell r="DZ665">
            <v>0</v>
          </cell>
          <cell r="EA665">
            <v>0</v>
          </cell>
          <cell r="EB665">
            <v>0</v>
          </cell>
          <cell r="EC665">
            <v>0</v>
          </cell>
          <cell r="ED665">
            <v>0</v>
          </cell>
          <cell r="EE665">
            <v>0</v>
          </cell>
          <cell r="EF665">
            <v>0</v>
          </cell>
        </row>
        <row r="666">
          <cell r="DH666">
            <v>0</v>
          </cell>
          <cell r="DI666">
            <v>0</v>
          </cell>
          <cell r="DJ666">
            <v>0</v>
          </cell>
          <cell r="DK666">
            <v>0</v>
          </cell>
          <cell r="DL666">
            <v>0</v>
          </cell>
          <cell r="DM666">
            <v>0</v>
          </cell>
          <cell r="DN666">
            <v>0</v>
          </cell>
          <cell r="DO666">
            <v>0</v>
          </cell>
          <cell r="DP666">
            <v>0</v>
          </cell>
          <cell r="DQ666">
            <v>0</v>
          </cell>
          <cell r="DR666">
            <v>0</v>
          </cell>
          <cell r="DS666">
            <v>0</v>
          </cell>
          <cell r="DU666">
            <v>0</v>
          </cell>
          <cell r="DV666">
            <v>0</v>
          </cell>
          <cell r="DW666">
            <v>0</v>
          </cell>
          <cell r="DX666">
            <v>0</v>
          </cell>
          <cell r="DY666">
            <v>0</v>
          </cell>
          <cell r="DZ666">
            <v>0</v>
          </cell>
          <cell r="EA666">
            <v>0</v>
          </cell>
          <cell r="EB666">
            <v>0</v>
          </cell>
          <cell r="EC666">
            <v>0</v>
          </cell>
          <cell r="ED666">
            <v>0</v>
          </cell>
          <cell r="EE666">
            <v>0</v>
          </cell>
          <cell r="EF666">
            <v>0</v>
          </cell>
        </row>
        <row r="667">
          <cell r="DH667">
            <v>0</v>
          </cell>
          <cell r="DI667">
            <v>0</v>
          </cell>
          <cell r="DJ667">
            <v>0</v>
          </cell>
          <cell r="DK667">
            <v>0</v>
          </cell>
          <cell r="DL667">
            <v>0</v>
          </cell>
          <cell r="DM667">
            <v>0</v>
          </cell>
          <cell r="DN667">
            <v>0</v>
          </cell>
          <cell r="DO667">
            <v>0</v>
          </cell>
          <cell r="DP667">
            <v>0</v>
          </cell>
          <cell r="DQ667">
            <v>0</v>
          </cell>
          <cell r="DR667">
            <v>0</v>
          </cell>
          <cell r="DS667">
            <v>0</v>
          </cell>
          <cell r="DU667">
            <v>0</v>
          </cell>
          <cell r="DV667">
            <v>0</v>
          </cell>
          <cell r="DW667">
            <v>0</v>
          </cell>
          <cell r="DX667">
            <v>0</v>
          </cell>
          <cell r="DY667">
            <v>0</v>
          </cell>
          <cell r="DZ667">
            <v>0</v>
          </cell>
          <cell r="EA667">
            <v>0</v>
          </cell>
          <cell r="EB667">
            <v>0</v>
          </cell>
          <cell r="EC667">
            <v>0</v>
          </cell>
          <cell r="ED667">
            <v>0</v>
          </cell>
          <cell r="EE667">
            <v>0</v>
          </cell>
          <cell r="EF667">
            <v>0</v>
          </cell>
        </row>
        <row r="668">
          <cell r="DH668">
            <v>0</v>
          </cell>
          <cell r="DI668">
            <v>0</v>
          </cell>
          <cell r="DJ668">
            <v>0</v>
          </cell>
          <cell r="DK668">
            <v>0</v>
          </cell>
          <cell r="DL668">
            <v>0</v>
          </cell>
          <cell r="DM668">
            <v>0</v>
          </cell>
          <cell r="DN668">
            <v>0</v>
          </cell>
          <cell r="DO668">
            <v>0</v>
          </cell>
          <cell r="DP668">
            <v>0</v>
          </cell>
          <cell r="DQ668">
            <v>0</v>
          </cell>
          <cell r="DR668">
            <v>0</v>
          </cell>
          <cell r="DS668">
            <v>0</v>
          </cell>
          <cell r="DU668">
            <v>0</v>
          </cell>
          <cell r="DV668">
            <v>0</v>
          </cell>
          <cell r="DW668">
            <v>0</v>
          </cell>
          <cell r="DX668">
            <v>0</v>
          </cell>
          <cell r="DY668">
            <v>0</v>
          </cell>
          <cell r="DZ668">
            <v>0</v>
          </cell>
          <cell r="EA668">
            <v>0</v>
          </cell>
          <cell r="EB668">
            <v>0</v>
          </cell>
          <cell r="EC668">
            <v>0</v>
          </cell>
          <cell r="ED668">
            <v>0</v>
          </cell>
          <cell r="EE668">
            <v>0</v>
          </cell>
          <cell r="EF668">
            <v>0</v>
          </cell>
        </row>
        <row r="669">
          <cell r="DH669">
            <v>0</v>
          </cell>
          <cell r="DI669">
            <v>0</v>
          </cell>
          <cell r="DJ669">
            <v>0</v>
          </cell>
          <cell r="DK669">
            <v>0</v>
          </cell>
          <cell r="DL669">
            <v>0</v>
          </cell>
          <cell r="DM669">
            <v>0</v>
          </cell>
          <cell r="DN669">
            <v>0</v>
          </cell>
          <cell r="DO669">
            <v>0</v>
          </cell>
          <cell r="DP669">
            <v>0</v>
          </cell>
          <cell r="DQ669">
            <v>0</v>
          </cell>
          <cell r="DR669">
            <v>0</v>
          </cell>
          <cell r="DS669">
            <v>0</v>
          </cell>
          <cell r="DU669">
            <v>0</v>
          </cell>
          <cell r="DV669">
            <v>0</v>
          </cell>
          <cell r="DW669">
            <v>0</v>
          </cell>
          <cell r="DX669">
            <v>0</v>
          </cell>
          <cell r="DY669">
            <v>0</v>
          </cell>
          <cell r="DZ669">
            <v>0</v>
          </cell>
          <cell r="EA669">
            <v>0</v>
          </cell>
          <cell r="EB669">
            <v>0</v>
          </cell>
          <cell r="EC669">
            <v>0</v>
          </cell>
          <cell r="ED669">
            <v>0</v>
          </cell>
          <cell r="EE669">
            <v>0</v>
          </cell>
          <cell r="EF669">
            <v>0</v>
          </cell>
        </row>
        <row r="670">
          <cell r="DH670">
            <v>0</v>
          </cell>
          <cell r="DI670">
            <v>0</v>
          </cell>
          <cell r="DJ670">
            <v>0</v>
          </cell>
          <cell r="DK670">
            <v>0</v>
          </cell>
          <cell r="DL670">
            <v>0</v>
          </cell>
          <cell r="DM670">
            <v>0</v>
          </cell>
          <cell r="DN670">
            <v>0</v>
          </cell>
          <cell r="DO670">
            <v>0</v>
          </cell>
          <cell r="DP670">
            <v>0</v>
          </cell>
          <cell r="DQ670">
            <v>0</v>
          </cell>
          <cell r="DR670">
            <v>0</v>
          </cell>
          <cell r="DS670">
            <v>0</v>
          </cell>
          <cell r="DU670">
            <v>0</v>
          </cell>
          <cell r="DV670">
            <v>0</v>
          </cell>
          <cell r="DW670">
            <v>0</v>
          </cell>
          <cell r="DX670">
            <v>0</v>
          </cell>
          <cell r="DY670">
            <v>0</v>
          </cell>
          <cell r="DZ670">
            <v>0</v>
          </cell>
          <cell r="EA670">
            <v>0</v>
          </cell>
          <cell r="EB670">
            <v>0</v>
          </cell>
          <cell r="EC670">
            <v>0</v>
          </cell>
          <cell r="ED670">
            <v>0</v>
          </cell>
          <cell r="EE670">
            <v>0</v>
          </cell>
          <cell r="EF670">
            <v>0</v>
          </cell>
        </row>
        <row r="671">
          <cell r="DH671">
            <v>0</v>
          </cell>
          <cell r="DI671">
            <v>0</v>
          </cell>
          <cell r="DJ671">
            <v>0</v>
          </cell>
          <cell r="DK671">
            <v>0</v>
          </cell>
          <cell r="DL671">
            <v>0</v>
          </cell>
          <cell r="DM671">
            <v>0</v>
          </cell>
          <cell r="DN671">
            <v>0</v>
          </cell>
          <cell r="DO671">
            <v>0</v>
          </cell>
          <cell r="DP671">
            <v>0</v>
          </cell>
          <cell r="DQ671">
            <v>0</v>
          </cell>
          <cell r="DR671">
            <v>0</v>
          </cell>
          <cell r="DS671">
            <v>0</v>
          </cell>
          <cell r="DU671">
            <v>0</v>
          </cell>
          <cell r="DV671">
            <v>0</v>
          </cell>
          <cell r="DW671">
            <v>0</v>
          </cell>
          <cell r="DX671">
            <v>0</v>
          </cell>
          <cell r="DY671">
            <v>0</v>
          </cell>
          <cell r="DZ671">
            <v>0</v>
          </cell>
          <cell r="EA671">
            <v>0</v>
          </cell>
          <cell r="EB671">
            <v>0</v>
          </cell>
          <cell r="EC671">
            <v>0</v>
          </cell>
          <cell r="ED671">
            <v>0</v>
          </cell>
          <cell r="EE671">
            <v>0</v>
          </cell>
          <cell r="EF671">
            <v>0</v>
          </cell>
        </row>
        <row r="672">
          <cell r="DH672">
            <v>0</v>
          </cell>
          <cell r="DI672">
            <v>0</v>
          </cell>
          <cell r="DJ672">
            <v>0</v>
          </cell>
          <cell r="DK672">
            <v>0</v>
          </cell>
          <cell r="DL672">
            <v>0</v>
          </cell>
          <cell r="DM672">
            <v>0</v>
          </cell>
          <cell r="DN672">
            <v>0</v>
          </cell>
          <cell r="DO672">
            <v>0</v>
          </cell>
          <cell r="DP672">
            <v>0</v>
          </cell>
          <cell r="DQ672">
            <v>0</v>
          </cell>
          <cell r="DR672">
            <v>0</v>
          </cell>
          <cell r="DS672">
            <v>0</v>
          </cell>
          <cell r="DU672">
            <v>0</v>
          </cell>
          <cell r="DV672">
            <v>0</v>
          </cell>
          <cell r="DW672">
            <v>0</v>
          </cell>
          <cell r="DX672">
            <v>0</v>
          </cell>
          <cell r="DY672">
            <v>0</v>
          </cell>
          <cell r="DZ672">
            <v>0</v>
          </cell>
          <cell r="EA672">
            <v>0</v>
          </cell>
          <cell r="EB672">
            <v>0</v>
          </cell>
          <cell r="EC672">
            <v>0</v>
          </cell>
          <cell r="ED672">
            <v>0</v>
          </cell>
          <cell r="EE672">
            <v>0</v>
          </cell>
          <cell r="EF672">
            <v>0</v>
          </cell>
        </row>
        <row r="673">
          <cell r="DH673">
            <v>0</v>
          </cell>
          <cell r="DI673">
            <v>0</v>
          </cell>
          <cell r="DJ673">
            <v>0</v>
          </cell>
          <cell r="DK673">
            <v>0</v>
          </cell>
          <cell r="DL673">
            <v>0</v>
          </cell>
          <cell r="DM673">
            <v>0</v>
          </cell>
          <cell r="DN673">
            <v>0</v>
          </cell>
          <cell r="DO673">
            <v>0</v>
          </cell>
          <cell r="DP673">
            <v>0</v>
          </cell>
          <cell r="DQ673">
            <v>0</v>
          </cell>
          <cell r="DR673">
            <v>0</v>
          </cell>
          <cell r="DS673">
            <v>0</v>
          </cell>
          <cell r="DU673">
            <v>0</v>
          </cell>
          <cell r="DV673">
            <v>0</v>
          </cell>
          <cell r="DW673">
            <v>0</v>
          </cell>
          <cell r="DX673">
            <v>0</v>
          </cell>
          <cell r="DY673">
            <v>0</v>
          </cell>
          <cell r="DZ673">
            <v>0</v>
          </cell>
          <cell r="EA673">
            <v>0</v>
          </cell>
          <cell r="EB673">
            <v>0</v>
          </cell>
          <cell r="EC673">
            <v>0</v>
          </cell>
          <cell r="ED673">
            <v>0</v>
          </cell>
          <cell r="EE673">
            <v>0</v>
          </cell>
          <cell r="EF673">
            <v>0</v>
          </cell>
        </row>
        <row r="674">
          <cell r="DH674">
            <v>0</v>
          </cell>
          <cell r="DI674">
            <v>0</v>
          </cell>
          <cell r="DJ674">
            <v>0</v>
          </cell>
          <cell r="DK674">
            <v>0</v>
          </cell>
          <cell r="DL674">
            <v>0</v>
          </cell>
          <cell r="DM674">
            <v>0</v>
          </cell>
          <cell r="DN674">
            <v>0</v>
          </cell>
          <cell r="DO674">
            <v>0</v>
          </cell>
          <cell r="DP674">
            <v>0</v>
          </cell>
          <cell r="DQ674">
            <v>0</v>
          </cell>
          <cell r="DR674">
            <v>0</v>
          </cell>
          <cell r="DS674">
            <v>0</v>
          </cell>
          <cell r="DU674">
            <v>0</v>
          </cell>
          <cell r="DV674">
            <v>0</v>
          </cell>
          <cell r="DW674">
            <v>0</v>
          </cell>
          <cell r="DX674">
            <v>0</v>
          </cell>
          <cell r="DY674">
            <v>0</v>
          </cell>
          <cell r="DZ674">
            <v>0</v>
          </cell>
          <cell r="EA674">
            <v>0</v>
          </cell>
          <cell r="EB674">
            <v>0</v>
          </cell>
          <cell r="EC674">
            <v>0</v>
          </cell>
          <cell r="ED674">
            <v>0</v>
          </cell>
          <cell r="EE674">
            <v>0</v>
          </cell>
          <cell r="EF674">
            <v>0</v>
          </cell>
        </row>
        <row r="675">
          <cell r="DH675">
            <v>0</v>
          </cell>
          <cell r="DI675">
            <v>0</v>
          </cell>
          <cell r="DJ675">
            <v>0</v>
          </cell>
          <cell r="DK675">
            <v>0</v>
          </cell>
          <cell r="DL675">
            <v>0</v>
          </cell>
          <cell r="DM675">
            <v>0</v>
          </cell>
          <cell r="DN675">
            <v>0</v>
          </cell>
          <cell r="DO675">
            <v>0</v>
          </cell>
          <cell r="DP675">
            <v>0</v>
          </cell>
          <cell r="DQ675">
            <v>0</v>
          </cell>
          <cell r="DR675">
            <v>0</v>
          </cell>
          <cell r="DS675">
            <v>0</v>
          </cell>
          <cell r="DU675">
            <v>0</v>
          </cell>
          <cell r="DV675">
            <v>0</v>
          </cell>
          <cell r="DW675">
            <v>0</v>
          </cell>
          <cell r="DX675">
            <v>0</v>
          </cell>
          <cell r="DY675">
            <v>0</v>
          </cell>
          <cell r="DZ675">
            <v>0</v>
          </cell>
          <cell r="EA675">
            <v>0</v>
          </cell>
          <cell r="EB675">
            <v>0</v>
          </cell>
          <cell r="EC675">
            <v>0</v>
          </cell>
          <cell r="ED675">
            <v>0</v>
          </cell>
          <cell r="EE675">
            <v>0</v>
          </cell>
          <cell r="EF675">
            <v>0</v>
          </cell>
        </row>
        <row r="676">
          <cell r="DH676">
            <v>0</v>
          </cell>
          <cell r="DI676">
            <v>0</v>
          </cell>
          <cell r="DJ676">
            <v>0</v>
          </cell>
          <cell r="DK676">
            <v>0</v>
          </cell>
          <cell r="DL676">
            <v>0</v>
          </cell>
          <cell r="DM676">
            <v>0</v>
          </cell>
          <cell r="DN676">
            <v>0</v>
          </cell>
          <cell r="DO676">
            <v>0</v>
          </cell>
          <cell r="DP676">
            <v>0</v>
          </cell>
          <cell r="DQ676">
            <v>0</v>
          </cell>
          <cell r="DR676">
            <v>0</v>
          </cell>
          <cell r="DS676">
            <v>0</v>
          </cell>
          <cell r="DU676">
            <v>0</v>
          </cell>
          <cell r="DV676">
            <v>0</v>
          </cell>
          <cell r="DW676">
            <v>0</v>
          </cell>
          <cell r="DX676">
            <v>0</v>
          </cell>
          <cell r="DY676">
            <v>0</v>
          </cell>
          <cell r="DZ676">
            <v>0</v>
          </cell>
          <cell r="EA676">
            <v>0</v>
          </cell>
          <cell r="EB676">
            <v>0</v>
          </cell>
          <cell r="EC676">
            <v>0</v>
          </cell>
          <cell r="ED676">
            <v>0</v>
          </cell>
          <cell r="EE676">
            <v>0</v>
          </cell>
          <cell r="EF676">
            <v>0</v>
          </cell>
        </row>
        <row r="677">
          <cell r="DH677">
            <v>0</v>
          </cell>
          <cell r="DI677">
            <v>0</v>
          </cell>
          <cell r="DJ677">
            <v>0</v>
          </cell>
          <cell r="DK677">
            <v>0</v>
          </cell>
          <cell r="DL677">
            <v>0</v>
          </cell>
          <cell r="DM677">
            <v>0</v>
          </cell>
          <cell r="DN677">
            <v>0</v>
          </cell>
          <cell r="DO677">
            <v>0</v>
          </cell>
          <cell r="DP677">
            <v>0</v>
          </cell>
          <cell r="DQ677">
            <v>0</v>
          </cell>
          <cell r="DR677">
            <v>0</v>
          </cell>
          <cell r="DS677">
            <v>0</v>
          </cell>
          <cell r="DU677">
            <v>0</v>
          </cell>
          <cell r="DV677">
            <v>0</v>
          </cell>
          <cell r="DW677">
            <v>0</v>
          </cell>
          <cell r="DX677">
            <v>0</v>
          </cell>
          <cell r="DY677">
            <v>0</v>
          </cell>
          <cell r="DZ677">
            <v>0</v>
          </cell>
          <cell r="EA677">
            <v>0</v>
          </cell>
          <cell r="EB677">
            <v>0</v>
          </cell>
          <cell r="EC677">
            <v>0</v>
          </cell>
          <cell r="ED677">
            <v>0</v>
          </cell>
          <cell r="EE677">
            <v>0</v>
          </cell>
          <cell r="EF677">
            <v>0</v>
          </cell>
        </row>
        <row r="678">
          <cell r="DH678">
            <v>0</v>
          </cell>
          <cell r="DI678">
            <v>0</v>
          </cell>
          <cell r="DJ678">
            <v>0</v>
          </cell>
          <cell r="DK678">
            <v>0</v>
          </cell>
          <cell r="DL678">
            <v>0</v>
          </cell>
          <cell r="DM678">
            <v>0</v>
          </cell>
          <cell r="DN678">
            <v>0</v>
          </cell>
          <cell r="DO678">
            <v>0</v>
          </cell>
          <cell r="DP678">
            <v>0</v>
          </cell>
          <cell r="DQ678">
            <v>0</v>
          </cell>
          <cell r="DR678">
            <v>0</v>
          </cell>
          <cell r="DS678">
            <v>0</v>
          </cell>
          <cell r="DU678">
            <v>0</v>
          </cell>
          <cell r="DV678">
            <v>0</v>
          </cell>
          <cell r="DW678">
            <v>0</v>
          </cell>
          <cell r="DX678">
            <v>0</v>
          </cell>
          <cell r="DY678">
            <v>0</v>
          </cell>
          <cell r="DZ678">
            <v>0</v>
          </cell>
          <cell r="EA678">
            <v>0</v>
          </cell>
          <cell r="EB678">
            <v>0</v>
          </cell>
          <cell r="EC678">
            <v>0</v>
          </cell>
          <cell r="ED678">
            <v>0</v>
          </cell>
          <cell r="EE678">
            <v>0</v>
          </cell>
          <cell r="EF678">
            <v>0</v>
          </cell>
        </row>
        <row r="679">
          <cell r="DH679">
            <v>0</v>
          </cell>
          <cell r="DI679">
            <v>0</v>
          </cell>
          <cell r="DJ679">
            <v>0</v>
          </cell>
          <cell r="DK679">
            <v>0</v>
          </cell>
          <cell r="DL679">
            <v>0</v>
          </cell>
          <cell r="DM679">
            <v>0</v>
          </cell>
          <cell r="DN679">
            <v>0</v>
          </cell>
          <cell r="DO679">
            <v>0</v>
          </cell>
          <cell r="DP679">
            <v>0</v>
          </cell>
          <cell r="DQ679">
            <v>0</v>
          </cell>
          <cell r="DR679">
            <v>0</v>
          </cell>
          <cell r="DS679">
            <v>0</v>
          </cell>
          <cell r="DU679">
            <v>0</v>
          </cell>
          <cell r="DV679">
            <v>0</v>
          </cell>
          <cell r="DW679">
            <v>0</v>
          </cell>
          <cell r="DX679">
            <v>0</v>
          </cell>
          <cell r="DY679">
            <v>0</v>
          </cell>
          <cell r="DZ679">
            <v>0</v>
          </cell>
          <cell r="EA679">
            <v>0</v>
          </cell>
          <cell r="EB679">
            <v>0</v>
          </cell>
          <cell r="EC679">
            <v>0</v>
          </cell>
          <cell r="ED679">
            <v>0</v>
          </cell>
          <cell r="EE679">
            <v>0</v>
          </cell>
          <cell r="EF679">
            <v>0</v>
          </cell>
        </row>
        <row r="680">
          <cell r="DH680">
            <v>0</v>
          </cell>
          <cell r="DI680">
            <v>0</v>
          </cell>
          <cell r="DJ680">
            <v>0</v>
          </cell>
          <cell r="DK680">
            <v>0</v>
          </cell>
          <cell r="DL680">
            <v>0</v>
          </cell>
          <cell r="DM680">
            <v>0</v>
          </cell>
          <cell r="DN680">
            <v>0</v>
          </cell>
          <cell r="DO680">
            <v>0</v>
          </cell>
          <cell r="DP680">
            <v>0</v>
          </cell>
          <cell r="DQ680">
            <v>0</v>
          </cell>
          <cell r="DR680">
            <v>0</v>
          </cell>
          <cell r="DS680">
            <v>0</v>
          </cell>
          <cell r="DU680">
            <v>0</v>
          </cell>
          <cell r="DV680">
            <v>0</v>
          </cell>
          <cell r="DW680">
            <v>0</v>
          </cell>
          <cell r="DX680">
            <v>0</v>
          </cell>
          <cell r="DY680">
            <v>0</v>
          </cell>
          <cell r="DZ680">
            <v>0</v>
          </cell>
          <cell r="EA680">
            <v>0</v>
          </cell>
          <cell r="EB680">
            <v>0</v>
          </cell>
          <cell r="EC680">
            <v>0</v>
          </cell>
          <cell r="ED680">
            <v>0</v>
          </cell>
          <cell r="EE680">
            <v>0</v>
          </cell>
          <cell r="EF680">
            <v>0</v>
          </cell>
        </row>
        <row r="681">
          <cell r="DH681">
            <v>0</v>
          </cell>
          <cell r="DI681">
            <v>0</v>
          </cell>
          <cell r="DJ681">
            <v>0</v>
          </cell>
          <cell r="DK681">
            <v>0</v>
          </cell>
          <cell r="DL681">
            <v>0</v>
          </cell>
          <cell r="DM681">
            <v>0</v>
          </cell>
          <cell r="DN681">
            <v>0</v>
          </cell>
          <cell r="DO681">
            <v>0</v>
          </cell>
          <cell r="DP681">
            <v>0</v>
          </cell>
          <cell r="DQ681">
            <v>0</v>
          </cell>
          <cell r="DR681">
            <v>0</v>
          </cell>
          <cell r="DS681">
            <v>0</v>
          </cell>
          <cell r="DU681">
            <v>0</v>
          </cell>
          <cell r="DV681">
            <v>0</v>
          </cell>
          <cell r="DW681">
            <v>0</v>
          </cell>
          <cell r="DX681">
            <v>0</v>
          </cell>
          <cell r="DY681">
            <v>0</v>
          </cell>
          <cell r="DZ681">
            <v>0</v>
          </cell>
          <cell r="EA681">
            <v>0</v>
          </cell>
          <cell r="EB681">
            <v>0</v>
          </cell>
          <cell r="EC681">
            <v>0</v>
          </cell>
          <cell r="ED681">
            <v>0</v>
          </cell>
          <cell r="EE681">
            <v>0</v>
          </cell>
          <cell r="EF681">
            <v>0</v>
          </cell>
        </row>
        <row r="682">
          <cell r="DH682">
            <v>0</v>
          </cell>
          <cell r="DI682">
            <v>0</v>
          </cell>
          <cell r="DJ682">
            <v>0</v>
          </cell>
          <cell r="DK682">
            <v>0</v>
          </cell>
          <cell r="DL682">
            <v>0</v>
          </cell>
          <cell r="DM682">
            <v>0</v>
          </cell>
          <cell r="DN682">
            <v>0</v>
          </cell>
          <cell r="DO682">
            <v>0</v>
          </cell>
          <cell r="DP682">
            <v>0</v>
          </cell>
          <cell r="DQ682">
            <v>0</v>
          </cell>
          <cell r="DR682">
            <v>0</v>
          </cell>
          <cell r="DS682">
            <v>0</v>
          </cell>
          <cell r="DU682">
            <v>0</v>
          </cell>
          <cell r="DV682">
            <v>0</v>
          </cell>
          <cell r="DW682">
            <v>0</v>
          </cell>
          <cell r="DX682">
            <v>0</v>
          </cell>
          <cell r="DY682">
            <v>0</v>
          </cell>
          <cell r="DZ682">
            <v>0</v>
          </cell>
          <cell r="EA682">
            <v>0</v>
          </cell>
          <cell r="EB682">
            <v>0</v>
          </cell>
          <cell r="EC682">
            <v>0</v>
          </cell>
          <cell r="ED682">
            <v>0</v>
          </cell>
          <cell r="EE682">
            <v>0</v>
          </cell>
          <cell r="EF682">
            <v>0</v>
          </cell>
        </row>
        <row r="683">
          <cell r="DH683">
            <v>0</v>
          </cell>
          <cell r="DI683">
            <v>0</v>
          </cell>
          <cell r="DJ683">
            <v>0</v>
          </cell>
          <cell r="DK683">
            <v>0</v>
          </cell>
          <cell r="DL683">
            <v>0</v>
          </cell>
          <cell r="DM683">
            <v>0</v>
          </cell>
          <cell r="DN683">
            <v>0</v>
          </cell>
          <cell r="DO683">
            <v>0</v>
          </cell>
          <cell r="DP683">
            <v>0</v>
          </cell>
          <cell r="DQ683">
            <v>0</v>
          </cell>
          <cell r="DR683">
            <v>0</v>
          </cell>
          <cell r="DS683">
            <v>0</v>
          </cell>
          <cell r="DU683">
            <v>0</v>
          </cell>
          <cell r="DV683">
            <v>0</v>
          </cell>
          <cell r="DW683">
            <v>0</v>
          </cell>
          <cell r="DX683">
            <v>0</v>
          </cell>
          <cell r="DY683">
            <v>0</v>
          </cell>
          <cell r="DZ683">
            <v>0</v>
          </cell>
          <cell r="EA683">
            <v>0</v>
          </cell>
          <cell r="EB683">
            <v>0</v>
          </cell>
          <cell r="EC683">
            <v>0</v>
          </cell>
          <cell r="ED683">
            <v>0</v>
          </cell>
          <cell r="EE683">
            <v>0</v>
          </cell>
          <cell r="EF683">
            <v>0</v>
          </cell>
        </row>
        <row r="684">
          <cell r="DH684">
            <v>0</v>
          </cell>
          <cell r="DI684">
            <v>0</v>
          </cell>
          <cell r="DJ684">
            <v>0</v>
          </cell>
          <cell r="DK684">
            <v>0</v>
          </cell>
          <cell r="DL684">
            <v>0</v>
          </cell>
          <cell r="DM684">
            <v>0</v>
          </cell>
          <cell r="DN684">
            <v>0</v>
          </cell>
          <cell r="DO684">
            <v>0</v>
          </cell>
          <cell r="DP684">
            <v>0</v>
          </cell>
          <cell r="DQ684">
            <v>0</v>
          </cell>
          <cell r="DR684">
            <v>0</v>
          </cell>
          <cell r="DS684">
            <v>0</v>
          </cell>
          <cell r="DU684">
            <v>0</v>
          </cell>
          <cell r="DV684">
            <v>0</v>
          </cell>
          <cell r="DW684">
            <v>0</v>
          </cell>
          <cell r="DX684">
            <v>0</v>
          </cell>
          <cell r="DY684">
            <v>0</v>
          </cell>
          <cell r="DZ684">
            <v>0</v>
          </cell>
          <cell r="EA684">
            <v>0</v>
          </cell>
          <cell r="EB684">
            <v>0</v>
          </cell>
          <cell r="EC684">
            <v>0</v>
          </cell>
          <cell r="ED684">
            <v>0</v>
          </cell>
          <cell r="EE684">
            <v>0</v>
          </cell>
          <cell r="EF684">
            <v>0</v>
          </cell>
        </row>
        <row r="685">
          <cell r="DH685">
            <v>0</v>
          </cell>
          <cell r="DI685">
            <v>0</v>
          </cell>
          <cell r="DJ685">
            <v>0</v>
          </cell>
          <cell r="DK685">
            <v>0</v>
          </cell>
          <cell r="DL685">
            <v>0</v>
          </cell>
          <cell r="DM685">
            <v>0</v>
          </cell>
          <cell r="DN685">
            <v>0</v>
          </cell>
          <cell r="DO685">
            <v>0</v>
          </cell>
          <cell r="DP685">
            <v>0</v>
          </cell>
          <cell r="DQ685">
            <v>0</v>
          </cell>
          <cell r="DR685">
            <v>0</v>
          </cell>
          <cell r="DS685">
            <v>0</v>
          </cell>
          <cell r="DU685">
            <v>0</v>
          </cell>
          <cell r="DV685">
            <v>0</v>
          </cell>
          <cell r="DW685">
            <v>0</v>
          </cell>
          <cell r="DX685">
            <v>0</v>
          </cell>
          <cell r="DY685">
            <v>0</v>
          </cell>
          <cell r="DZ685">
            <v>0</v>
          </cell>
          <cell r="EA685">
            <v>0</v>
          </cell>
          <cell r="EB685">
            <v>0</v>
          </cell>
          <cell r="EC685">
            <v>0</v>
          </cell>
          <cell r="ED685">
            <v>0</v>
          </cell>
          <cell r="EE685">
            <v>0</v>
          </cell>
          <cell r="EF685">
            <v>0</v>
          </cell>
        </row>
        <row r="686">
          <cell r="DH686">
            <v>0</v>
          </cell>
          <cell r="DI686">
            <v>0</v>
          </cell>
          <cell r="DJ686">
            <v>0</v>
          </cell>
          <cell r="DK686">
            <v>0</v>
          </cell>
          <cell r="DL686">
            <v>0</v>
          </cell>
          <cell r="DM686">
            <v>0</v>
          </cell>
          <cell r="DN686">
            <v>0</v>
          </cell>
          <cell r="DO686">
            <v>0</v>
          </cell>
          <cell r="DP686">
            <v>0</v>
          </cell>
          <cell r="DQ686">
            <v>0</v>
          </cell>
          <cell r="DR686">
            <v>0</v>
          </cell>
          <cell r="DS686">
            <v>0</v>
          </cell>
          <cell r="DU686">
            <v>0</v>
          </cell>
          <cell r="DV686">
            <v>0</v>
          </cell>
          <cell r="DW686">
            <v>0</v>
          </cell>
          <cell r="DX686">
            <v>0</v>
          </cell>
          <cell r="DY686">
            <v>0</v>
          </cell>
          <cell r="DZ686">
            <v>0</v>
          </cell>
          <cell r="EA686">
            <v>0</v>
          </cell>
          <cell r="EB686">
            <v>0</v>
          </cell>
          <cell r="EC686">
            <v>0</v>
          </cell>
          <cell r="ED686">
            <v>0</v>
          </cell>
          <cell r="EE686">
            <v>0</v>
          </cell>
          <cell r="EF686">
            <v>0</v>
          </cell>
        </row>
        <row r="687">
          <cell r="DH687">
            <v>0</v>
          </cell>
          <cell r="DI687">
            <v>0</v>
          </cell>
          <cell r="DJ687">
            <v>0</v>
          </cell>
          <cell r="DK687">
            <v>0</v>
          </cell>
          <cell r="DL687">
            <v>0</v>
          </cell>
          <cell r="DM687">
            <v>0</v>
          </cell>
          <cell r="DN687">
            <v>0</v>
          </cell>
          <cell r="DO687">
            <v>0</v>
          </cell>
          <cell r="DP687">
            <v>0</v>
          </cell>
          <cell r="DQ687">
            <v>0</v>
          </cell>
          <cell r="DR687">
            <v>0</v>
          </cell>
          <cell r="DS687">
            <v>0</v>
          </cell>
          <cell r="DU687">
            <v>0</v>
          </cell>
          <cell r="DV687">
            <v>0</v>
          </cell>
          <cell r="DW687">
            <v>0</v>
          </cell>
          <cell r="DX687">
            <v>0</v>
          </cell>
          <cell r="DY687">
            <v>0</v>
          </cell>
          <cell r="DZ687">
            <v>0</v>
          </cell>
          <cell r="EA687">
            <v>0</v>
          </cell>
          <cell r="EB687">
            <v>0</v>
          </cell>
          <cell r="EC687">
            <v>0</v>
          </cell>
          <cell r="ED687">
            <v>0</v>
          </cell>
          <cell r="EE687">
            <v>0</v>
          </cell>
          <cell r="EF687">
            <v>0</v>
          </cell>
        </row>
        <row r="688">
          <cell r="DH688">
            <v>0</v>
          </cell>
          <cell r="DI688">
            <v>0</v>
          </cell>
          <cell r="DJ688">
            <v>0</v>
          </cell>
          <cell r="DK688">
            <v>0</v>
          </cell>
          <cell r="DL688">
            <v>0</v>
          </cell>
          <cell r="DM688">
            <v>0</v>
          </cell>
          <cell r="DN688">
            <v>0</v>
          </cell>
          <cell r="DO688">
            <v>0</v>
          </cell>
          <cell r="DP688">
            <v>0</v>
          </cell>
          <cell r="DQ688">
            <v>0</v>
          </cell>
          <cell r="DR688">
            <v>0</v>
          </cell>
          <cell r="DS688">
            <v>0</v>
          </cell>
          <cell r="DU688">
            <v>0</v>
          </cell>
          <cell r="DV688">
            <v>0</v>
          </cell>
          <cell r="DW688">
            <v>0</v>
          </cell>
          <cell r="DX688">
            <v>0</v>
          </cell>
          <cell r="DY688">
            <v>0</v>
          </cell>
          <cell r="DZ688">
            <v>0</v>
          </cell>
          <cell r="EA688">
            <v>0</v>
          </cell>
          <cell r="EB688">
            <v>0</v>
          </cell>
          <cell r="EC688">
            <v>0</v>
          </cell>
          <cell r="ED688">
            <v>0</v>
          </cell>
          <cell r="EE688">
            <v>0</v>
          </cell>
          <cell r="EF688">
            <v>0</v>
          </cell>
        </row>
        <row r="689">
          <cell r="DH689">
            <v>0</v>
          </cell>
          <cell r="DI689">
            <v>0</v>
          </cell>
          <cell r="DJ689">
            <v>0</v>
          </cell>
          <cell r="DK689">
            <v>0</v>
          </cell>
          <cell r="DL689">
            <v>0</v>
          </cell>
          <cell r="DM689">
            <v>0</v>
          </cell>
          <cell r="DN689">
            <v>0</v>
          </cell>
          <cell r="DO689">
            <v>0</v>
          </cell>
          <cell r="DP689">
            <v>0</v>
          </cell>
          <cell r="DQ689">
            <v>0</v>
          </cell>
          <cell r="DR689">
            <v>0</v>
          </cell>
          <cell r="DS689">
            <v>0</v>
          </cell>
          <cell r="DU689">
            <v>0</v>
          </cell>
          <cell r="DV689">
            <v>0</v>
          </cell>
          <cell r="DW689">
            <v>0</v>
          </cell>
          <cell r="DX689">
            <v>0</v>
          </cell>
          <cell r="DY689">
            <v>0</v>
          </cell>
          <cell r="DZ689">
            <v>0</v>
          </cell>
          <cell r="EA689">
            <v>0</v>
          </cell>
          <cell r="EB689">
            <v>0</v>
          </cell>
          <cell r="EC689">
            <v>0</v>
          </cell>
          <cell r="ED689">
            <v>0</v>
          </cell>
          <cell r="EE689">
            <v>0</v>
          </cell>
          <cell r="EF689">
            <v>0</v>
          </cell>
        </row>
        <row r="690">
          <cell r="DH690">
            <v>0</v>
          </cell>
          <cell r="DI690">
            <v>0</v>
          </cell>
          <cell r="DJ690">
            <v>0</v>
          </cell>
          <cell r="DK690">
            <v>0</v>
          </cell>
          <cell r="DL690">
            <v>0</v>
          </cell>
          <cell r="DM690">
            <v>0</v>
          </cell>
          <cell r="DN690">
            <v>0</v>
          </cell>
          <cell r="DO690">
            <v>0</v>
          </cell>
          <cell r="DP690">
            <v>0</v>
          </cell>
          <cell r="DQ690">
            <v>0</v>
          </cell>
          <cell r="DR690">
            <v>0</v>
          </cell>
          <cell r="DS690">
            <v>0</v>
          </cell>
          <cell r="DU690">
            <v>0</v>
          </cell>
          <cell r="DV690">
            <v>0</v>
          </cell>
          <cell r="DW690">
            <v>0</v>
          </cell>
          <cell r="DX690">
            <v>0</v>
          </cell>
          <cell r="DY690">
            <v>0</v>
          </cell>
          <cell r="DZ690">
            <v>0</v>
          </cell>
          <cell r="EA690">
            <v>0</v>
          </cell>
          <cell r="EB690">
            <v>0</v>
          </cell>
          <cell r="EC690">
            <v>0</v>
          </cell>
          <cell r="ED690">
            <v>0</v>
          </cell>
          <cell r="EE690">
            <v>0</v>
          </cell>
          <cell r="EF690">
            <v>0</v>
          </cell>
        </row>
        <row r="691">
          <cell r="DH691">
            <v>0</v>
          </cell>
          <cell r="DI691">
            <v>0</v>
          </cell>
          <cell r="DJ691">
            <v>0</v>
          </cell>
          <cell r="DK691">
            <v>0</v>
          </cell>
          <cell r="DL691">
            <v>0</v>
          </cell>
          <cell r="DM691">
            <v>0</v>
          </cell>
          <cell r="DN691">
            <v>0</v>
          </cell>
          <cell r="DO691">
            <v>0</v>
          </cell>
          <cell r="DP691">
            <v>0</v>
          </cell>
          <cell r="DQ691">
            <v>0</v>
          </cell>
          <cell r="DR691">
            <v>0</v>
          </cell>
          <cell r="DS691">
            <v>0</v>
          </cell>
          <cell r="DU691">
            <v>0</v>
          </cell>
          <cell r="DV691">
            <v>0</v>
          </cell>
          <cell r="DW691">
            <v>0</v>
          </cell>
          <cell r="DX691">
            <v>0</v>
          </cell>
          <cell r="DY691">
            <v>0</v>
          </cell>
          <cell r="DZ691">
            <v>0</v>
          </cell>
          <cell r="EA691">
            <v>0</v>
          </cell>
          <cell r="EB691">
            <v>0</v>
          </cell>
          <cell r="EC691">
            <v>0</v>
          </cell>
          <cell r="ED691">
            <v>0</v>
          </cell>
          <cell r="EE691">
            <v>0</v>
          </cell>
          <cell r="EF691">
            <v>0</v>
          </cell>
        </row>
        <row r="692">
          <cell r="DH692">
            <v>0</v>
          </cell>
          <cell r="DI692">
            <v>0</v>
          </cell>
          <cell r="DJ692">
            <v>0</v>
          </cell>
          <cell r="DK692">
            <v>0</v>
          </cell>
          <cell r="DL692">
            <v>0</v>
          </cell>
          <cell r="DM692">
            <v>0</v>
          </cell>
          <cell r="DN692">
            <v>0</v>
          </cell>
          <cell r="DO692">
            <v>0</v>
          </cell>
          <cell r="DP692">
            <v>0</v>
          </cell>
          <cell r="DQ692">
            <v>0</v>
          </cell>
          <cell r="DR692">
            <v>0</v>
          </cell>
          <cell r="DS692">
            <v>0</v>
          </cell>
          <cell r="DU692">
            <v>0</v>
          </cell>
          <cell r="DV692">
            <v>0</v>
          </cell>
          <cell r="DW692">
            <v>0</v>
          </cell>
          <cell r="DX692">
            <v>0</v>
          </cell>
          <cell r="DY692">
            <v>0</v>
          </cell>
          <cell r="DZ692">
            <v>0</v>
          </cell>
          <cell r="EA692">
            <v>0</v>
          </cell>
          <cell r="EB692">
            <v>0</v>
          </cell>
          <cell r="EC692">
            <v>0</v>
          </cell>
          <cell r="ED692">
            <v>0</v>
          </cell>
          <cell r="EE692">
            <v>0</v>
          </cell>
          <cell r="EF692">
            <v>0</v>
          </cell>
        </row>
        <row r="693">
          <cell r="DH693">
            <v>0</v>
          </cell>
          <cell r="DI693">
            <v>0</v>
          </cell>
          <cell r="DJ693">
            <v>0</v>
          </cell>
          <cell r="DK693">
            <v>0</v>
          </cell>
          <cell r="DL693">
            <v>0</v>
          </cell>
          <cell r="DM693">
            <v>0</v>
          </cell>
          <cell r="DN693">
            <v>0</v>
          </cell>
          <cell r="DO693">
            <v>0</v>
          </cell>
          <cell r="DP693">
            <v>0</v>
          </cell>
          <cell r="DQ693">
            <v>0</v>
          </cell>
          <cell r="DR693">
            <v>0</v>
          </cell>
          <cell r="DS693">
            <v>0</v>
          </cell>
          <cell r="DU693">
            <v>0</v>
          </cell>
          <cell r="DV693">
            <v>0</v>
          </cell>
          <cell r="DW693">
            <v>0</v>
          </cell>
          <cell r="DX693">
            <v>0</v>
          </cell>
          <cell r="DY693">
            <v>0</v>
          </cell>
          <cell r="DZ693">
            <v>0</v>
          </cell>
          <cell r="EA693">
            <v>0</v>
          </cell>
          <cell r="EB693">
            <v>0</v>
          </cell>
          <cell r="EC693">
            <v>0</v>
          </cell>
          <cell r="ED693">
            <v>0</v>
          </cell>
          <cell r="EE693">
            <v>0</v>
          </cell>
          <cell r="EF693">
            <v>0</v>
          </cell>
        </row>
        <row r="694">
          <cell r="DH694">
            <v>0</v>
          </cell>
          <cell r="DI694">
            <v>0</v>
          </cell>
          <cell r="DJ694">
            <v>0</v>
          </cell>
          <cell r="DK694">
            <v>0</v>
          </cell>
          <cell r="DL694">
            <v>0</v>
          </cell>
          <cell r="DM694">
            <v>0</v>
          </cell>
          <cell r="DN694">
            <v>0</v>
          </cell>
          <cell r="DO694">
            <v>0</v>
          </cell>
          <cell r="DP694">
            <v>0</v>
          </cell>
          <cell r="DQ694">
            <v>0</v>
          </cell>
          <cell r="DR694">
            <v>0</v>
          </cell>
          <cell r="DS694">
            <v>0</v>
          </cell>
          <cell r="DU694">
            <v>0</v>
          </cell>
          <cell r="DV694">
            <v>0</v>
          </cell>
          <cell r="DW694">
            <v>0</v>
          </cell>
          <cell r="DX694">
            <v>0</v>
          </cell>
          <cell r="DY694">
            <v>0</v>
          </cell>
          <cell r="DZ694">
            <v>0</v>
          </cell>
          <cell r="EA694">
            <v>0</v>
          </cell>
          <cell r="EB694">
            <v>0</v>
          </cell>
          <cell r="EC694">
            <v>0</v>
          </cell>
          <cell r="ED694">
            <v>0</v>
          </cell>
          <cell r="EE694">
            <v>0</v>
          </cell>
          <cell r="EF694">
            <v>0</v>
          </cell>
        </row>
        <row r="695">
          <cell r="DH695">
            <v>0</v>
          </cell>
          <cell r="DI695">
            <v>0</v>
          </cell>
          <cell r="DJ695">
            <v>0</v>
          </cell>
          <cell r="DK695">
            <v>0</v>
          </cell>
          <cell r="DL695">
            <v>0</v>
          </cell>
          <cell r="DM695">
            <v>0</v>
          </cell>
          <cell r="DN695">
            <v>0</v>
          </cell>
          <cell r="DO695">
            <v>0</v>
          </cell>
          <cell r="DP695">
            <v>0</v>
          </cell>
          <cell r="DQ695">
            <v>0</v>
          </cell>
          <cell r="DR695">
            <v>0</v>
          </cell>
          <cell r="DS695">
            <v>0</v>
          </cell>
          <cell r="DU695">
            <v>0</v>
          </cell>
          <cell r="DV695">
            <v>0</v>
          </cell>
          <cell r="DW695">
            <v>0</v>
          </cell>
          <cell r="DX695">
            <v>0</v>
          </cell>
          <cell r="DY695">
            <v>0</v>
          </cell>
          <cell r="DZ695">
            <v>0</v>
          </cell>
          <cell r="EA695">
            <v>0</v>
          </cell>
          <cell r="EB695">
            <v>0</v>
          </cell>
          <cell r="EC695">
            <v>0</v>
          </cell>
          <cell r="ED695">
            <v>0</v>
          </cell>
          <cell r="EE695">
            <v>0</v>
          </cell>
          <cell r="EF695">
            <v>0</v>
          </cell>
        </row>
        <row r="696">
          <cell r="DH696">
            <v>0</v>
          </cell>
          <cell r="DI696">
            <v>0</v>
          </cell>
          <cell r="DJ696">
            <v>0</v>
          </cell>
          <cell r="DK696">
            <v>0</v>
          </cell>
          <cell r="DL696">
            <v>0</v>
          </cell>
          <cell r="DM696">
            <v>0</v>
          </cell>
          <cell r="DN696">
            <v>0</v>
          </cell>
          <cell r="DO696">
            <v>0</v>
          </cell>
          <cell r="DP696">
            <v>0</v>
          </cell>
          <cell r="DQ696">
            <v>0</v>
          </cell>
          <cell r="DR696">
            <v>0</v>
          </cell>
          <cell r="DS696">
            <v>0</v>
          </cell>
          <cell r="DU696">
            <v>0</v>
          </cell>
          <cell r="DV696">
            <v>0</v>
          </cell>
          <cell r="DW696">
            <v>0</v>
          </cell>
          <cell r="DX696">
            <v>0</v>
          </cell>
          <cell r="DY696">
            <v>0</v>
          </cell>
          <cell r="DZ696">
            <v>0</v>
          </cell>
          <cell r="EA696">
            <v>0</v>
          </cell>
          <cell r="EB696">
            <v>0</v>
          </cell>
          <cell r="EC696">
            <v>0</v>
          </cell>
          <cell r="ED696">
            <v>0</v>
          </cell>
          <cell r="EE696">
            <v>0</v>
          </cell>
          <cell r="EF696">
            <v>0</v>
          </cell>
        </row>
        <row r="697">
          <cell r="DH697">
            <v>0</v>
          </cell>
          <cell r="DI697">
            <v>0</v>
          </cell>
          <cell r="DJ697">
            <v>0</v>
          </cell>
          <cell r="DK697">
            <v>0</v>
          </cell>
          <cell r="DL697">
            <v>0</v>
          </cell>
          <cell r="DM697">
            <v>0</v>
          </cell>
          <cell r="DN697">
            <v>0</v>
          </cell>
          <cell r="DO697">
            <v>0</v>
          </cell>
          <cell r="DP697">
            <v>0</v>
          </cell>
          <cell r="DQ697">
            <v>0</v>
          </cell>
          <cell r="DR697">
            <v>0</v>
          </cell>
          <cell r="DS697">
            <v>0</v>
          </cell>
          <cell r="DU697">
            <v>0</v>
          </cell>
          <cell r="DV697">
            <v>0</v>
          </cell>
          <cell r="DW697">
            <v>0</v>
          </cell>
          <cell r="DX697">
            <v>0</v>
          </cell>
          <cell r="DY697">
            <v>0</v>
          </cell>
          <cell r="DZ697">
            <v>0</v>
          </cell>
          <cell r="EA697">
            <v>0</v>
          </cell>
          <cell r="EB697">
            <v>0</v>
          </cell>
          <cell r="EC697">
            <v>0</v>
          </cell>
          <cell r="ED697">
            <v>0</v>
          </cell>
          <cell r="EE697">
            <v>0</v>
          </cell>
          <cell r="EF697">
            <v>0</v>
          </cell>
        </row>
        <row r="698">
          <cell r="DH698">
            <v>0</v>
          </cell>
          <cell r="DI698">
            <v>0</v>
          </cell>
          <cell r="DJ698">
            <v>0</v>
          </cell>
          <cell r="DK698">
            <v>0</v>
          </cell>
          <cell r="DL698">
            <v>0</v>
          </cell>
          <cell r="DM698">
            <v>0</v>
          </cell>
          <cell r="DN698">
            <v>0</v>
          </cell>
          <cell r="DO698">
            <v>0</v>
          </cell>
          <cell r="DP698">
            <v>0</v>
          </cell>
          <cell r="DQ698">
            <v>0</v>
          </cell>
          <cell r="DR698">
            <v>0</v>
          </cell>
          <cell r="DS698">
            <v>0</v>
          </cell>
          <cell r="DU698">
            <v>0</v>
          </cell>
          <cell r="DV698">
            <v>0</v>
          </cell>
          <cell r="DW698">
            <v>0</v>
          </cell>
          <cell r="DX698">
            <v>0</v>
          </cell>
          <cell r="DY698">
            <v>0</v>
          </cell>
          <cell r="DZ698">
            <v>0</v>
          </cell>
          <cell r="EA698">
            <v>0</v>
          </cell>
          <cell r="EB698">
            <v>0</v>
          </cell>
          <cell r="EC698">
            <v>0</v>
          </cell>
          <cell r="ED698">
            <v>0</v>
          </cell>
          <cell r="EE698">
            <v>0</v>
          </cell>
          <cell r="EF698">
            <v>0</v>
          </cell>
        </row>
        <row r="699">
          <cell r="DH699">
            <v>0</v>
          </cell>
          <cell r="DI699">
            <v>0</v>
          </cell>
          <cell r="DJ699">
            <v>0</v>
          </cell>
          <cell r="DK699">
            <v>0</v>
          </cell>
          <cell r="DL699">
            <v>0</v>
          </cell>
          <cell r="DM699">
            <v>0</v>
          </cell>
          <cell r="DN699">
            <v>0</v>
          </cell>
          <cell r="DO699">
            <v>0</v>
          </cell>
          <cell r="DP699">
            <v>0</v>
          </cell>
          <cell r="DQ699">
            <v>0</v>
          </cell>
          <cell r="DR699">
            <v>0</v>
          </cell>
          <cell r="DS699">
            <v>0</v>
          </cell>
          <cell r="DU699">
            <v>0</v>
          </cell>
          <cell r="DV699">
            <v>0</v>
          </cell>
          <cell r="DW699">
            <v>0</v>
          </cell>
          <cell r="DX699">
            <v>0</v>
          </cell>
          <cell r="DY699">
            <v>0</v>
          </cell>
          <cell r="DZ699">
            <v>0</v>
          </cell>
          <cell r="EA699">
            <v>0</v>
          </cell>
          <cell r="EB699">
            <v>0</v>
          </cell>
          <cell r="EC699">
            <v>0</v>
          </cell>
          <cell r="ED699">
            <v>0</v>
          </cell>
          <cell r="EE699">
            <v>0</v>
          </cell>
          <cell r="EF699">
            <v>0</v>
          </cell>
        </row>
        <row r="700">
          <cell r="DH700">
            <v>0</v>
          </cell>
          <cell r="DI700">
            <v>0</v>
          </cell>
          <cell r="DJ700">
            <v>0</v>
          </cell>
          <cell r="DK700">
            <v>0</v>
          </cell>
          <cell r="DL700">
            <v>0</v>
          </cell>
          <cell r="DM700">
            <v>0</v>
          </cell>
          <cell r="DN700">
            <v>0</v>
          </cell>
          <cell r="DO700">
            <v>0</v>
          </cell>
          <cell r="DP700">
            <v>0</v>
          </cell>
          <cell r="DQ700">
            <v>0</v>
          </cell>
          <cell r="DR700">
            <v>0</v>
          </cell>
          <cell r="DS700">
            <v>0</v>
          </cell>
          <cell r="DU700">
            <v>0</v>
          </cell>
          <cell r="DV700">
            <v>0</v>
          </cell>
          <cell r="DW700">
            <v>0</v>
          </cell>
          <cell r="DX700">
            <v>0</v>
          </cell>
          <cell r="DY700">
            <v>0</v>
          </cell>
          <cell r="DZ700">
            <v>0</v>
          </cell>
          <cell r="EA700">
            <v>0</v>
          </cell>
          <cell r="EB700">
            <v>0</v>
          </cell>
          <cell r="EC700">
            <v>0</v>
          </cell>
          <cell r="ED700">
            <v>0</v>
          </cell>
          <cell r="EE700">
            <v>0</v>
          </cell>
          <cell r="EF700">
            <v>0</v>
          </cell>
        </row>
        <row r="701">
          <cell r="DH701">
            <v>0</v>
          </cell>
          <cell r="DI701">
            <v>0</v>
          </cell>
          <cell r="DJ701">
            <v>0</v>
          </cell>
          <cell r="DK701">
            <v>0</v>
          </cell>
          <cell r="DL701">
            <v>0</v>
          </cell>
          <cell r="DM701">
            <v>0</v>
          </cell>
          <cell r="DN701">
            <v>0</v>
          </cell>
          <cell r="DO701">
            <v>0</v>
          </cell>
          <cell r="DP701">
            <v>0</v>
          </cell>
          <cell r="DQ701">
            <v>0</v>
          </cell>
          <cell r="DR701">
            <v>0</v>
          </cell>
          <cell r="DS701">
            <v>0</v>
          </cell>
          <cell r="DU701">
            <v>0</v>
          </cell>
          <cell r="DV701">
            <v>0</v>
          </cell>
          <cell r="DW701">
            <v>0</v>
          </cell>
          <cell r="DX701">
            <v>0</v>
          </cell>
          <cell r="DY701">
            <v>0</v>
          </cell>
          <cell r="DZ701">
            <v>0</v>
          </cell>
          <cell r="EA701">
            <v>0</v>
          </cell>
          <cell r="EB701">
            <v>0</v>
          </cell>
          <cell r="EC701">
            <v>0</v>
          </cell>
          <cell r="ED701">
            <v>0</v>
          </cell>
          <cell r="EE701">
            <v>0</v>
          </cell>
          <cell r="EF701">
            <v>0</v>
          </cell>
        </row>
        <row r="702">
          <cell r="DH702">
            <v>0</v>
          </cell>
          <cell r="DI702">
            <v>0</v>
          </cell>
          <cell r="DJ702">
            <v>0</v>
          </cell>
          <cell r="DK702">
            <v>0</v>
          </cell>
          <cell r="DL702">
            <v>0</v>
          </cell>
          <cell r="DM702">
            <v>0</v>
          </cell>
          <cell r="DN702">
            <v>0</v>
          </cell>
          <cell r="DO702">
            <v>0</v>
          </cell>
          <cell r="DP702">
            <v>0</v>
          </cell>
          <cell r="DQ702">
            <v>0</v>
          </cell>
          <cell r="DR702">
            <v>0</v>
          </cell>
          <cell r="DS702">
            <v>0</v>
          </cell>
          <cell r="DU702">
            <v>0</v>
          </cell>
          <cell r="DV702">
            <v>0</v>
          </cell>
          <cell r="DW702">
            <v>0</v>
          </cell>
          <cell r="DX702">
            <v>0</v>
          </cell>
          <cell r="DY702">
            <v>0</v>
          </cell>
          <cell r="DZ702">
            <v>0</v>
          </cell>
          <cell r="EA702">
            <v>0</v>
          </cell>
          <cell r="EB702">
            <v>0</v>
          </cell>
          <cell r="EC702">
            <v>0</v>
          </cell>
          <cell r="ED702">
            <v>0</v>
          </cell>
          <cell r="EE702">
            <v>0</v>
          </cell>
          <cell r="EF702">
            <v>0</v>
          </cell>
        </row>
        <row r="703">
          <cell r="DH703">
            <v>0</v>
          </cell>
          <cell r="DI703">
            <v>0</v>
          </cell>
          <cell r="DJ703">
            <v>0</v>
          </cell>
          <cell r="DK703">
            <v>0</v>
          </cell>
          <cell r="DL703">
            <v>0</v>
          </cell>
          <cell r="DM703">
            <v>0</v>
          </cell>
          <cell r="DN703">
            <v>0</v>
          </cell>
          <cell r="DO703">
            <v>0</v>
          </cell>
          <cell r="DP703">
            <v>0</v>
          </cell>
          <cell r="DQ703">
            <v>0</v>
          </cell>
          <cell r="DR703">
            <v>0</v>
          </cell>
          <cell r="DS703">
            <v>0</v>
          </cell>
          <cell r="DU703">
            <v>0</v>
          </cell>
          <cell r="DV703">
            <v>0</v>
          </cell>
          <cell r="DW703">
            <v>0</v>
          </cell>
          <cell r="DX703">
            <v>0</v>
          </cell>
          <cell r="DY703">
            <v>0</v>
          </cell>
          <cell r="DZ703">
            <v>0</v>
          </cell>
          <cell r="EA703">
            <v>0</v>
          </cell>
          <cell r="EB703">
            <v>0</v>
          </cell>
          <cell r="EC703">
            <v>0</v>
          </cell>
          <cell r="ED703">
            <v>0</v>
          </cell>
          <cell r="EE703">
            <v>0</v>
          </cell>
          <cell r="EF703">
            <v>0</v>
          </cell>
        </row>
        <row r="704">
          <cell r="DH704">
            <v>0</v>
          </cell>
          <cell r="DI704">
            <v>0</v>
          </cell>
          <cell r="DJ704">
            <v>0</v>
          </cell>
          <cell r="DK704">
            <v>0</v>
          </cell>
          <cell r="DL704">
            <v>0</v>
          </cell>
          <cell r="DM704">
            <v>0</v>
          </cell>
          <cell r="DN704">
            <v>0</v>
          </cell>
          <cell r="DO704">
            <v>0</v>
          </cell>
          <cell r="DP704">
            <v>0</v>
          </cell>
          <cell r="DQ704">
            <v>0</v>
          </cell>
          <cell r="DR704">
            <v>0</v>
          </cell>
          <cell r="DS704">
            <v>0</v>
          </cell>
          <cell r="DU704">
            <v>0</v>
          </cell>
          <cell r="DV704">
            <v>0</v>
          </cell>
          <cell r="DW704">
            <v>0</v>
          </cell>
          <cell r="DX704">
            <v>0</v>
          </cell>
          <cell r="DY704">
            <v>0</v>
          </cell>
          <cell r="DZ704">
            <v>0</v>
          </cell>
          <cell r="EA704">
            <v>0</v>
          </cell>
          <cell r="EB704">
            <v>0</v>
          </cell>
          <cell r="EC704">
            <v>0</v>
          </cell>
          <cell r="ED704">
            <v>0</v>
          </cell>
          <cell r="EE704">
            <v>0</v>
          </cell>
          <cell r="EF704">
            <v>0</v>
          </cell>
        </row>
        <row r="705">
          <cell r="DH705">
            <v>0</v>
          </cell>
          <cell r="DI705">
            <v>0</v>
          </cell>
          <cell r="DJ705">
            <v>0</v>
          </cell>
          <cell r="DK705">
            <v>0</v>
          </cell>
          <cell r="DL705">
            <v>0</v>
          </cell>
          <cell r="DM705">
            <v>0</v>
          </cell>
          <cell r="DN705">
            <v>0</v>
          </cell>
          <cell r="DO705">
            <v>0</v>
          </cell>
          <cell r="DP705">
            <v>0</v>
          </cell>
          <cell r="DQ705">
            <v>0</v>
          </cell>
          <cell r="DR705">
            <v>0</v>
          </cell>
          <cell r="DS705">
            <v>0</v>
          </cell>
          <cell r="DU705">
            <v>0</v>
          </cell>
          <cell r="DV705">
            <v>0</v>
          </cell>
          <cell r="DW705">
            <v>0</v>
          </cell>
          <cell r="DX705">
            <v>0</v>
          </cell>
          <cell r="DY705">
            <v>0</v>
          </cell>
          <cell r="DZ705">
            <v>0</v>
          </cell>
          <cell r="EA705">
            <v>0</v>
          </cell>
          <cell r="EB705">
            <v>0</v>
          </cell>
          <cell r="EC705">
            <v>0</v>
          </cell>
          <cell r="ED705">
            <v>0</v>
          </cell>
          <cell r="EE705">
            <v>0</v>
          </cell>
          <cell r="EF705">
            <v>0</v>
          </cell>
        </row>
        <row r="706">
          <cell r="DH706">
            <v>0</v>
          </cell>
          <cell r="DI706">
            <v>0</v>
          </cell>
          <cell r="DJ706">
            <v>0</v>
          </cell>
          <cell r="DK706">
            <v>0</v>
          </cell>
          <cell r="DL706">
            <v>0</v>
          </cell>
          <cell r="DM706">
            <v>0</v>
          </cell>
          <cell r="DN706">
            <v>0</v>
          </cell>
          <cell r="DO706">
            <v>0</v>
          </cell>
          <cell r="DP706">
            <v>0</v>
          </cell>
          <cell r="DQ706">
            <v>0</v>
          </cell>
          <cell r="DR706">
            <v>0</v>
          </cell>
          <cell r="DS706">
            <v>0</v>
          </cell>
          <cell r="DU706">
            <v>0</v>
          </cell>
          <cell r="DV706">
            <v>0</v>
          </cell>
          <cell r="DW706">
            <v>0</v>
          </cell>
          <cell r="DX706">
            <v>0</v>
          </cell>
          <cell r="DY706">
            <v>0</v>
          </cell>
          <cell r="DZ706">
            <v>0</v>
          </cell>
          <cell r="EA706">
            <v>0</v>
          </cell>
          <cell r="EB706">
            <v>0</v>
          </cell>
          <cell r="EC706">
            <v>0</v>
          </cell>
          <cell r="ED706">
            <v>0</v>
          </cell>
          <cell r="EE706">
            <v>0</v>
          </cell>
          <cell r="EF706">
            <v>0</v>
          </cell>
        </row>
        <row r="707">
          <cell r="DH707">
            <v>0</v>
          </cell>
          <cell r="DI707">
            <v>0</v>
          </cell>
          <cell r="DJ707">
            <v>0</v>
          </cell>
          <cell r="DK707">
            <v>0</v>
          </cell>
          <cell r="DL707">
            <v>0</v>
          </cell>
          <cell r="DM707">
            <v>0</v>
          </cell>
          <cell r="DN707">
            <v>0</v>
          </cell>
          <cell r="DO707">
            <v>0</v>
          </cell>
          <cell r="DP707">
            <v>0</v>
          </cell>
          <cell r="DQ707">
            <v>0</v>
          </cell>
          <cell r="DR707">
            <v>0</v>
          </cell>
          <cell r="DS707">
            <v>0</v>
          </cell>
          <cell r="DU707">
            <v>0</v>
          </cell>
          <cell r="DV707">
            <v>0</v>
          </cell>
          <cell r="DW707">
            <v>0</v>
          </cell>
          <cell r="DX707">
            <v>0</v>
          </cell>
          <cell r="DY707">
            <v>0</v>
          </cell>
          <cell r="DZ707">
            <v>0</v>
          </cell>
          <cell r="EA707">
            <v>0</v>
          </cell>
          <cell r="EB707">
            <v>0</v>
          </cell>
          <cell r="EC707">
            <v>0</v>
          </cell>
          <cell r="ED707">
            <v>0</v>
          </cell>
          <cell r="EE707">
            <v>0</v>
          </cell>
          <cell r="EF707">
            <v>0</v>
          </cell>
        </row>
        <row r="708">
          <cell r="DH708">
            <v>0</v>
          </cell>
          <cell r="DI708">
            <v>0</v>
          </cell>
          <cell r="DJ708">
            <v>0</v>
          </cell>
          <cell r="DK708">
            <v>0</v>
          </cell>
          <cell r="DL708">
            <v>0</v>
          </cell>
          <cell r="DM708">
            <v>0</v>
          </cell>
          <cell r="DN708">
            <v>0</v>
          </cell>
          <cell r="DO708">
            <v>0</v>
          </cell>
          <cell r="DP708">
            <v>0</v>
          </cell>
          <cell r="DQ708">
            <v>0</v>
          </cell>
          <cell r="DR708">
            <v>0</v>
          </cell>
          <cell r="DS708">
            <v>0</v>
          </cell>
          <cell r="DU708">
            <v>0</v>
          </cell>
          <cell r="DV708">
            <v>0</v>
          </cell>
          <cell r="DW708">
            <v>0</v>
          </cell>
          <cell r="DX708">
            <v>0</v>
          </cell>
          <cell r="DY708">
            <v>0</v>
          </cell>
          <cell r="DZ708">
            <v>0</v>
          </cell>
          <cell r="EA708">
            <v>0</v>
          </cell>
          <cell r="EB708">
            <v>0</v>
          </cell>
          <cell r="EC708">
            <v>0</v>
          </cell>
          <cell r="ED708">
            <v>0</v>
          </cell>
          <cell r="EE708">
            <v>0</v>
          </cell>
          <cell r="EF708">
            <v>0</v>
          </cell>
        </row>
        <row r="709">
          <cell r="DH709">
            <v>0</v>
          </cell>
          <cell r="DI709">
            <v>0</v>
          </cell>
          <cell r="DJ709">
            <v>0</v>
          </cell>
          <cell r="DK709">
            <v>0</v>
          </cell>
          <cell r="DL709">
            <v>0</v>
          </cell>
          <cell r="DM709">
            <v>0</v>
          </cell>
          <cell r="DN709">
            <v>0</v>
          </cell>
          <cell r="DO709">
            <v>0</v>
          </cell>
          <cell r="DP709">
            <v>0</v>
          </cell>
          <cell r="DQ709">
            <v>0</v>
          </cell>
          <cell r="DR709">
            <v>0</v>
          </cell>
          <cell r="DS709">
            <v>0</v>
          </cell>
          <cell r="DU709">
            <v>0</v>
          </cell>
          <cell r="DV709">
            <v>0</v>
          </cell>
          <cell r="DW709">
            <v>0</v>
          </cell>
          <cell r="DX709">
            <v>0</v>
          </cell>
          <cell r="DY709">
            <v>0</v>
          </cell>
          <cell r="DZ709">
            <v>0</v>
          </cell>
          <cell r="EA709">
            <v>0</v>
          </cell>
          <cell r="EB709">
            <v>0</v>
          </cell>
          <cell r="EC709">
            <v>0</v>
          </cell>
          <cell r="ED709">
            <v>0</v>
          </cell>
          <cell r="EE709">
            <v>0</v>
          </cell>
          <cell r="EF709">
            <v>0</v>
          </cell>
        </row>
        <row r="710">
          <cell r="DH710">
            <v>0</v>
          </cell>
          <cell r="DI710">
            <v>0</v>
          </cell>
          <cell r="DJ710">
            <v>0</v>
          </cell>
          <cell r="DK710">
            <v>0</v>
          </cell>
          <cell r="DL710">
            <v>0</v>
          </cell>
          <cell r="DM710">
            <v>0</v>
          </cell>
          <cell r="DN710">
            <v>0</v>
          </cell>
          <cell r="DO710">
            <v>0</v>
          </cell>
          <cell r="DP710">
            <v>0</v>
          </cell>
          <cell r="DQ710">
            <v>0</v>
          </cell>
          <cell r="DR710">
            <v>0</v>
          </cell>
          <cell r="DS710">
            <v>0</v>
          </cell>
          <cell r="DU710">
            <v>0</v>
          </cell>
          <cell r="DV710">
            <v>0</v>
          </cell>
          <cell r="DW710">
            <v>0</v>
          </cell>
          <cell r="DX710">
            <v>0</v>
          </cell>
          <cell r="DY710">
            <v>0</v>
          </cell>
          <cell r="DZ710">
            <v>0</v>
          </cell>
          <cell r="EA710">
            <v>0</v>
          </cell>
          <cell r="EB710">
            <v>0</v>
          </cell>
          <cell r="EC710">
            <v>0</v>
          </cell>
          <cell r="ED710">
            <v>0</v>
          </cell>
          <cell r="EE710">
            <v>0</v>
          </cell>
          <cell r="EF710">
            <v>0</v>
          </cell>
        </row>
        <row r="711">
          <cell r="DH711">
            <v>0</v>
          </cell>
          <cell r="DI711">
            <v>0</v>
          </cell>
          <cell r="DJ711">
            <v>0</v>
          </cell>
          <cell r="DK711">
            <v>0</v>
          </cell>
          <cell r="DL711">
            <v>0</v>
          </cell>
          <cell r="DM711">
            <v>0</v>
          </cell>
          <cell r="DN711">
            <v>0</v>
          </cell>
          <cell r="DO711">
            <v>0</v>
          </cell>
          <cell r="DP711">
            <v>0</v>
          </cell>
          <cell r="DQ711">
            <v>0</v>
          </cell>
          <cell r="DR711">
            <v>0</v>
          </cell>
          <cell r="DS711">
            <v>0</v>
          </cell>
          <cell r="DU711">
            <v>0</v>
          </cell>
          <cell r="DV711">
            <v>0</v>
          </cell>
          <cell r="DW711">
            <v>0</v>
          </cell>
          <cell r="DX711">
            <v>0</v>
          </cell>
          <cell r="DY711">
            <v>0</v>
          </cell>
          <cell r="DZ711">
            <v>0</v>
          </cell>
          <cell r="EA711">
            <v>0</v>
          </cell>
          <cell r="EB711">
            <v>0</v>
          </cell>
          <cell r="EC711">
            <v>0</v>
          </cell>
          <cell r="ED711">
            <v>0</v>
          </cell>
          <cell r="EE711">
            <v>0</v>
          </cell>
          <cell r="EF711">
            <v>0</v>
          </cell>
        </row>
        <row r="712">
          <cell r="DH712">
            <v>0</v>
          </cell>
          <cell r="DI712">
            <v>0</v>
          </cell>
          <cell r="DJ712">
            <v>0</v>
          </cell>
          <cell r="DK712">
            <v>0</v>
          </cell>
          <cell r="DL712">
            <v>0</v>
          </cell>
          <cell r="DM712">
            <v>0</v>
          </cell>
          <cell r="DN712">
            <v>0</v>
          </cell>
          <cell r="DO712">
            <v>0</v>
          </cell>
          <cell r="DP712">
            <v>0</v>
          </cell>
          <cell r="DQ712">
            <v>0</v>
          </cell>
          <cell r="DR712">
            <v>0</v>
          </cell>
          <cell r="DS712">
            <v>0</v>
          </cell>
          <cell r="DU712">
            <v>0</v>
          </cell>
          <cell r="DV712">
            <v>0</v>
          </cell>
          <cell r="DW712">
            <v>0</v>
          </cell>
          <cell r="DX712">
            <v>0</v>
          </cell>
          <cell r="DY712">
            <v>0</v>
          </cell>
          <cell r="DZ712">
            <v>0</v>
          </cell>
          <cell r="EA712">
            <v>0</v>
          </cell>
          <cell r="EB712">
            <v>0</v>
          </cell>
          <cell r="EC712">
            <v>0</v>
          </cell>
          <cell r="ED712">
            <v>0</v>
          </cell>
          <cell r="EE712">
            <v>0</v>
          </cell>
          <cell r="EF712">
            <v>0</v>
          </cell>
        </row>
        <row r="713">
          <cell r="DH713">
            <v>0</v>
          </cell>
          <cell r="DI713">
            <v>0</v>
          </cell>
          <cell r="DJ713">
            <v>0</v>
          </cell>
          <cell r="DK713">
            <v>0</v>
          </cell>
          <cell r="DL713">
            <v>0</v>
          </cell>
          <cell r="DM713">
            <v>0</v>
          </cell>
          <cell r="DN713">
            <v>0</v>
          </cell>
          <cell r="DO713">
            <v>0</v>
          </cell>
          <cell r="DP713">
            <v>0</v>
          </cell>
          <cell r="DQ713">
            <v>0</v>
          </cell>
          <cell r="DR713">
            <v>0</v>
          </cell>
          <cell r="DS713">
            <v>0</v>
          </cell>
          <cell r="DU713">
            <v>0</v>
          </cell>
          <cell r="DV713">
            <v>0</v>
          </cell>
          <cell r="DW713">
            <v>0</v>
          </cell>
          <cell r="DX713">
            <v>0</v>
          </cell>
          <cell r="DY713">
            <v>0</v>
          </cell>
          <cell r="DZ713">
            <v>0</v>
          </cell>
          <cell r="EA713">
            <v>0</v>
          </cell>
          <cell r="EB713">
            <v>0</v>
          </cell>
          <cell r="EC713">
            <v>0</v>
          </cell>
          <cell r="ED713">
            <v>0</v>
          </cell>
          <cell r="EE713">
            <v>0</v>
          </cell>
          <cell r="EF713">
            <v>0</v>
          </cell>
        </row>
        <row r="714">
          <cell r="DH714">
            <v>0</v>
          </cell>
          <cell r="DI714">
            <v>0</v>
          </cell>
          <cell r="DJ714">
            <v>0</v>
          </cell>
          <cell r="DK714">
            <v>0</v>
          </cell>
          <cell r="DL714">
            <v>0</v>
          </cell>
          <cell r="DM714">
            <v>0</v>
          </cell>
          <cell r="DN714">
            <v>0</v>
          </cell>
          <cell r="DO714">
            <v>0</v>
          </cell>
          <cell r="DP714">
            <v>0</v>
          </cell>
          <cell r="DQ714">
            <v>0</v>
          </cell>
          <cell r="DR714">
            <v>0</v>
          </cell>
          <cell r="DS714">
            <v>0</v>
          </cell>
          <cell r="DU714">
            <v>0</v>
          </cell>
          <cell r="DV714">
            <v>0</v>
          </cell>
          <cell r="DW714">
            <v>0</v>
          </cell>
          <cell r="DX714">
            <v>0</v>
          </cell>
          <cell r="DY714">
            <v>0</v>
          </cell>
          <cell r="DZ714">
            <v>0</v>
          </cell>
          <cell r="EA714">
            <v>0</v>
          </cell>
          <cell r="EB714">
            <v>0</v>
          </cell>
          <cell r="EC714">
            <v>0</v>
          </cell>
          <cell r="ED714">
            <v>0</v>
          </cell>
          <cell r="EE714">
            <v>0</v>
          </cell>
          <cell r="EF714">
            <v>0</v>
          </cell>
        </row>
        <row r="715">
          <cell r="DH715">
            <v>0</v>
          </cell>
          <cell r="DI715">
            <v>0</v>
          </cell>
          <cell r="DJ715">
            <v>0</v>
          </cell>
          <cell r="DK715">
            <v>0</v>
          </cell>
          <cell r="DL715">
            <v>0</v>
          </cell>
          <cell r="DM715">
            <v>0</v>
          </cell>
          <cell r="DN715">
            <v>0</v>
          </cell>
          <cell r="DO715">
            <v>0</v>
          </cell>
          <cell r="DP715">
            <v>0</v>
          </cell>
          <cell r="DQ715">
            <v>0</v>
          </cell>
          <cell r="DR715">
            <v>0</v>
          </cell>
          <cell r="DS715">
            <v>0</v>
          </cell>
          <cell r="DU715">
            <v>0</v>
          </cell>
          <cell r="DV715">
            <v>0</v>
          </cell>
          <cell r="DW715">
            <v>0</v>
          </cell>
          <cell r="DX715">
            <v>0</v>
          </cell>
          <cell r="DY715">
            <v>0</v>
          </cell>
          <cell r="DZ715">
            <v>0</v>
          </cell>
          <cell r="EA715">
            <v>0</v>
          </cell>
          <cell r="EB715">
            <v>0</v>
          </cell>
          <cell r="EC715">
            <v>0</v>
          </cell>
          <cell r="ED715">
            <v>0</v>
          </cell>
          <cell r="EE715">
            <v>0</v>
          </cell>
          <cell r="EF715">
            <v>0</v>
          </cell>
        </row>
        <row r="716">
          <cell r="DH716">
            <v>0</v>
          </cell>
          <cell r="DI716">
            <v>0</v>
          </cell>
          <cell r="DJ716">
            <v>0</v>
          </cell>
          <cell r="DK716">
            <v>0</v>
          </cell>
          <cell r="DL716">
            <v>0</v>
          </cell>
          <cell r="DM716">
            <v>0</v>
          </cell>
          <cell r="DN716">
            <v>0</v>
          </cell>
          <cell r="DO716">
            <v>0</v>
          </cell>
          <cell r="DP716">
            <v>0</v>
          </cell>
          <cell r="DQ716">
            <v>0</v>
          </cell>
          <cell r="DR716">
            <v>0</v>
          </cell>
          <cell r="DS716">
            <v>0</v>
          </cell>
          <cell r="DU716">
            <v>0</v>
          </cell>
          <cell r="DV716">
            <v>0</v>
          </cell>
          <cell r="DW716">
            <v>0</v>
          </cell>
          <cell r="DX716">
            <v>0</v>
          </cell>
          <cell r="DY716">
            <v>0</v>
          </cell>
          <cell r="DZ716">
            <v>0</v>
          </cell>
          <cell r="EA716">
            <v>0</v>
          </cell>
          <cell r="EB716">
            <v>0</v>
          </cell>
          <cell r="EC716">
            <v>0</v>
          </cell>
          <cell r="ED716">
            <v>0</v>
          </cell>
          <cell r="EE716">
            <v>0</v>
          </cell>
          <cell r="EF716">
            <v>0</v>
          </cell>
        </row>
        <row r="717">
          <cell r="DH717">
            <v>0</v>
          </cell>
          <cell r="DI717">
            <v>0</v>
          </cell>
          <cell r="DJ717">
            <v>0</v>
          </cell>
          <cell r="DK717">
            <v>0</v>
          </cell>
          <cell r="DL717">
            <v>0</v>
          </cell>
          <cell r="DM717">
            <v>0</v>
          </cell>
          <cell r="DN717">
            <v>0</v>
          </cell>
          <cell r="DO717">
            <v>0</v>
          </cell>
          <cell r="DP717">
            <v>0</v>
          </cell>
          <cell r="DQ717">
            <v>0</v>
          </cell>
          <cell r="DR717">
            <v>0</v>
          </cell>
          <cell r="DS717">
            <v>0</v>
          </cell>
          <cell r="DU717">
            <v>0</v>
          </cell>
          <cell r="DV717">
            <v>0</v>
          </cell>
          <cell r="DW717">
            <v>0</v>
          </cell>
          <cell r="DX717">
            <v>0</v>
          </cell>
          <cell r="DY717">
            <v>0</v>
          </cell>
          <cell r="DZ717">
            <v>0</v>
          </cell>
          <cell r="EA717">
            <v>0</v>
          </cell>
          <cell r="EB717">
            <v>0</v>
          </cell>
          <cell r="EC717">
            <v>0</v>
          </cell>
          <cell r="ED717">
            <v>0</v>
          </cell>
          <cell r="EE717">
            <v>0</v>
          </cell>
          <cell r="EF717">
            <v>0</v>
          </cell>
        </row>
        <row r="718">
          <cell r="DH718">
            <v>0</v>
          </cell>
          <cell r="DI718">
            <v>0</v>
          </cell>
          <cell r="DJ718">
            <v>0</v>
          </cell>
          <cell r="DK718">
            <v>0</v>
          </cell>
          <cell r="DL718">
            <v>0</v>
          </cell>
          <cell r="DM718">
            <v>0</v>
          </cell>
          <cell r="DN718">
            <v>0</v>
          </cell>
          <cell r="DO718">
            <v>0</v>
          </cell>
          <cell r="DP718">
            <v>0</v>
          </cell>
          <cell r="DQ718">
            <v>0</v>
          </cell>
          <cell r="DR718">
            <v>0</v>
          </cell>
          <cell r="DS718">
            <v>0</v>
          </cell>
          <cell r="DU718">
            <v>0</v>
          </cell>
          <cell r="DV718">
            <v>0</v>
          </cell>
          <cell r="DW718">
            <v>0</v>
          </cell>
          <cell r="DX718">
            <v>0</v>
          </cell>
          <cell r="DY718">
            <v>0</v>
          </cell>
          <cell r="DZ718">
            <v>0</v>
          </cell>
          <cell r="EA718">
            <v>0</v>
          </cell>
          <cell r="EB718">
            <v>0</v>
          </cell>
          <cell r="EC718">
            <v>0</v>
          </cell>
          <cell r="ED718">
            <v>0</v>
          </cell>
          <cell r="EE718">
            <v>0</v>
          </cell>
          <cell r="EF718">
            <v>0</v>
          </cell>
        </row>
        <row r="719">
          <cell r="DH719">
            <v>0</v>
          </cell>
          <cell r="DI719">
            <v>0</v>
          </cell>
          <cell r="DJ719">
            <v>0</v>
          </cell>
          <cell r="DK719">
            <v>0</v>
          </cell>
          <cell r="DL719">
            <v>0</v>
          </cell>
          <cell r="DM719">
            <v>0</v>
          </cell>
          <cell r="DN719">
            <v>0</v>
          </cell>
          <cell r="DO719">
            <v>0</v>
          </cell>
          <cell r="DP719">
            <v>0</v>
          </cell>
          <cell r="DQ719">
            <v>0</v>
          </cell>
          <cell r="DR719">
            <v>0</v>
          </cell>
          <cell r="DS719">
            <v>0</v>
          </cell>
          <cell r="DU719">
            <v>0</v>
          </cell>
          <cell r="DV719">
            <v>0</v>
          </cell>
          <cell r="DW719">
            <v>0</v>
          </cell>
          <cell r="DX719">
            <v>0</v>
          </cell>
          <cell r="DY719">
            <v>0</v>
          </cell>
          <cell r="DZ719">
            <v>0</v>
          </cell>
          <cell r="EA719">
            <v>0</v>
          </cell>
          <cell r="EB719">
            <v>0</v>
          </cell>
          <cell r="EC719">
            <v>0</v>
          </cell>
          <cell r="ED719">
            <v>0</v>
          </cell>
          <cell r="EE719">
            <v>0</v>
          </cell>
          <cell r="EF719">
            <v>0</v>
          </cell>
        </row>
        <row r="720">
          <cell r="DH720">
            <v>0</v>
          </cell>
          <cell r="DI720">
            <v>0</v>
          </cell>
          <cell r="DJ720">
            <v>0</v>
          </cell>
          <cell r="DK720">
            <v>0</v>
          </cell>
          <cell r="DL720">
            <v>0</v>
          </cell>
          <cell r="DM720">
            <v>0</v>
          </cell>
          <cell r="DN720">
            <v>0</v>
          </cell>
          <cell r="DO720">
            <v>0</v>
          </cell>
          <cell r="DP720">
            <v>0</v>
          </cell>
          <cell r="DQ720">
            <v>0</v>
          </cell>
          <cell r="DR720">
            <v>0</v>
          </cell>
          <cell r="DS720">
            <v>0</v>
          </cell>
          <cell r="DU720">
            <v>0</v>
          </cell>
          <cell r="DV720">
            <v>0</v>
          </cell>
          <cell r="DW720">
            <v>0</v>
          </cell>
          <cell r="DX720">
            <v>0</v>
          </cell>
          <cell r="DY720">
            <v>0</v>
          </cell>
          <cell r="DZ720">
            <v>0</v>
          </cell>
          <cell r="EA720">
            <v>0</v>
          </cell>
          <cell r="EB720">
            <v>0</v>
          </cell>
          <cell r="EC720">
            <v>0</v>
          </cell>
          <cell r="ED720">
            <v>0</v>
          </cell>
          <cell r="EE720">
            <v>0</v>
          </cell>
          <cell r="EF720">
            <v>0</v>
          </cell>
        </row>
        <row r="721">
          <cell r="DH721">
            <v>0</v>
          </cell>
          <cell r="DI721">
            <v>0</v>
          </cell>
          <cell r="DJ721">
            <v>0</v>
          </cell>
          <cell r="DK721">
            <v>0</v>
          </cell>
          <cell r="DL721">
            <v>0</v>
          </cell>
          <cell r="DM721">
            <v>0</v>
          </cell>
          <cell r="DN721">
            <v>0</v>
          </cell>
          <cell r="DO721">
            <v>0</v>
          </cell>
          <cell r="DP721">
            <v>0</v>
          </cell>
          <cell r="DQ721">
            <v>0</v>
          </cell>
          <cell r="DR721">
            <v>0</v>
          </cell>
          <cell r="DS721">
            <v>0</v>
          </cell>
          <cell r="DU721">
            <v>0</v>
          </cell>
          <cell r="DV721">
            <v>0</v>
          </cell>
          <cell r="DW721">
            <v>0</v>
          </cell>
          <cell r="DX721">
            <v>0</v>
          </cell>
          <cell r="DY721">
            <v>0</v>
          </cell>
          <cell r="DZ721">
            <v>0</v>
          </cell>
          <cell r="EA721">
            <v>0</v>
          </cell>
          <cell r="EB721">
            <v>0</v>
          </cell>
          <cell r="EC721">
            <v>0</v>
          </cell>
          <cell r="ED721">
            <v>0</v>
          </cell>
          <cell r="EE721">
            <v>0</v>
          </cell>
          <cell r="EF721">
            <v>0</v>
          </cell>
        </row>
        <row r="722">
          <cell r="DH722">
            <v>0</v>
          </cell>
          <cell r="DI722">
            <v>0</v>
          </cell>
          <cell r="DJ722">
            <v>0</v>
          </cell>
          <cell r="DK722">
            <v>0</v>
          </cell>
          <cell r="DL722">
            <v>0</v>
          </cell>
          <cell r="DM722">
            <v>0</v>
          </cell>
          <cell r="DN722">
            <v>0</v>
          </cell>
          <cell r="DO722">
            <v>0</v>
          </cell>
          <cell r="DP722">
            <v>0</v>
          </cell>
          <cell r="DQ722">
            <v>0</v>
          </cell>
          <cell r="DR722">
            <v>0</v>
          </cell>
          <cell r="DS722">
            <v>0</v>
          </cell>
          <cell r="DU722">
            <v>0</v>
          </cell>
          <cell r="DV722">
            <v>0</v>
          </cell>
          <cell r="DW722">
            <v>0</v>
          </cell>
          <cell r="DX722">
            <v>0</v>
          </cell>
          <cell r="DY722">
            <v>0</v>
          </cell>
          <cell r="DZ722">
            <v>0</v>
          </cell>
          <cell r="EA722">
            <v>0</v>
          </cell>
          <cell r="EB722">
            <v>0</v>
          </cell>
          <cell r="EC722">
            <v>0</v>
          </cell>
          <cell r="ED722">
            <v>0</v>
          </cell>
          <cell r="EE722">
            <v>0</v>
          </cell>
          <cell r="EF722">
            <v>0</v>
          </cell>
        </row>
        <row r="723">
          <cell r="DH723">
            <v>0</v>
          </cell>
          <cell r="DI723">
            <v>0</v>
          </cell>
          <cell r="DJ723">
            <v>0</v>
          </cell>
          <cell r="DK723">
            <v>0</v>
          </cell>
          <cell r="DL723">
            <v>0</v>
          </cell>
          <cell r="DM723">
            <v>0</v>
          </cell>
          <cell r="DN723">
            <v>0</v>
          </cell>
          <cell r="DO723">
            <v>0</v>
          </cell>
          <cell r="DP723">
            <v>0</v>
          </cell>
          <cell r="DQ723">
            <v>0</v>
          </cell>
          <cell r="DR723">
            <v>0</v>
          </cell>
          <cell r="DS723">
            <v>0</v>
          </cell>
          <cell r="DU723">
            <v>0</v>
          </cell>
          <cell r="DV723">
            <v>0</v>
          </cell>
          <cell r="DW723">
            <v>0</v>
          </cell>
          <cell r="DX723">
            <v>0</v>
          </cell>
          <cell r="DY723">
            <v>0</v>
          </cell>
          <cell r="DZ723">
            <v>0</v>
          </cell>
          <cell r="EA723">
            <v>0</v>
          </cell>
          <cell r="EB723">
            <v>0</v>
          </cell>
          <cell r="EC723">
            <v>0</v>
          </cell>
          <cell r="ED723">
            <v>0</v>
          </cell>
          <cell r="EE723">
            <v>0</v>
          </cell>
          <cell r="EF723">
            <v>0</v>
          </cell>
        </row>
        <row r="724">
          <cell r="DH724">
            <v>0</v>
          </cell>
          <cell r="DI724">
            <v>0</v>
          </cell>
          <cell r="DJ724">
            <v>0</v>
          </cell>
          <cell r="DK724">
            <v>0</v>
          </cell>
          <cell r="DL724">
            <v>0</v>
          </cell>
          <cell r="DM724">
            <v>0</v>
          </cell>
          <cell r="DN724">
            <v>0</v>
          </cell>
          <cell r="DO724">
            <v>0</v>
          </cell>
          <cell r="DP724">
            <v>0</v>
          </cell>
          <cell r="DQ724">
            <v>0</v>
          </cell>
          <cell r="DR724">
            <v>0</v>
          </cell>
          <cell r="DS724">
            <v>0</v>
          </cell>
          <cell r="DU724">
            <v>0</v>
          </cell>
          <cell r="DV724">
            <v>0</v>
          </cell>
          <cell r="DW724">
            <v>0</v>
          </cell>
          <cell r="DX724">
            <v>0</v>
          </cell>
          <cell r="DY724">
            <v>0</v>
          </cell>
          <cell r="DZ724">
            <v>0</v>
          </cell>
          <cell r="EA724">
            <v>0</v>
          </cell>
          <cell r="EB724">
            <v>0</v>
          </cell>
          <cell r="EC724">
            <v>0</v>
          </cell>
          <cell r="ED724">
            <v>0</v>
          </cell>
          <cell r="EE724">
            <v>0</v>
          </cell>
          <cell r="EF724">
            <v>0</v>
          </cell>
        </row>
        <row r="725">
          <cell r="DH725">
            <v>0</v>
          </cell>
          <cell r="DI725">
            <v>0</v>
          </cell>
          <cell r="DJ725">
            <v>0</v>
          </cell>
          <cell r="DK725">
            <v>0</v>
          </cell>
          <cell r="DL725">
            <v>0</v>
          </cell>
          <cell r="DM725">
            <v>0</v>
          </cell>
          <cell r="DN725">
            <v>0</v>
          </cell>
          <cell r="DO725">
            <v>0</v>
          </cell>
          <cell r="DP725">
            <v>0</v>
          </cell>
          <cell r="DQ725">
            <v>0</v>
          </cell>
          <cell r="DR725">
            <v>0</v>
          </cell>
          <cell r="DS725">
            <v>0</v>
          </cell>
          <cell r="DU725">
            <v>0</v>
          </cell>
          <cell r="DV725">
            <v>0</v>
          </cell>
          <cell r="DW725">
            <v>0</v>
          </cell>
          <cell r="DX725">
            <v>0</v>
          </cell>
          <cell r="DY725">
            <v>0</v>
          </cell>
          <cell r="DZ725">
            <v>0</v>
          </cell>
          <cell r="EA725">
            <v>0</v>
          </cell>
          <cell r="EB725">
            <v>0</v>
          </cell>
          <cell r="EC725">
            <v>0</v>
          </cell>
          <cell r="ED725">
            <v>0</v>
          </cell>
          <cell r="EE725">
            <v>0</v>
          </cell>
          <cell r="EF725">
            <v>0</v>
          </cell>
        </row>
        <row r="726">
          <cell r="DH726">
            <v>0</v>
          </cell>
          <cell r="DI726">
            <v>0</v>
          </cell>
          <cell r="DJ726">
            <v>0</v>
          </cell>
          <cell r="DK726">
            <v>0</v>
          </cell>
          <cell r="DL726">
            <v>0</v>
          </cell>
          <cell r="DM726">
            <v>0</v>
          </cell>
          <cell r="DN726">
            <v>0</v>
          </cell>
          <cell r="DO726">
            <v>0</v>
          </cell>
          <cell r="DP726">
            <v>0</v>
          </cell>
          <cell r="DQ726">
            <v>0</v>
          </cell>
          <cell r="DR726">
            <v>0</v>
          </cell>
          <cell r="DS726">
            <v>0</v>
          </cell>
          <cell r="DU726">
            <v>0</v>
          </cell>
          <cell r="DV726">
            <v>0</v>
          </cell>
          <cell r="DW726">
            <v>0</v>
          </cell>
          <cell r="DX726">
            <v>0</v>
          </cell>
          <cell r="DY726">
            <v>0</v>
          </cell>
          <cell r="DZ726">
            <v>0</v>
          </cell>
          <cell r="EA726">
            <v>0</v>
          </cell>
          <cell r="EB726">
            <v>0</v>
          </cell>
          <cell r="EC726">
            <v>0</v>
          </cell>
          <cell r="ED726">
            <v>0</v>
          </cell>
          <cell r="EE726">
            <v>0</v>
          </cell>
          <cell r="EF726">
            <v>0</v>
          </cell>
        </row>
        <row r="727">
          <cell r="DH727">
            <v>0</v>
          </cell>
          <cell r="DI727">
            <v>0</v>
          </cell>
          <cell r="DJ727">
            <v>0</v>
          </cell>
          <cell r="DK727">
            <v>0</v>
          </cell>
          <cell r="DL727">
            <v>0</v>
          </cell>
          <cell r="DM727">
            <v>0</v>
          </cell>
          <cell r="DN727">
            <v>0</v>
          </cell>
          <cell r="DO727">
            <v>0</v>
          </cell>
          <cell r="DP727">
            <v>0</v>
          </cell>
          <cell r="DQ727">
            <v>0</v>
          </cell>
          <cell r="DR727">
            <v>0</v>
          </cell>
          <cell r="DS727">
            <v>0</v>
          </cell>
          <cell r="DU727">
            <v>0</v>
          </cell>
          <cell r="DV727">
            <v>0</v>
          </cell>
          <cell r="DW727">
            <v>0</v>
          </cell>
          <cell r="DX727">
            <v>0</v>
          </cell>
          <cell r="DY727">
            <v>0</v>
          </cell>
          <cell r="DZ727">
            <v>0</v>
          </cell>
          <cell r="EA727">
            <v>0</v>
          </cell>
          <cell r="EB727">
            <v>0</v>
          </cell>
          <cell r="EC727">
            <v>0</v>
          </cell>
          <cell r="ED727">
            <v>0</v>
          </cell>
          <cell r="EE727">
            <v>0</v>
          </cell>
          <cell r="EF727">
            <v>0</v>
          </cell>
        </row>
        <row r="728">
          <cell r="DH728">
            <v>0</v>
          </cell>
          <cell r="DI728">
            <v>0</v>
          </cell>
          <cell r="DJ728">
            <v>0</v>
          </cell>
          <cell r="DK728">
            <v>0</v>
          </cell>
          <cell r="DL728">
            <v>0</v>
          </cell>
          <cell r="DM728">
            <v>0</v>
          </cell>
          <cell r="DN728">
            <v>0</v>
          </cell>
          <cell r="DO728">
            <v>0</v>
          </cell>
          <cell r="DP728">
            <v>0</v>
          </cell>
          <cell r="DQ728">
            <v>0</v>
          </cell>
          <cell r="DR728">
            <v>0</v>
          </cell>
          <cell r="DS728">
            <v>0</v>
          </cell>
          <cell r="DU728">
            <v>0</v>
          </cell>
          <cell r="DV728">
            <v>0</v>
          </cell>
          <cell r="DW728">
            <v>0</v>
          </cell>
          <cell r="DX728">
            <v>0</v>
          </cell>
          <cell r="DY728">
            <v>0</v>
          </cell>
          <cell r="DZ728">
            <v>0</v>
          </cell>
          <cell r="EA728">
            <v>0</v>
          </cell>
          <cell r="EB728">
            <v>0</v>
          </cell>
          <cell r="EC728">
            <v>0</v>
          </cell>
          <cell r="ED728">
            <v>0</v>
          </cell>
          <cell r="EE728">
            <v>0</v>
          </cell>
          <cell r="EF728">
            <v>0</v>
          </cell>
        </row>
        <row r="729">
          <cell r="DH729">
            <v>0</v>
          </cell>
          <cell r="DI729">
            <v>0</v>
          </cell>
          <cell r="DJ729">
            <v>0</v>
          </cell>
          <cell r="DK729">
            <v>0</v>
          </cell>
          <cell r="DL729">
            <v>0</v>
          </cell>
          <cell r="DM729">
            <v>0</v>
          </cell>
          <cell r="DN729">
            <v>0</v>
          </cell>
          <cell r="DO729">
            <v>0</v>
          </cell>
          <cell r="DP729">
            <v>0</v>
          </cell>
          <cell r="DQ729">
            <v>0</v>
          </cell>
          <cell r="DR729">
            <v>0</v>
          </cell>
          <cell r="DS729">
            <v>0</v>
          </cell>
          <cell r="DU729">
            <v>0</v>
          </cell>
          <cell r="DV729">
            <v>0</v>
          </cell>
          <cell r="DW729">
            <v>0</v>
          </cell>
          <cell r="DX729">
            <v>0</v>
          </cell>
          <cell r="DY729">
            <v>0</v>
          </cell>
          <cell r="DZ729">
            <v>0</v>
          </cell>
          <cell r="EA729">
            <v>0</v>
          </cell>
          <cell r="EB729">
            <v>0</v>
          </cell>
          <cell r="EC729">
            <v>0</v>
          </cell>
          <cell r="ED729">
            <v>0</v>
          </cell>
          <cell r="EE729">
            <v>0</v>
          </cell>
          <cell r="EF729">
            <v>0</v>
          </cell>
        </row>
        <row r="730">
          <cell r="DH730">
            <v>0</v>
          </cell>
          <cell r="DI730">
            <v>0</v>
          </cell>
          <cell r="DJ730">
            <v>0</v>
          </cell>
          <cell r="DK730">
            <v>0</v>
          </cell>
          <cell r="DL730">
            <v>0</v>
          </cell>
          <cell r="DM730">
            <v>0</v>
          </cell>
          <cell r="DN730">
            <v>0</v>
          </cell>
          <cell r="DO730">
            <v>0</v>
          </cell>
          <cell r="DP730">
            <v>0</v>
          </cell>
          <cell r="DQ730">
            <v>0</v>
          </cell>
          <cell r="DR730">
            <v>0</v>
          </cell>
          <cell r="DS730">
            <v>0</v>
          </cell>
          <cell r="DU730">
            <v>0</v>
          </cell>
          <cell r="DV730">
            <v>0</v>
          </cell>
          <cell r="DW730">
            <v>0</v>
          </cell>
          <cell r="DX730">
            <v>0</v>
          </cell>
          <cell r="DY730">
            <v>0</v>
          </cell>
          <cell r="DZ730">
            <v>0</v>
          </cell>
          <cell r="EA730">
            <v>0</v>
          </cell>
          <cell r="EB730">
            <v>0</v>
          </cell>
          <cell r="EC730">
            <v>0</v>
          </cell>
          <cell r="ED730">
            <v>0</v>
          </cell>
          <cell r="EE730">
            <v>0</v>
          </cell>
          <cell r="EF730">
            <v>0</v>
          </cell>
        </row>
        <row r="731">
          <cell r="DH731">
            <v>0</v>
          </cell>
          <cell r="DI731">
            <v>0</v>
          </cell>
          <cell r="DJ731">
            <v>0</v>
          </cell>
          <cell r="DK731">
            <v>0</v>
          </cell>
          <cell r="DL731">
            <v>0</v>
          </cell>
          <cell r="DM731">
            <v>0</v>
          </cell>
          <cell r="DN731">
            <v>0</v>
          </cell>
          <cell r="DO731">
            <v>0</v>
          </cell>
          <cell r="DP731">
            <v>0</v>
          </cell>
          <cell r="DQ731">
            <v>0</v>
          </cell>
          <cell r="DR731">
            <v>0</v>
          </cell>
          <cell r="DS731">
            <v>0</v>
          </cell>
          <cell r="DU731">
            <v>0</v>
          </cell>
          <cell r="DV731">
            <v>0</v>
          </cell>
          <cell r="DW731">
            <v>0</v>
          </cell>
          <cell r="DX731">
            <v>0</v>
          </cell>
          <cell r="DY731">
            <v>0</v>
          </cell>
          <cell r="DZ731">
            <v>0</v>
          </cell>
          <cell r="EA731">
            <v>0</v>
          </cell>
          <cell r="EB731">
            <v>0</v>
          </cell>
          <cell r="EC731">
            <v>0</v>
          </cell>
          <cell r="ED731">
            <v>0</v>
          </cell>
          <cell r="EE731">
            <v>0</v>
          </cell>
          <cell r="EF731">
            <v>0</v>
          </cell>
        </row>
        <row r="732">
          <cell r="DH732">
            <v>0</v>
          </cell>
          <cell r="DI732">
            <v>0</v>
          </cell>
          <cell r="DJ732">
            <v>0</v>
          </cell>
          <cell r="DK732">
            <v>0</v>
          </cell>
          <cell r="DL732">
            <v>0</v>
          </cell>
          <cell r="DM732">
            <v>0</v>
          </cell>
          <cell r="DN732">
            <v>0</v>
          </cell>
          <cell r="DO732">
            <v>0</v>
          </cell>
          <cell r="DP732">
            <v>0</v>
          </cell>
          <cell r="DQ732">
            <v>0</v>
          </cell>
          <cell r="DR732">
            <v>0</v>
          </cell>
          <cell r="DS732">
            <v>0</v>
          </cell>
          <cell r="DU732">
            <v>0</v>
          </cell>
          <cell r="DV732">
            <v>0</v>
          </cell>
          <cell r="DW732">
            <v>0</v>
          </cell>
          <cell r="DX732">
            <v>0</v>
          </cell>
          <cell r="DY732">
            <v>0</v>
          </cell>
          <cell r="DZ732">
            <v>0</v>
          </cell>
          <cell r="EA732">
            <v>0</v>
          </cell>
          <cell r="EB732">
            <v>0</v>
          </cell>
          <cell r="EC732">
            <v>0</v>
          </cell>
          <cell r="ED732">
            <v>0</v>
          </cell>
          <cell r="EE732">
            <v>0</v>
          </cell>
          <cell r="EF732">
            <v>0</v>
          </cell>
        </row>
        <row r="733">
          <cell r="DH733">
            <v>0</v>
          </cell>
          <cell r="DI733">
            <v>0</v>
          </cell>
          <cell r="DJ733">
            <v>0</v>
          </cell>
          <cell r="DK733">
            <v>0</v>
          </cell>
          <cell r="DL733">
            <v>0</v>
          </cell>
          <cell r="DM733">
            <v>0</v>
          </cell>
          <cell r="DN733">
            <v>0</v>
          </cell>
          <cell r="DO733">
            <v>0</v>
          </cell>
          <cell r="DP733">
            <v>0</v>
          </cell>
          <cell r="DQ733">
            <v>0</v>
          </cell>
          <cell r="DR733">
            <v>0</v>
          </cell>
          <cell r="DS733">
            <v>0</v>
          </cell>
          <cell r="DU733">
            <v>0</v>
          </cell>
          <cell r="DV733">
            <v>0</v>
          </cell>
          <cell r="DW733">
            <v>0</v>
          </cell>
          <cell r="DX733">
            <v>0</v>
          </cell>
          <cell r="DY733">
            <v>0</v>
          </cell>
          <cell r="DZ733">
            <v>0</v>
          </cell>
          <cell r="EA733">
            <v>0</v>
          </cell>
          <cell r="EB733">
            <v>0</v>
          </cell>
          <cell r="EC733">
            <v>0</v>
          </cell>
          <cell r="ED733">
            <v>0</v>
          </cell>
          <cell r="EE733">
            <v>0</v>
          </cell>
          <cell r="EF733">
            <v>0</v>
          </cell>
        </row>
        <row r="734">
          <cell r="DH734">
            <v>0</v>
          </cell>
          <cell r="DI734">
            <v>0</v>
          </cell>
          <cell r="DJ734">
            <v>0</v>
          </cell>
          <cell r="DK734">
            <v>0</v>
          </cell>
          <cell r="DL734">
            <v>0</v>
          </cell>
          <cell r="DM734">
            <v>0</v>
          </cell>
          <cell r="DN734">
            <v>0</v>
          </cell>
          <cell r="DO734">
            <v>0</v>
          </cell>
          <cell r="DP734">
            <v>0</v>
          </cell>
          <cell r="DQ734">
            <v>0</v>
          </cell>
          <cell r="DR734">
            <v>0</v>
          </cell>
          <cell r="DS734">
            <v>0</v>
          </cell>
          <cell r="DU734">
            <v>0</v>
          </cell>
          <cell r="DV734">
            <v>0</v>
          </cell>
          <cell r="DW734">
            <v>0</v>
          </cell>
          <cell r="DX734">
            <v>0</v>
          </cell>
          <cell r="DY734">
            <v>0</v>
          </cell>
          <cell r="DZ734">
            <v>0</v>
          </cell>
          <cell r="EA734">
            <v>0</v>
          </cell>
          <cell r="EB734">
            <v>0</v>
          </cell>
          <cell r="EC734">
            <v>0</v>
          </cell>
          <cell r="ED734">
            <v>0</v>
          </cell>
          <cell r="EE734">
            <v>0</v>
          </cell>
          <cell r="EF734">
            <v>0</v>
          </cell>
        </row>
        <row r="735">
          <cell r="DH735">
            <v>0</v>
          </cell>
          <cell r="DI735">
            <v>0</v>
          </cell>
          <cell r="DJ735">
            <v>0</v>
          </cell>
          <cell r="DK735">
            <v>0</v>
          </cell>
          <cell r="DL735">
            <v>0</v>
          </cell>
          <cell r="DM735">
            <v>0</v>
          </cell>
          <cell r="DN735">
            <v>0</v>
          </cell>
          <cell r="DO735">
            <v>0</v>
          </cell>
          <cell r="DP735">
            <v>0</v>
          </cell>
          <cell r="DQ735">
            <v>0</v>
          </cell>
          <cell r="DR735">
            <v>0</v>
          </cell>
          <cell r="DS735">
            <v>0</v>
          </cell>
          <cell r="DU735">
            <v>0</v>
          </cell>
          <cell r="DV735">
            <v>0</v>
          </cell>
          <cell r="DW735">
            <v>0</v>
          </cell>
          <cell r="DX735">
            <v>0</v>
          </cell>
          <cell r="DY735">
            <v>0</v>
          </cell>
          <cell r="DZ735">
            <v>0</v>
          </cell>
          <cell r="EA735">
            <v>0</v>
          </cell>
          <cell r="EB735">
            <v>0</v>
          </cell>
          <cell r="EC735">
            <v>0</v>
          </cell>
          <cell r="ED735">
            <v>0</v>
          </cell>
          <cell r="EE735">
            <v>0</v>
          </cell>
          <cell r="EF735">
            <v>0</v>
          </cell>
        </row>
        <row r="736">
          <cell r="DH736">
            <v>0</v>
          </cell>
          <cell r="DI736">
            <v>0</v>
          </cell>
          <cell r="DJ736">
            <v>0</v>
          </cell>
          <cell r="DK736">
            <v>0</v>
          </cell>
          <cell r="DL736">
            <v>0</v>
          </cell>
          <cell r="DM736">
            <v>0</v>
          </cell>
          <cell r="DN736">
            <v>0</v>
          </cell>
          <cell r="DO736">
            <v>0</v>
          </cell>
          <cell r="DP736">
            <v>0</v>
          </cell>
          <cell r="DQ736">
            <v>0</v>
          </cell>
          <cell r="DR736">
            <v>0</v>
          </cell>
          <cell r="DS736">
            <v>0</v>
          </cell>
          <cell r="DU736">
            <v>0</v>
          </cell>
          <cell r="DV736">
            <v>0</v>
          </cell>
          <cell r="DW736">
            <v>0</v>
          </cell>
          <cell r="DX736">
            <v>0</v>
          </cell>
          <cell r="DY736">
            <v>0</v>
          </cell>
          <cell r="DZ736">
            <v>0</v>
          </cell>
          <cell r="EA736">
            <v>0</v>
          </cell>
          <cell r="EB736">
            <v>0</v>
          </cell>
          <cell r="EC736">
            <v>0</v>
          </cell>
          <cell r="ED736">
            <v>0</v>
          </cell>
          <cell r="EE736">
            <v>0</v>
          </cell>
          <cell r="EF736">
            <v>0</v>
          </cell>
        </row>
        <row r="737">
          <cell r="DH737">
            <v>0</v>
          </cell>
          <cell r="DI737">
            <v>0</v>
          </cell>
          <cell r="DJ737">
            <v>0</v>
          </cell>
          <cell r="DK737">
            <v>0</v>
          </cell>
          <cell r="DL737">
            <v>0</v>
          </cell>
          <cell r="DM737">
            <v>0</v>
          </cell>
          <cell r="DN737">
            <v>0</v>
          </cell>
          <cell r="DO737">
            <v>0</v>
          </cell>
          <cell r="DP737">
            <v>0</v>
          </cell>
          <cell r="DQ737">
            <v>0</v>
          </cell>
          <cell r="DR737">
            <v>0</v>
          </cell>
          <cell r="DS737">
            <v>0</v>
          </cell>
          <cell r="DU737">
            <v>0</v>
          </cell>
          <cell r="DV737">
            <v>0</v>
          </cell>
          <cell r="DW737">
            <v>0</v>
          </cell>
          <cell r="DX737">
            <v>0</v>
          </cell>
          <cell r="DY737">
            <v>0</v>
          </cell>
          <cell r="DZ737">
            <v>0</v>
          </cell>
          <cell r="EA737">
            <v>0</v>
          </cell>
          <cell r="EB737">
            <v>0</v>
          </cell>
          <cell r="EC737">
            <v>0</v>
          </cell>
          <cell r="ED737">
            <v>0</v>
          </cell>
          <cell r="EE737">
            <v>0</v>
          </cell>
          <cell r="EF737">
            <v>0</v>
          </cell>
        </row>
        <row r="738">
          <cell r="DH738">
            <v>0</v>
          </cell>
          <cell r="DI738">
            <v>0</v>
          </cell>
          <cell r="DJ738">
            <v>0</v>
          </cell>
          <cell r="DK738">
            <v>0</v>
          </cell>
          <cell r="DL738">
            <v>0</v>
          </cell>
          <cell r="DM738">
            <v>0</v>
          </cell>
          <cell r="DN738">
            <v>0</v>
          </cell>
          <cell r="DO738">
            <v>0</v>
          </cell>
          <cell r="DP738">
            <v>0</v>
          </cell>
          <cell r="DQ738">
            <v>0</v>
          </cell>
          <cell r="DR738">
            <v>0</v>
          </cell>
          <cell r="DS738">
            <v>0</v>
          </cell>
          <cell r="DU738">
            <v>0</v>
          </cell>
          <cell r="DV738">
            <v>0</v>
          </cell>
          <cell r="DW738">
            <v>0</v>
          </cell>
          <cell r="DX738">
            <v>0</v>
          </cell>
          <cell r="DY738">
            <v>0</v>
          </cell>
          <cell r="DZ738">
            <v>0</v>
          </cell>
          <cell r="EA738">
            <v>0</v>
          </cell>
          <cell r="EB738">
            <v>0</v>
          </cell>
          <cell r="EC738">
            <v>0</v>
          </cell>
          <cell r="ED738">
            <v>0</v>
          </cell>
          <cell r="EE738">
            <v>0</v>
          </cell>
          <cell r="EF738">
            <v>0</v>
          </cell>
        </row>
        <row r="739">
          <cell r="DH739">
            <v>0</v>
          </cell>
          <cell r="DI739">
            <v>0</v>
          </cell>
          <cell r="DJ739">
            <v>0</v>
          </cell>
          <cell r="DK739">
            <v>0</v>
          </cell>
          <cell r="DL739">
            <v>0</v>
          </cell>
          <cell r="DM739">
            <v>0</v>
          </cell>
          <cell r="DN739">
            <v>0</v>
          </cell>
          <cell r="DO739">
            <v>0</v>
          </cell>
          <cell r="DP739">
            <v>0</v>
          </cell>
          <cell r="DQ739">
            <v>0</v>
          </cell>
          <cell r="DR739">
            <v>0</v>
          </cell>
          <cell r="DS739">
            <v>0</v>
          </cell>
          <cell r="DU739">
            <v>0</v>
          </cell>
          <cell r="DV739">
            <v>0</v>
          </cell>
          <cell r="DW739">
            <v>0</v>
          </cell>
          <cell r="DX739">
            <v>0</v>
          </cell>
          <cell r="DY739">
            <v>0</v>
          </cell>
          <cell r="DZ739">
            <v>0</v>
          </cell>
          <cell r="EA739">
            <v>0</v>
          </cell>
          <cell r="EB739">
            <v>0</v>
          </cell>
          <cell r="EC739">
            <v>0</v>
          </cell>
          <cell r="ED739">
            <v>0</v>
          </cell>
          <cell r="EE739">
            <v>0</v>
          </cell>
          <cell r="EF739">
            <v>0</v>
          </cell>
        </row>
        <row r="740">
          <cell r="DH740">
            <v>0</v>
          </cell>
          <cell r="DI740">
            <v>0</v>
          </cell>
          <cell r="DJ740">
            <v>0</v>
          </cell>
          <cell r="DK740">
            <v>0</v>
          </cell>
          <cell r="DL740">
            <v>0</v>
          </cell>
          <cell r="DM740">
            <v>0</v>
          </cell>
          <cell r="DN740">
            <v>0</v>
          </cell>
          <cell r="DO740">
            <v>0</v>
          </cell>
          <cell r="DP740">
            <v>0</v>
          </cell>
          <cell r="DQ740">
            <v>0</v>
          </cell>
          <cell r="DR740">
            <v>0</v>
          </cell>
          <cell r="DS740">
            <v>0</v>
          </cell>
          <cell r="DU740">
            <v>0</v>
          </cell>
          <cell r="DV740">
            <v>0</v>
          </cell>
          <cell r="DW740">
            <v>0</v>
          </cell>
          <cell r="DX740">
            <v>0</v>
          </cell>
          <cell r="DY740">
            <v>0</v>
          </cell>
          <cell r="DZ740">
            <v>0</v>
          </cell>
          <cell r="EA740">
            <v>0</v>
          </cell>
          <cell r="EB740">
            <v>0</v>
          </cell>
          <cell r="EC740">
            <v>0</v>
          </cell>
          <cell r="ED740">
            <v>0</v>
          </cell>
          <cell r="EE740">
            <v>0</v>
          </cell>
          <cell r="EF740">
            <v>0</v>
          </cell>
        </row>
        <row r="741">
          <cell r="DH741">
            <v>0</v>
          </cell>
          <cell r="DI741">
            <v>0</v>
          </cell>
          <cell r="DJ741">
            <v>0</v>
          </cell>
          <cell r="DK741">
            <v>0</v>
          </cell>
          <cell r="DL741">
            <v>0</v>
          </cell>
          <cell r="DM741">
            <v>0</v>
          </cell>
          <cell r="DN741">
            <v>0</v>
          </cell>
          <cell r="DO741">
            <v>0</v>
          </cell>
          <cell r="DP741">
            <v>0</v>
          </cell>
          <cell r="DQ741">
            <v>0</v>
          </cell>
          <cell r="DR741">
            <v>0</v>
          </cell>
          <cell r="DS741">
            <v>0</v>
          </cell>
          <cell r="DU741">
            <v>0</v>
          </cell>
          <cell r="DV741">
            <v>0</v>
          </cell>
          <cell r="DW741">
            <v>0</v>
          </cell>
          <cell r="DX741">
            <v>0</v>
          </cell>
          <cell r="DY741">
            <v>0</v>
          </cell>
          <cell r="DZ741">
            <v>0</v>
          </cell>
          <cell r="EA741">
            <v>0</v>
          </cell>
          <cell r="EB741">
            <v>0</v>
          </cell>
          <cell r="EC741">
            <v>0</v>
          </cell>
          <cell r="ED741">
            <v>0</v>
          </cell>
          <cell r="EE741">
            <v>0</v>
          </cell>
          <cell r="EF741">
            <v>0</v>
          </cell>
        </row>
        <row r="742">
          <cell r="DH742">
            <v>0</v>
          </cell>
          <cell r="DI742">
            <v>0</v>
          </cell>
          <cell r="DJ742">
            <v>0</v>
          </cell>
          <cell r="DK742">
            <v>0</v>
          </cell>
          <cell r="DL742">
            <v>0</v>
          </cell>
          <cell r="DM742">
            <v>0</v>
          </cell>
          <cell r="DN742">
            <v>0</v>
          </cell>
          <cell r="DO742">
            <v>0</v>
          </cell>
          <cell r="DP742">
            <v>0</v>
          </cell>
          <cell r="DQ742">
            <v>0</v>
          </cell>
          <cell r="DR742">
            <v>0</v>
          </cell>
          <cell r="DS742">
            <v>0</v>
          </cell>
          <cell r="DU742">
            <v>0</v>
          </cell>
          <cell r="DV742">
            <v>0</v>
          </cell>
          <cell r="DW742">
            <v>0</v>
          </cell>
          <cell r="DX742">
            <v>0</v>
          </cell>
          <cell r="DY742">
            <v>0</v>
          </cell>
          <cell r="DZ742">
            <v>0</v>
          </cell>
          <cell r="EA742">
            <v>0</v>
          </cell>
          <cell r="EB742">
            <v>0</v>
          </cell>
          <cell r="EC742">
            <v>0</v>
          </cell>
          <cell r="ED742">
            <v>0</v>
          </cell>
          <cell r="EE742">
            <v>0</v>
          </cell>
          <cell r="EF742">
            <v>0</v>
          </cell>
        </row>
        <row r="743">
          <cell r="DH743">
            <v>0</v>
          </cell>
          <cell r="DI743">
            <v>0</v>
          </cell>
          <cell r="DJ743">
            <v>0</v>
          </cell>
          <cell r="DK743">
            <v>0</v>
          </cell>
          <cell r="DL743">
            <v>0</v>
          </cell>
          <cell r="DM743">
            <v>0</v>
          </cell>
          <cell r="DN743">
            <v>0</v>
          </cell>
          <cell r="DO743">
            <v>0</v>
          </cell>
          <cell r="DP743">
            <v>0</v>
          </cell>
          <cell r="DQ743">
            <v>0</v>
          </cell>
          <cell r="DR743">
            <v>0</v>
          </cell>
          <cell r="DS743">
            <v>0</v>
          </cell>
          <cell r="DU743">
            <v>0</v>
          </cell>
          <cell r="DV743">
            <v>0</v>
          </cell>
          <cell r="DW743">
            <v>0</v>
          </cell>
          <cell r="DX743">
            <v>0</v>
          </cell>
          <cell r="DY743">
            <v>0</v>
          </cell>
          <cell r="DZ743">
            <v>0</v>
          </cell>
          <cell r="EA743">
            <v>0</v>
          </cell>
          <cell r="EB743">
            <v>0</v>
          </cell>
          <cell r="EC743">
            <v>0</v>
          </cell>
          <cell r="ED743">
            <v>0</v>
          </cell>
          <cell r="EE743">
            <v>0</v>
          </cell>
          <cell r="EF743">
            <v>0</v>
          </cell>
        </row>
        <row r="744">
          <cell r="DH744">
            <v>0</v>
          </cell>
          <cell r="DI744">
            <v>0</v>
          </cell>
          <cell r="DJ744">
            <v>0</v>
          </cell>
          <cell r="DK744">
            <v>0</v>
          </cell>
          <cell r="DL744">
            <v>0</v>
          </cell>
          <cell r="DM744">
            <v>0</v>
          </cell>
          <cell r="DN744">
            <v>0</v>
          </cell>
          <cell r="DO744">
            <v>0</v>
          </cell>
          <cell r="DP744">
            <v>0</v>
          </cell>
          <cell r="DQ744">
            <v>0</v>
          </cell>
          <cell r="DR744">
            <v>0</v>
          </cell>
          <cell r="DS744">
            <v>0</v>
          </cell>
          <cell r="DU744">
            <v>0</v>
          </cell>
          <cell r="DV744">
            <v>0</v>
          </cell>
          <cell r="DW744">
            <v>0</v>
          </cell>
          <cell r="DX744">
            <v>0</v>
          </cell>
          <cell r="DY744">
            <v>0</v>
          </cell>
          <cell r="DZ744">
            <v>0</v>
          </cell>
          <cell r="EA744">
            <v>0</v>
          </cell>
          <cell r="EB744">
            <v>0</v>
          </cell>
          <cell r="EC744">
            <v>0</v>
          </cell>
          <cell r="ED744">
            <v>0</v>
          </cell>
          <cell r="EE744">
            <v>0</v>
          </cell>
          <cell r="EF744">
            <v>0</v>
          </cell>
        </row>
        <row r="745">
          <cell r="DH745">
            <v>0</v>
          </cell>
          <cell r="DI745">
            <v>0</v>
          </cell>
          <cell r="DJ745">
            <v>0</v>
          </cell>
          <cell r="DK745">
            <v>0</v>
          </cell>
          <cell r="DL745">
            <v>0</v>
          </cell>
          <cell r="DM745">
            <v>0</v>
          </cell>
          <cell r="DN745">
            <v>0</v>
          </cell>
          <cell r="DO745">
            <v>0</v>
          </cell>
          <cell r="DP745">
            <v>0</v>
          </cell>
          <cell r="DQ745">
            <v>0</v>
          </cell>
          <cell r="DR745">
            <v>0</v>
          </cell>
          <cell r="DS745">
            <v>0</v>
          </cell>
          <cell r="DU745">
            <v>0</v>
          </cell>
          <cell r="DV745">
            <v>0</v>
          </cell>
          <cell r="DW745">
            <v>0</v>
          </cell>
          <cell r="DX745">
            <v>0</v>
          </cell>
          <cell r="DY745">
            <v>0</v>
          </cell>
          <cell r="DZ745">
            <v>0</v>
          </cell>
          <cell r="EA745">
            <v>0</v>
          </cell>
          <cell r="EB745">
            <v>0</v>
          </cell>
          <cell r="EC745">
            <v>0</v>
          </cell>
          <cell r="ED745">
            <v>0</v>
          </cell>
          <cell r="EE745">
            <v>0</v>
          </cell>
          <cell r="EF745">
            <v>0</v>
          </cell>
        </row>
        <row r="746">
          <cell r="DH746">
            <v>0</v>
          </cell>
          <cell r="DI746">
            <v>0</v>
          </cell>
          <cell r="DJ746">
            <v>0</v>
          </cell>
          <cell r="DK746">
            <v>0</v>
          </cell>
          <cell r="DL746">
            <v>0</v>
          </cell>
          <cell r="DM746">
            <v>0</v>
          </cell>
          <cell r="DN746">
            <v>0</v>
          </cell>
          <cell r="DO746">
            <v>0</v>
          </cell>
          <cell r="DP746">
            <v>0</v>
          </cell>
          <cell r="DQ746">
            <v>0</v>
          </cell>
          <cell r="DR746">
            <v>0</v>
          </cell>
          <cell r="DS746">
            <v>0</v>
          </cell>
          <cell r="DU746">
            <v>0</v>
          </cell>
          <cell r="DV746">
            <v>0</v>
          </cell>
          <cell r="DW746">
            <v>0</v>
          </cell>
          <cell r="DX746">
            <v>0</v>
          </cell>
          <cell r="DY746">
            <v>0</v>
          </cell>
          <cell r="DZ746">
            <v>0</v>
          </cell>
          <cell r="EA746">
            <v>0</v>
          </cell>
          <cell r="EB746">
            <v>0</v>
          </cell>
          <cell r="EC746">
            <v>0</v>
          </cell>
          <cell r="ED746">
            <v>0</v>
          </cell>
          <cell r="EE746">
            <v>0</v>
          </cell>
          <cell r="EF746">
            <v>0</v>
          </cell>
        </row>
        <row r="747">
          <cell r="DH747">
            <v>0</v>
          </cell>
          <cell r="DI747">
            <v>0</v>
          </cell>
          <cell r="DJ747">
            <v>0</v>
          </cell>
          <cell r="DK747">
            <v>0</v>
          </cell>
          <cell r="DL747">
            <v>0</v>
          </cell>
          <cell r="DM747">
            <v>0</v>
          </cell>
          <cell r="DN747">
            <v>0</v>
          </cell>
          <cell r="DO747">
            <v>0</v>
          </cell>
          <cell r="DP747">
            <v>0</v>
          </cell>
          <cell r="DQ747">
            <v>0</v>
          </cell>
          <cell r="DR747">
            <v>0</v>
          </cell>
          <cell r="DS747">
            <v>0</v>
          </cell>
          <cell r="DU747">
            <v>0</v>
          </cell>
          <cell r="DV747">
            <v>0</v>
          </cell>
          <cell r="DW747">
            <v>0</v>
          </cell>
          <cell r="DX747">
            <v>0</v>
          </cell>
          <cell r="DY747">
            <v>0</v>
          </cell>
          <cell r="DZ747">
            <v>0</v>
          </cell>
          <cell r="EA747">
            <v>0</v>
          </cell>
          <cell r="EB747">
            <v>0</v>
          </cell>
          <cell r="EC747">
            <v>0</v>
          </cell>
          <cell r="ED747">
            <v>0</v>
          </cell>
          <cell r="EE747">
            <v>0</v>
          </cell>
          <cell r="EF747">
            <v>0</v>
          </cell>
        </row>
        <row r="748">
          <cell r="DH748">
            <v>0</v>
          </cell>
          <cell r="DI748">
            <v>0</v>
          </cell>
          <cell r="DJ748">
            <v>0</v>
          </cell>
          <cell r="DK748">
            <v>0</v>
          </cell>
          <cell r="DL748">
            <v>0</v>
          </cell>
          <cell r="DM748">
            <v>0</v>
          </cell>
          <cell r="DN748">
            <v>0</v>
          </cell>
          <cell r="DO748">
            <v>0</v>
          </cell>
          <cell r="DP748">
            <v>0</v>
          </cell>
          <cell r="DQ748">
            <v>0</v>
          </cell>
          <cell r="DR748">
            <v>0</v>
          </cell>
          <cell r="DS748">
            <v>0</v>
          </cell>
          <cell r="DU748">
            <v>0</v>
          </cell>
          <cell r="DV748">
            <v>0</v>
          </cell>
          <cell r="DW748">
            <v>0</v>
          </cell>
          <cell r="DX748">
            <v>0</v>
          </cell>
          <cell r="DY748">
            <v>0</v>
          </cell>
          <cell r="DZ748">
            <v>0</v>
          </cell>
          <cell r="EA748">
            <v>0</v>
          </cell>
          <cell r="EB748">
            <v>0</v>
          </cell>
          <cell r="EC748">
            <v>0</v>
          </cell>
          <cell r="ED748">
            <v>0</v>
          </cell>
          <cell r="EE748">
            <v>0</v>
          </cell>
          <cell r="EF748">
            <v>0</v>
          </cell>
        </row>
        <row r="749">
          <cell r="DH749">
            <v>0</v>
          </cell>
          <cell r="DI749">
            <v>0</v>
          </cell>
          <cell r="DJ749">
            <v>0</v>
          </cell>
          <cell r="DK749">
            <v>0</v>
          </cell>
          <cell r="DL749">
            <v>0</v>
          </cell>
          <cell r="DM749">
            <v>0</v>
          </cell>
          <cell r="DN749">
            <v>0</v>
          </cell>
          <cell r="DO749">
            <v>0</v>
          </cell>
          <cell r="DP749">
            <v>0</v>
          </cell>
          <cell r="DQ749">
            <v>0</v>
          </cell>
          <cell r="DR749">
            <v>0</v>
          </cell>
          <cell r="DS749">
            <v>0</v>
          </cell>
          <cell r="DU749">
            <v>0</v>
          </cell>
          <cell r="DV749">
            <v>0</v>
          </cell>
          <cell r="DW749">
            <v>0</v>
          </cell>
          <cell r="DX749">
            <v>0</v>
          </cell>
          <cell r="DY749">
            <v>0</v>
          </cell>
          <cell r="DZ749">
            <v>0</v>
          </cell>
          <cell r="EA749">
            <v>0</v>
          </cell>
          <cell r="EB749">
            <v>0</v>
          </cell>
          <cell r="EC749">
            <v>0</v>
          </cell>
          <cell r="ED749">
            <v>0</v>
          </cell>
          <cell r="EE749">
            <v>0</v>
          </cell>
          <cell r="EF749">
            <v>0</v>
          </cell>
        </row>
        <row r="750">
          <cell r="DH750">
            <v>0</v>
          </cell>
          <cell r="DI750">
            <v>0</v>
          </cell>
          <cell r="DJ750">
            <v>0</v>
          </cell>
          <cell r="DK750">
            <v>0</v>
          </cell>
          <cell r="DL750">
            <v>0</v>
          </cell>
          <cell r="DM750">
            <v>0</v>
          </cell>
          <cell r="DN750">
            <v>0</v>
          </cell>
          <cell r="DO750">
            <v>0</v>
          </cell>
          <cell r="DP750">
            <v>0</v>
          </cell>
          <cell r="DQ750">
            <v>0</v>
          </cell>
          <cell r="DR750">
            <v>0</v>
          </cell>
          <cell r="DS750">
            <v>0</v>
          </cell>
          <cell r="DU750">
            <v>0</v>
          </cell>
          <cell r="DV750">
            <v>0</v>
          </cell>
          <cell r="DW750">
            <v>0</v>
          </cell>
          <cell r="DX750">
            <v>0</v>
          </cell>
          <cell r="DY750">
            <v>0</v>
          </cell>
          <cell r="DZ750">
            <v>0</v>
          </cell>
          <cell r="EA750">
            <v>0</v>
          </cell>
          <cell r="EB750">
            <v>0</v>
          </cell>
          <cell r="EC750">
            <v>0</v>
          </cell>
          <cell r="ED750">
            <v>0</v>
          </cell>
          <cell r="EE750">
            <v>0</v>
          </cell>
          <cell r="EF750">
            <v>0</v>
          </cell>
        </row>
        <row r="751">
          <cell r="DH751">
            <v>0</v>
          </cell>
          <cell r="DI751">
            <v>0</v>
          </cell>
          <cell r="DJ751">
            <v>0</v>
          </cell>
          <cell r="DK751">
            <v>0</v>
          </cell>
          <cell r="DL751">
            <v>0</v>
          </cell>
          <cell r="DM751">
            <v>0</v>
          </cell>
          <cell r="DN751">
            <v>0</v>
          </cell>
          <cell r="DO751">
            <v>0</v>
          </cell>
          <cell r="DP751">
            <v>0</v>
          </cell>
          <cell r="DQ751">
            <v>0</v>
          </cell>
          <cell r="DR751">
            <v>0</v>
          </cell>
          <cell r="DS751">
            <v>0</v>
          </cell>
          <cell r="DU751">
            <v>0</v>
          </cell>
          <cell r="DV751">
            <v>0</v>
          </cell>
          <cell r="DW751">
            <v>0</v>
          </cell>
          <cell r="DX751">
            <v>0</v>
          </cell>
          <cell r="DY751">
            <v>0</v>
          </cell>
          <cell r="DZ751">
            <v>0</v>
          </cell>
          <cell r="EA751">
            <v>0</v>
          </cell>
          <cell r="EB751">
            <v>0</v>
          </cell>
          <cell r="EC751">
            <v>0</v>
          </cell>
          <cell r="ED751">
            <v>0</v>
          </cell>
          <cell r="EE751">
            <v>0</v>
          </cell>
          <cell r="EF751">
            <v>0</v>
          </cell>
        </row>
        <row r="752">
          <cell r="DH752">
            <v>0</v>
          </cell>
          <cell r="DI752">
            <v>0</v>
          </cell>
          <cell r="DJ752">
            <v>0</v>
          </cell>
          <cell r="DK752">
            <v>0</v>
          </cell>
          <cell r="DL752">
            <v>0</v>
          </cell>
          <cell r="DM752">
            <v>0</v>
          </cell>
          <cell r="DN752">
            <v>0</v>
          </cell>
          <cell r="DO752">
            <v>0</v>
          </cell>
          <cell r="DP752">
            <v>0</v>
          </cell>
          <cell r="DQ752">
            <v>0</v>
          </cell>
          <cell r="DR752">
            <v>0</v>
          </cell>
          <cell r="DS752">
            <v>0</v>
          </cell>
          <cell r="DU752">
            <v>0</v>
          </cell>
          <cell r="DV752">
            <v>0</v>
          </cell>
          <cell r="DW752">
            <v>0</v>
          </cell>
          <cell r="DX752">
            <v>0</v>
          </cell>
          <cell r="DY752">
            <v>0</v>
          </cell>
          <cell r="DZ752">
            <v>0</v>
          </cell>
          <cell r="EA752">
            <v>0</v>
          </cell>
          <cell r="EB752">
            <v>0</v>
          </cell>
          <cell r="EC752">
            <v>0</v>
          </cell>
          <cell r="ED752">
            <v>0</v>
          </cell>
          <cell r="EE752">
            <v>0</v>
          </cell>
          <cell r="EF752">
            <v>0</v>
          </cell>
        </row>
        <row r="753">
          <cell r="DH753">
            <v>0</v>
          </cell>
          <cell r="DI753">
            <v>0</v>
          </cell>
          <cell r="DJ753">
            <v>0</v>
          </cell>
          <cell r="DK753">
            <v>0</v>
          </cell>
          <cell r="DL753">
            <v>0</v>
          </cell>
          <cell r="DM753">
            <v>0</v>
          </cell>
          <cell r="DN753">
            <v>0</v>
          </cell>
          <cell r="DO753">
            <v>0</v>
          </cell>
          <cell r="DP753">
            <v>0</v>
          </cell>
          <cell r="DQ753">
            <v>0</v>
          </cell>
          <cell r="DR753">
            <v>0</v>
          </cell>
          <cell r="DS753">
            <v>0</v>
          </cell>
          <cell r="DU753">
            <v>0</v>
          </cell>
          <cell r="DV753">
            <v>0</v>
          </cell>
          <cell r="DW753">
            <v>0</v>
          </cell>
          <cell r="DX753">
            <v>0</v>
          </cell>
          <cell r="DY753">
            <v>0</v>
          </cell>
          <cell r="DZ753">
            <v>0</v>
          </cell>
          <cell r="EA753">
            <v>0</v>
          </cell>
          <cell r="EB753">
            <v>0</v>
          </cell>
          <cell r="EC753">
            <v>0</v>
          </cell>
          <cell r="ED753">
            <v>0</v>
          </cell>
          <cell r="EE753">
            <v>0</v>
          </cell>
          <cell r="EF753">
            <v>0</v>
          </cell>
        </row>
        <row r="754">
          <cell r="DH754">
            <v>0</v>
          </cell>
          <cell r="DI754">
            <v>0</v>
          </cell>
          <cell r="DJ754">
            <v>0</v>
          </cell>
          <cell r="DK754">
            <v>0</v>
          </cell>
          <cell r="DL754">
            <v>0</v>
          </cell>
          <cell r="DM754">
            <v>0</v>
          </cell>
          <cell r="DN754">
            <v>0</v>
          </cell>
          <cell r="DO754">
            <v>0</v>
          </cell>
          <cell r="DP754">
            <v>0</v>
          </cell>
          <cell r="DQ754">
            <v>0</v>
          </cell>
          <cell r="DR754">
            <v>0</v>
          </cell>
          <cell r="DS754">
            <v>0</v>
          </cell>
          <cell r="DU754">
            <v>0</v>
          </cell>
          <cell r="DV754">
            <v>0</v>
          </cell>
          <cell r="DW754">
            <v>0</v>
          </cell>
          <cell r="DX754">
            <v>0</v>
          </cell>
          <cell r="DY754">
            <v>0</v>
          </cell>
          <cell r="DZ754">
            <v>0</v>
          </cell>
          <cell r="EA754">
            <v>0</v>
          </cell>
          <cell r="EB754">
            <v>0</v>
          </cell>
          <cell r="EC754">
            <v>0</v>
          </cell>
          <cell r="ED754">
            <v>0</v>
          </cell>
          <cell r="EE754">
            <v>0</v>
          </cell>
          <cell r="EF754">
            <v>0</v>
          </cell>
        </row>
        <row r="755">
          <cell r="DH755">
            <v>0</v>
          </cell>
          <cell r="DI755">
            <v>0</v>
          </cell>
          <cell r="DJ755">
            <v>0</v>
          </cell>
          <cell r="DK755">
            <v>0</v>
          </cell>
          <cell r="DL755">
            <v>0</v>
          </cell>
          <cell r="DM755">
            <v>0</v>
          </cell>
          <cell r="DN755">
            <v>0</v>
          </cell>
          <cell r="DO755">
            <v>0</v>
          </cell>
          <cell r="DP755">
            <v>0</v>
          </cell>
          <cell r="DQ755">
            <v>0</v>
          </cell>
          <cell r="DR755">
            <v>0</v>
          </cell>
          <cell r="DS755">
            <v>0</v>
          </cell>
          <cell r="DU755">
            <v>0</v>
          </cell>
          <cell r="DV755">
            <v>0</v>
          </cell>
          <cell r="DW755">
            <v>0</v>
          </cell>
          <cell r="DX755">
            <v>0</v>
          </cell>
          <cell r="DY755">
            <v>0</v>
          </cell>
          <cell r="DZ755">
            <v>0</v>
          </cell>
          <cell r="EA755">
            <v>0</v>
          </cell>
          <cell r="EB755">
            <v>0</v>
          </cell>
          <cell r="EC755">
            <v>0</v>
          </cell>
          <cell r="ED755">
            <v>0</v>
          </cell>
          <cell r="EE755">
            <v>0</v>
          </cell>
          <cell r="EF755">
            <v>0</v>
          </cell>
        </row>
        <row r="756">
          <cell r="DH756">
            <v>0</v>
          </cell>
          <cell r="DI756">
            <v>0</v>
          </cell>
          <cell r="DJ756">
            <v>0</v>
          </cell>
          <cell r="DK756">
            <v>0</v>
          </cell>
          <cell r="DL756">
            <v>0</v>
          </cell>
          <cell r="DM756">
            <v>0</v>
          </cell>
          <cell r="DN756">
            <v>0</v>
          </cell>
          <cell r="DO756">
            <v>0</v>
          </cell>
          <cell r="DP756">
            <v>0</v>
          </cell>
          <cell r="DQ756">
            <v>0</v>
          </cell>
          <cell r="DR756">
            <v>0</v>
          </cell>
          <cell r="DS756">
            <v>0</v>
          </cell>
          <cell r="DU756">
            <v>0</v>
          </cell>
          <cell r="DV756">
            <v>0</v>
          </cell>
          <cell r="DW756">
            <v>0</v>
          </cell>
          <cell r="DX756">
            <v>0</v>
          </cell>
          <cell r="DY756">
            <v>0</v>
          </cell>
          <cell r="DZ756">
            <v>0</v>
          </cell>
          <cell r="EA756">
            <v>0</v>
          </cell>
          <cell r="EB756">
            <v>0</v>
          </cell>
          <cell r="EC756">
            <v>0</v>
          </cell>
          <cell r="ED756">
            <v>0</v>
          </cell>
          <cell r="EE756">
            <v>0</v>
          </cell>
          <cell r="EF756">
            <v>0</v>
          </cell>
        </row>
        <row r="757">
          <cell r="DH757">
            <v>0</v>
          </cell>
          <cell r="DI757">
            <v>0</v>
          </cell>
          <cell r="DJ757">
            <v>0</v>
          </cell>
          <cell r="DK757">
            <v>0</v>
          </cell>
          <cell r="DL757">
            <v>0</v>
          </cell>
          <cell r="DM757">
            <v>0</v>
          </cell>
          <cell r="DN757">
            <v>0</v>
          </cell>
          <cell r="DO757">
            <v>0</v>
          </cell>
          <cell r="DP757">
            <v>0</v>
          </cell>
          <cell r="DQ757">
            <v>0</v>
          </cell>
          <cell r="DR757">
            <v>0</v>
          </cell>
          <cell r="DS757">
            <v>0</v>
          </cell>
          <cell r="DU757">
            <v>0</v>
          </cell>
          <cell r="DV757">
            <v>0</v>
          </cell>
          <cell r="DW757">
            <v>0</v>
          </cell>
          <cell r="DX757">
            <v>0</v>
          </cell>
          <cell r="DY757">
            <v>0</v>
          </cell>
          <cell r="DZ757">
            <v>0</v>
          </cell>
          <cell r="EA757">
            <v>0</v>
          </cell>
          <cell r="EB757">
            <v>0</v>
          </cell>
          <cell r="EC757">
            <v>0</v>
          </cell>
          <cell r="ED757">
            <v>0</v>
          </cell>
          <cell r="EE757">
            <v>0</v>
          </cell>
          <cell r="EF757">
            <v>0</v>
          </cell>
        </row>
        <row r="758">
          <cell r="DH758">
            <v>0</v>
          </cell>
          <cell r="DI758">
            <v>0</v>
          </cell>
          <cell r="DJ758">
            <v>0</v>
          </cell>
          <cell r="DK758">
            <v>0</v>
          </cell>
          <cell r="DL758">
            <v>0</v>
          </cell>
          <cell r="DM758">
            <v>0</v>
          </cell>
          <cell r="DN758">
            <v>0</v>
          </cell>
          <cell r="DO758">
            <v>0</v>
          </cell>
          <cell r="DP758">
            <v>0</v>
          </cell>
          <cell r="DQ758">
            <v>0</v>
          </cell>
          <cell r="DR758">
            <v>0</v>
          </cell>
          <cell r="DS758">
            <v>0</v>
          </cell>
          <cell r="DU758">
            <v>0</v>
          </cell>
          <cell r="DV758">
            <v>0</v>
          </cell>
          <cell r="DW758">
            <v>0</v>
          </cell>
          <cell r="DX758">
            <v>0</v>
          </cell>
          <cell r="DY758">
            <v>0</v>
          </cell>
          <cell r="DZ758">
            <v>0</v>
          </cell>
          <cell r="EA758">
            <v>0</v>
          </cell>
          <cell r="EB758">
            <v>0</v>
          </cell>
          <cell r="EC758">
            <v>0</v>
          </cell>
          <cell r="ED758">
            <v>0</v>
          </cell>
          <cell r="EE758">
            <v>0</v>
          </cell>
          <cell r="EF758">
            <v>0</v>
          </cell>
        </row>
        <row r="759">
          <cell r="DH759">
            <v>0</v>
          </cell>
          <cell r="DI759">
            <v>0</v>
          </cell>
          <cell r="DJ759">
            <v>0</v>
          </cell>
          <cell r="DK759">
            <v>0</v>
          </cell>
          <cell r="DL759">
            <v>0</v>
          </cell>
          <cell r="DM759">
            <v>0</v>
          </cell>
          <cell r="DN759">
            <v>0</v>
          </cell>
          <cell r="DO759">
            <v>0</v>
          </cell>
          <cell r="DP759">
            <v>0</v>
          </cell>
          <cell r="DQ759">
            <v>0</v>
          </cell>
          <cell r="DR759">
            <v>0</v>
          </cell>
          <cell r="DS759">
            <v>0</v>
          </cell>
          <cell r="DU759">
            <v>0</v>
          </cell>
          <cell r="DV759">
            <v>0</v>
          </cell>
          <cell r="DW759">
            <v>0</v>
          </cell>
          <cell r="DX759">
            <v>0</v>
          </cell>
          <cell r="DY759">
            <v>0</v>
          </cell>
          <cell r="DZ759">
            <v>0</v>
          </cell>
          <cell r="EA759">
            <v>0</v>
          </cell>
          <cell r="EB759">
            <v>0</v>
          </cell>
          <cell r="EC759">
            <v>0</v>
          </cell>
          <cell r="ED759">
            <v>0</v>
          </cell>
          <cell r="EE759">
            <v>0</v>
          </cell>
          <cell r="EF759">
            <v>0</v>
          </cell>
        </row>
        <row r="760">
          <cell r="DH760">
            <v>0</v>
          </cell>
          <cell r="DI760">
            <v>0</v>
          </cell>
          <cell r="DJ760">
            <v>0</v>
          </cell>
          <cell r="DK760">
            <v>0</v>
          </cell>
          <cell r="DL760">
            <v>0</v>
          </cell>
          <cell r="DM760">
            <v>0</v>
          </cell>
          <cell r="DN760">
            <v>0</v>
          </cell>
          <cell r="DO760">
            <v>0</v>
          </cell>
          <cell r="DP760">
            <v>0</v>
          </cell>
          <cell r="DQ760">
            <v>0</v>
          </cell>
          <cell r="DR760">
            <v>0</v>
          </cell>
          <cell r="DS760">
            <v>0</v>
          </cell>
          <cell r="DU760">
            <v>0</v>
          </cell>
          <cell r="DV760">
            <v>0</v>
          </cell>
          <cell r="DW760">
            <v>0</v>
          </cell>
          <cell r="DX760">
            <v>0</v>
          </cell>
          <cell r="DY760">
            <v>0</v>
          </cell>
          <cell r="DZ760">
            <v>0</v>
          </cell>
          <cell r="EA760">
            <v>0</v>
          </cell>
          <cell r="EB760">
            <v>0</v>
          </cell>
          <cell r="EC760">
            <v>0</v>
          </cell>
          <cell r="ED760">
            <v>0</v>
          </cell>
          <cell r="EE760">
            <v>0</v>
          </cell>
          <cell r="EF760">
            <v>0</v>
          </cell>
        </row>
        <row r="761">
          <cell r="DH761">
            <v>0</v>
          </cell>
          <cell r="DI761">
            <v>0</v>
          </cell>
          <cell r="DJ761">
            <v>0</v>
          </cell>
          <cell r="DK761">
            <v>0</v>
          </cell>
          <cell r="DL761">
            <v>0</v>
          </cell>
          <cell r="DM761">
            <v>0</v>
          </cell>
          <cell r="DN761">
            <v>0</v>
          </cell>
          <cell r="DO761">
            <v>0</v>
          </cell>
          <cell r="DP761">
            <v>0</v>
          </cell>
          <cell r="DQ761">
            <v>0</v>
          </cell>
          <cell r="DR761">
            <v>0</v>
          </cell>
          <cell r="DS761">
            <v>0</v>
          </cell>
          <cell r="DU761">
            <v>0</v>
          </cell>
          <cell r="DV761">
            <v>0</v>
          </cell>
          <cell r="DW761">
            <v>0</v>
          </cell>
          <cell r="DX761">
            <v>0</v>
          </cell>
          <cell r="DY761">
            <v>0</v>
          </cell>
          <cell r="DZ761">
            <v>0</v>
          </cell>
          <cell r="EA761">
            <v>0</v>
          </cell>
          <cell r="EB761">
            <v>0</v>
          </cell>
          <cell r="EC761">
            <v>0</v>
          </cell>
          <cell r="ED761">
            <v>0</v>
          </cell>
          <cell r="EE761">
            <v>0</v>
          </cell>
          <cell r="EF761">
            <v>0</v>
          </cell>
        </row>
        <row r="762">
          <cell r="DH762">
            <v>0</v>
          </cell>
          <cell r="DI762">
            <v>0</v>
          </cell>
          <cell r="DJ762">
            <v>0</v>
          </cell>
          <cell r="DK762">
            <v>0</v>
          </cell>
          <cell r="DL762">
            <v>0</v>
          </cell>
          <cell r="DM762">
            <v>0</v>
          </cell>
          <cell r="DN762">
            <v>0</v>
          </cell>
          <cell r="DO762">
            <v>0</v>
          </cell>
          <cell r="DP762">
            <v>0</v>
          </cell>
          <cell r="DQ762">
            <v>0</v>
          </cell>
          <cell r="DR762">
            <v>0</v>
          </cell>
          <cell r="DS762">
            <v>0</v>
          </cell>
          <cell r="DU762">
            <v>0</v>
          </cell>
          <cell r="DV762">
            <v>0</v>
          </cell>
          <cell r="DW762">
            <v>0</v>
          </cell>
          <cell r="DX762">
            <v>0</v>
          </cell>
          <cell r="DY762">
            <v>0</v>
          </cell>
          <cell r="DZ762">
            <v>0</v>
          </cell>
          <cell r="EA762">
            <v>0</v>
          </cell>
          <cell r="EB762">
            <v>0</v>
          </cell>
          <cell r="EC762">
            <v>0</v>
          </cell>
          <cell r="ED762">
            <v>0</v>
          </cell>
          <cell r="EE762">
            <v>0</v>
          </cell>
          <cell r="EF762">
            <v>0</v>
          </cell>
        </row>
        <row r="763">
          <cell r="DH763">
            <v>0</v>
          </cell>
          <cell r="DI763">
            <v>0</v>
          </cell>
          <cell r="DJ763">
            <v>0</v>
          </cell>
          <cell r="DK763">
            <v>0</v>
          </cell>
          <cell r="DL763">
            <v>0</v>
          </cell>
          <cell r="DM763">
            <v>0</v>
          </cell>
          <cell r="DN763">
            <v>0</v>
          </cell>
          <cell r="DO763">
            <v>0</v>
          </cell>
          <cell r="DP763">
            <v>0</v>
          </cell>
          <cell r="DQ763">
            <v>0</v>
          </cell>
          <cell r="DR763">
            <v>0</v>
          </cell>
          <cell r="DS763">
            <v>0</v>
          </cell>
          <cell r="DU763">
            <v>0</v>
          </cell>
          <cell r="DV763">
            <v>0</v>
          </cell>
          <cell r="DW763">
            <v>0</v>
          </cell>
          <cell r="DX763">
            <v>0</v>
          </cell>
          <cell r="DY763">
            <v>0</v>
          </cell>
          <cell r="DZ763">
            <v>0</v>
          </cell>
          <cell r="EA763">
            <v>0</v>
          </cell>
          <cell r="EB763">
            <v>0</v>
          </cell>
          <cell r="EC763">
            <v>0</v>
          </cell>
          <cell r="ED763">
            <v>0</v>
          </cell>
          <cell r="EE763">
            <v>0</v>
          </cell>
          <cell r="EF763">
            <v>0</v>
          </cell>
        </row>
        <row r="764">
          <cell r="DH764">
            <v>0</v>
          </cell>
          <cell r="DI764">
            <v>0</v>
          </cell>
          <cell r="DJ764">
            <v>0</v>
          </cell>
          <cell r="DK764">
            <v>0</v>
          </cell>
          <cell r="DL764">
            <v>0</v>
          </cell>
          <cell r="DM764">
            <v>0</v>
          </cell>
          <cell r="DN764">
            <v>0</v>
          </cell>
          <cell r="DO764">
            <v>0</v>
          </cell>
          <cell r="DP764">
            <v>0</v>
          </cell>
          <cell r="DQ764">
            <v>0</v>
          </cell>
          <cell r="DR764">
            <v>0</v>
          </cell>
          <cell r="DS764">
            <v>0</v>
          </cell>
          <cell r="DU764">
            <v>0</v>
          </cell>
          <cell r="DV764">
            <v>0</v>
          </cell>
          <cell r="DW764">
            <v>0</v>
          </cell>
          <cell r="DX764">
            <v>0</v>
          </cell>
          <cell r="DY764">
            <v>0</v>
          </cell>
          <cell r="DZ764">
            <v>0</v>
          </cell>
          <cell r="EA764">
            <v>0</v>
          </cell>
          <cell r="EB764">
            <v>0</v>
          </cell>
          <cell r="EC764">
            <v>0</v>
          </cell>
          <cell r="ED764">
            <v>0</v>
          </cell>
          <cell r="EE764">
            <v>0</v>
          </cell>
          <cell r="EF764">
            <v>0</v>
          </cell>
        </row>
        <row r="765">
          <cell r="DH765">
            <v>0</v>
          </cell>
          <cell r="DI765">
            <v>0</v>
          </cell>
          <cell r="DJ765">
            <v>0</v>
          </cell>
          <cell r="DK765">
            <v>0</v>
          </cell>
          <cell r="DL765">
            <v>0</v>
          </cell>
          <cell r="DM765">
            <v>0</v>
          </cell>
          <cell r="DN765">
            <v>0</v>
          </cell>
          <cell r="DO765">
            <v>0</v>
          </cell>
          <cell r="DP765">
            <v>0</v>
          </cell>
          <cell r="DQ765">
            <v>0</v>
          </cell>
          <cell r="DR765">
            <v>0</v>
          </cell>
          <cell r="DS765">
            <v>0</v>
          </cell>
          <cell r="DU765">
            <v>0</v>
          </cell>
          <cell r="DV765">
            <v>0</v>
          </cell>
          <cell r="DW765">
            <v>0</v>
          </cell>
          <cell r="DX765">
            <v>0</v>
          </cell>
          <cell r="DY765">
            <v>0</v>
          </cell>
          <cell r="DZ765">
            <v>0</v>
          </cell>
          <cell r="EA765">
            <v>0</v>
          </cell>
          <cell r="EB765">
            <v>0</v>
          </cell>
          <cell r="EC765">
            <v>0</v>
          </cell>
          <cell r="ED765">
            <v>0</v>
          </cell>
          <cell r="EE765">
            <v>0</v>
          </cell>
          <cell r="EF765">
            <v>0</v>
          </cell>
        </row>
        <row r="766">
          <cell r="DH766">
            <v>0</v>
          </cell>
          <cell r="DI766">
            <v>0</v>
          </cell>
          <cell r="DJ766">
            <v>0</v>
          </cell>
          <cell r="DK766">
            <v>0</v>
          </cell>
          <cell r="DL766">
            <v>0</v>
          </cell>
          <cell r="DM766">
            <v>0</v>
          </cell>
          <cell r="DN766">
            <v>0</v>
          </cell>
          <cell r="DO766">
            <v>0</v>
          </cell>
          <cell r="DP766">
            <v>0</v>
          </cell>
          <cell r="DQ766">
            <v>0</v>
          </cell>
          <cell r="DR766">
            <v>0</v>
          </cell>
          <cell r="DS766">
            <v>0</v>
          </cell>
          <cell r="DU766">
            <v>0</v>
          </cell>
          <cell r="DV766">
            <v>0</v>
          </cell>
          <cell r="DW766">
            <v>0</v>
          </cell>
          <cell r="DX766">
            <v>0</v>
          </cell>
          <cell r="DY766">
            <v>0</v>
          </cell>
          <cell r="DZ766">
            <v>0</v>
          </cell>
          <cell r="EA766">
            <v>0</v>
          </cell>
          <cell r="EB766">
            <v>0</v>
          </cell>
          <cell r="EC766">
            <v>0</v>
          </cell>
          <cell r="ED766">
            <v>0</v>
          </cell>
          <cell r="EE766">
            <v>0</v>
          </cell>
          <cell r="EF766">
            <v>0</v>
          </cell>
        </row>
        <row r="767">
          <cell r="DH767">
            <v>0</v>
          </cell>
          <cell r="DI767">
            <v>0</v>
          </cell>
          <cell r="DJ767">
            <v>0</v>
          </cell>
          <cell r="DK767">
            <v>0</v>
          </cell>
          <cell r="DL767">
            <v>0</v>
          </cell>
          <cell r="DM767">
            <v>0</v>
          </cell>
          <cell r="DN767">
            <v>0</v>
          </cell>
          <cell r="DO767">
            <v>0</v>
          </cell>
          <cell r="DP767">
            <v>0</v>
          </cell>
          <cell r="DQ767">
            <v>0</v>
          </cell>
          <cell r="DR767">
            <v>0</v>
          </cell>
          <cell r="DS767">
            <v>0</v>
          </cell>
          <cell r="DU767">
            <v>0</v>
          </cell>
          <cell r="DV767">
            <v>0</v>
          </cell>
          <cell r="DW767">
            <v>0</v>
          </cell>
          <cell r="DX767">
            <v>0</v>
          </cell>
          <cell r="DY767">
            <v>0</v>
          </cell>
          <cell r="DZ767">
            <v>0</v>
          </cell>
          <cell r="EA767">
            <v>0</v>
          </cell>
          <cell r="EB767">
            <v>0</v>
          </cell>
          <cell r="EC767">
            <v>0</v>
          </cell>
          <cell r="ED767">
            <v>0</v>
          </cell>
          <cell r="EE767">
            <v>0</v>
          </cell>
          <cell r="EF767">
            <v>0</v>
          </cell>
        </row>
        <row r="768">
          <cell r="DH768">
            <v>0</v>
          </cell>
          <cell r="DI768">
            <v>0</v>
          </cell>
          <cell r="DJ768">
            <v>0</v>
          </cell>
          <cell r="DK768">
            <v>0</v>
          </cell>
          <cell r="DL768">
            <v>0</v>
          </cell>
          <cell r="DM768">
            <v>0</v>
          </cell>
          <cell r="DN768">
            <v>0</v>
          </cell>
          <cell r="DO768">
            <v>0</v>
          </cell>
          <cell r="DP768">
            <v>0</v>
          </cell>
          <cell r="DQ768">
            <v>0</v>
          </cell>
          <cell r="DR768">
            <v>0</v>
          </cell>
          <cell r="DS768">
            <v>0</v>
          </cell>
          <cell r="DU768">
            <v>0</v>
          </cell>
          <cell r="DV768">
            <v>0</v>
          </cell>
          <cell r="DW768">
            <v>0</v>
          </cell>
          <cell r="DX768">
            <v>0</v>
          </cell>
          <cell r="DY768">
            <v>0</v>
          </cell>
          <cell r="DZ768">
            <v>0</v>
          </cell>
          <cell r="EA768">
            <v>0</v>
          </cell>
          <cell r="EB768">
            <v>0</v>
          </cell>
          <cell r="EC768">
            <v>0</v>
          </cell>
          <cell r="ED768">
            <v>0</v>
          </cell>
          <cell r="EE768">
            <v>0</v>
          </cell>
          <cell r="EF768">
            <v>0</v>
          </cell>
        </row>
        <row r="769">
          <cell r="DH769">
            <v>0</v>
          </cell>
          <cell r="DI769">
            <v>0</v>
          </cell>
          <cell r="DJ769">
            <v>0</v>
          </cell>
          <cell r="DK769">
            <v>0</v>
          </cell>
          <cell r="DL769">
            <v>0</v>
          </cell>
          <cell r="DM769">
            <v>0</v>
          </cell>
          <cell r="DN769">
            <v>0</v>
          </cell>
          <cell r="DO769">
            <v>0</v>
          </cell>
          <cell r="DP769">
            <v>0</v>
          </cell>
          <cell r="DQ769">
            <v>0</v>
          </cell>
          <cell r="DR769">
            <v>0</v>
          </cell>
          <cell r="DS769">
            <v>0</v>
          </cell>
          <cell r="DU769">
            <v>0</v>
          </cell>
          <cell r="DV769">
            <v>0</v>
          </cell>
          <cell r="DW769">
            <v>0</v>
          </cell>
          <cell r="DX769">
            <v>0</v>
          </cell>
          <cell r="DY769">
            <v>0</v>
          </cell>
          <cell r="DZ769">
            <v>0</v>
          </cell>
          <cell r="EA769">
            <v>0</v>
          </cell>
          <cell r="EB769">
            <v>0</v>
          </cell>
          <cell r="EC769">
            <v>0</v>
          </cell>
          <cell r="ED769">
            <v>0</v>
          </cell>
          <cell r="EE769">
            <v>0</v>
          </cell>
          <cell r="EF769">
            <v>0</v>
          </cell>
        </row>
        <row r="770">
          <cell r="DH770">
            <v>0</v>
          </cell>
          <cell r="DI770">
            <v>0</v>
          </cell>
          <cell r="DJ770">
            <v>0</v>
          </cell>
          <cell r="DK770">
            <v>0</v>
          </cell>
          <cell r="DL770">
            <v>0</v>
          </cell>
          <cell r="DM770">
            <v>0</v>
          </cell>
          <cell r="DN770">
            <v>0</v>
          </cell>
          <cell r="DO770">
            <v>0</v>
          </cell>
          <cell r="DP770">
            <v>0</v>
          </cell>
          <cell r="DQ770">
            <v>0</v>
          </cell>
          <cell r="DR770">
            <v>0</v>
          </cell>
          <cell r="DS770">
            <v>0</v>
          </cell>
          <cell r="DU770">
            <v>0</v>
          </cell>
          <cell r="DV770">
            <v>0</v>
          </cell>
          <cell r="DW770">
            <v>0</v>
          </cell>
          <cell r="DX770">
            <v>0</v>
          </cell>
          <cell r="DY770">
            <v>0</v>
          </cell>
          <cell r="DZ770">
            <v>0</v>
          </cell>
          <cell r="EA770">
            <v>0</v>
          </cell>
          <cell r="EB770">
            <v>0</v>
          </cell>
          <cell r="EC770">
            <v>0</v>
          </cell>
          <cell r="ED770">
            <v>0</v>
          </cell>
          <cell r="EE770">
            <v>0</v>
          </cell>
          <cell r="EF770">
            <v>0</v>
          </cell>
        </row>
        <row r="771">
          <cell r="DH771">
            <v>0</v>
          </cell>
          <cell r="DI771">
            <v>0</v>
          </cell>
          <cell r="DJ771">
            <v>0</v>
          </cell>
          <cell r="DK771">
            <v>0</v>
          </cell>
          <cell r="DL771">
            <v>0</v>
          </cell>
          <cell r="DM771">
            <v>0</v>
          </cell>
          <cell r="DN771">
            <v>0</v>
          </cell>
          <cell r="DO771">
            <v>0</v>
          </cell>
          <cell r="DP771">
            <v>0</v>
          </cell>
          <cell r="DQ771">
            <v>0</v>
          </cell>
          <cell r="DR771">
            <v>0</v>
          </cell>
          <cell r="DS771">
            <v>0</v>
          </cell>
          <cell r="DU771">
            <v>0</v>
          </cell>
          <cell r="DV771">
            <v>0</v>
          </cell>
          <cell r="DW771">
            <v>0</v>
          </cell>
          <cell r="DX771">
            <v>0</v>
          </cell>
          <cell r="DY771">
            <v>0</v>
          </cell>
          <cell r="DZ771">
            <v>0</v>
          </cell>
          <cell r="EA771">
            <v>0</v>
          </cell>
          <cell r="EB771">
            <v>0</v>
          </cell>
          <cell r="EC771">
            <v>0</v>
          </cell>
          <cell r="ED771">
            <v>0</v>
          </cell>
          <cell r="EE771">
            <v>0</v>
          </cell>
          <cell r="EF771">
            <v>0</v>
          </cell>
        </row>
        <row r="772">
          <cell r="DH772">
            <v>0</v>
          </cell>
          <cell r="DI772">
            <v>0</v>
          </cell>
          <cell r="DJ772">
            <v>0</v>
          </cell>
          <cell r="DK772">
            <v>0</v>
          </cell>
          <cell r="DL772">
            <v>0</v>
          </cell>
          <cell r="DM772">
            <v>0</v>
          </cell>
          <cell r="DN772">
            <v>0</v>
          </cell>
          <cell r="DO772">
            <v>0</v>
          </cell>
          <cell r="DP772">
            <v>0</v>
          </cell>
          <cell r="DQ772">
            <v>0</v>
          </cell>
          <cell r="DR772">
            <v>0</v>
          </cell>
          <cell r="DS772">
            <v>0</v>
          </cell>
          <cell r="DU772">
            <v>0</v>
          </cell>
          <cell r="DV772">
            <v>0</v>
          </cell>
          <cell r="DW772">
            <v>0</v>
          </cell>
          <cell r="DX772">
            <v>0</v>
          </cell>
          <cell r="DY772">
            <v>0</v>
          </cell>
          <cell r="DZ772">
            <v>0</v>
          </cell>
          <cell r="EA772">
            <v>0</v>
          </cell>
          <cell r="EB772">
            <v>0</v>
          </cell>
          <cell r="EC772">
            <v>0</v>
          </cell>
          <cell r="ED772">
            <v>0</v>
          </cell>
          <cell r="EE772">
            <v>0</v>
          </cell>
          <cell r="EF772">
            <v>0</v>
          </cell>
        </row>
        <row r="773">
          <cell r="DH773">
            <v>0</v>
          </cell>
          <cell r="DI773">
            <v>0</v>
          </cell>
          <cell r="DJ773">
            <v>0</v>
          </cell>
          <cell r="DK773">
            <v>0</v>
          </cell>
          <cell r="DL773">
            <v>0</v>
          </cell>
          <cell r="DM773">
            <v>0</v>
          </cell>
          <cell r="DN773">
            <v>0</v>
          </cell>
          <cell r="DO773">
            <v>0</v>
          </cell>
          <cell r="DP773">
            <v>0</v>
          </cell>
          <cell r="DQ773">
            <v>0</v>
          </cell>
          <cell r="DR773">
            <v>0</v>
          </cell>
          <cell r="DS773">
            <v>0</v>
          </cell>
          <cell r="DU773">
            <v>0</v>
          </cell>
          <cell r="DV773">
            <v>0</v>
          </cell>
          <cell r="DW773">
            <v>0</v>
          </cell>
          <cell r="DX773">
            <v>0</v>
          </cell>
          <cell r="DY773">
            <v>0</v>
          </cell>
          <cell r="DZ773">
            <v>0</v>
          </cell>
          <cell r="EA773">
            <v>0</v>
          </cell>
          <cell r="EB773">
            <v>0</v>
          </cell>
          <cell r="EC773">
            <v>0</v>
          </cell>
          <cell r="ED773">
            <v>0</v>
          </cell>
          <cell r="EE773">
            <v>0</v>
          </cell>
          <cell r="EF773">
            <v>0</v>
          </cell>
        </row>
        <row r="774">
          <cell r="DH774">
            <v>0</v>
          </cell>
          <cell r="DI774">
            <v>0</v>
          </cell>
          <cell r="DJ774">
            <v>0</v>
          </cell>
          <cell r="DK774">
            <v>0</v>
          </cell>
          <cell r="DL774">
            <v>0</v>
          </cell>
          <cell r="DM774">
            <v>0</v>
          </cell>
          <cell r="DN774">
            <v>0</v>
          </cell>
          <cell r="DO774">
            <v>0</v>
          </cell>
          <cell r="DP774">
            <v>0</v>
          </cell>
          <cell r="DQ774">
            <v>0</v>
          </cell>
          <cell r="DR774">
            <v>0</v>
          </cell>
          <cell r="DS774">
            <v>0</v>
          </cell>
          <cell r="DU774">
            <v>0</v>
          </cell>
          <cell r="DV774">
            <v>0</v>
          </cell>
          <cell r="DW774">
            <v>0</v>
          </cell>
          <cell r="DX774">
            <v>0</v>
          </cell>
          <cell r="DY774">
            <v>0</v>
          </cell>
          <cell r="DZ774">
            <v>0</v>
          </cell>
          <cell r="EA774">
            <v>0</v>
          </cell>
          <cell r="EB774">
            <v>0</v>
          </cell>
          <cell r="EC774">
            <v>0</v>
          </cell>
          <cell r="ED774">
            <v>0</v>
          </cell>
          <cell r="EE774">
            <v>0</v>
          </cell>
          <cell r="EF774">
            <v>0</v>
          </cell>
        </row>
        <row r="775">
          <cell r="DH775">
            <v>0</v>
          </cell>
          <cell r="DI775">
            <v>0</v>
          </cell>
          <cell r="DJ775">
            <v>0</v>
          </cell>
          <cell r="DK775">
            <v>0</v>
          </cell>
          <cell r="DL775">
            <v>0</v>
          </cell>
          <cell r="DM775">
            <v>0</v>
          </cell>
          <cell r="DN775">
            <v>0</v>
          </cell>
          <cell r="DO775">
            <v>0</v>
          </cell>
          <cell r="DP775">
            <v>0</v>
          </cell>
          <cell r="DQ775">
            <v>0</v>
          </cell>
          <cell r="DR775">
            <v>0</v>
          </cell>
          <cell r="DS775">
            <v>0</v>
          </cell>
          <cell r="DU775">
            <v>0</v>
          </cell>
          <cell r="DV775">
            <v>0</v>
          </cell>
          <cell r="DW775">
            <v>0</v>
          </cell>
          <cell r="DX775">
            <v>0</v>
          </cell>
          <cell r="DY775">
            <v>0</v>
          </cell>
          <cell r="DZ775">
            <v>0</v>
          </cell>
          <cell r="EA775">
            <v>0</v>
          </cell>
          <cell r="EB775">
            <v>0</v>
          </cell>
          <cell r="EC775">
            <v>0</v>
          </cell>
          <cell r="ED775">
            <v>0</v>
          </cell>
          <cell r="EE775">
            <v>0</v>
          </cell>
          <cell r="EF775">
            <v>0</v>
          </cell>
        </row>
        <row r="776">
          <cell r="DH776">
            <v>0</v>
          </cell>
          <cell r="DI776">
            <v>0</v>
          </cell>
          <cell r="DJ776">
            <v>0</v>
          </cell>
          <cell r="DK776">
            <v>0</v>
          </cell>
          <cell r="DL776">
            <v>0</v>
          </cell>
          <cell r="DM776">
            <v>0</v>
          </cell>
          <cell r="DN776">
            <v>0</v>
          </cell>
          <cell r="DO776">
            <v>0</v>
          </cell>
          <cell r="DP776">
            <v>0</v>
          </cell>
          <cell r="DQ776">
            <v>0</v>
          </cell>
          <cell r="DR776">
            <v>0</v>
          </cell>
          <cell r="DS776">
            <v>0</v>
          </cell>
          <cell r="DU776">
            <v>0</v>
          </cell>
          <cell r="DV776">
            <v>0</v>
          </cell>
          <cell r="DW776">
            <v>0</v>
          </cell>
          <cell r="DX776">
            <v>0</v>
          </cell>
          <cell r="DY776">
            <v>0</v>
          </cell>
          <cell r="DZ776">
            <v>0</v>
          </cell>
          <cell r="EA776">
            <v>0</v>
          </cell>
          <cell r="EB776">
            <v>0</v>
          </cell>
          <cell r="EC776">
            <v>0</v>
          </cell>
          <cell r="ED776">
            <v>0</v>
          </cell>
          <cell r="EE776">
            <v>0</v>
          </cell>
          <cell r="EF776">
            <v>0</v>
          </cell>
        </row>
        <row r="777">
          <cell r="DH777">
            <v>0</v>
          </cell>
          <cell r="DI777">
            <v>0</v>
          </cell>
          <cell r="DJ777">
            <v>0</v>
          </cell>
          <cell r="DK777">
            <v>0</v>
          </cell>
          <cell r="DL777">
            <v>0</v>
          </cell>
          <cell r="DM777">
            <v>0</v>
          </cell>
          <cell r="DN777">
            <v>0</v>
          </cell>
          <cell r="DO777">
            <v>0</v>
          </cell>
          <cell r="DP777">
            <v>0</v>
          </cell>
          <cell r="DQ777">
            <v>0</v>
          </cell>
          <cell r="DR777">
            <v>0</v>
          </cell>
          <cell r="DS777">
            <v>0</v>
          </cell>
          <cell r="DU777">
            <v>0</v>
          </cell>
          <cell r="DV777">
            <v>0</v>
          </cell>
          <cell r="DW777">
            <v>0</v>
          </cell>
          <cell r="DX777">
            <v>0</v>
          </cell>
          <cell r="DY777">
            <v>0</v>
          </cell>
          <cell r="DZ777">
            <v>0</v>
          </cell>
          <cell r="EA777">
            <v>0</v>
          </cell>
          <cell r="EB777">
            <v>0</v>
          </cell>
          <cell r="EC777">
            <v>0</v>
          </cell>
          <cell r="ED777">
            <v>0</v>
          </cell>
          <cell r="EE777">
            <v>0</v>
          </cell>
          <cell r="EF777">
            <v>0</v>
          </cell>
        </row>
        <row r="778">
          <cell r="DH778">
            <v>0</v>
          </cell>
          <cell r="DI778">
            <v>0</v>
          </cell>
          <cell r="DJ778">
            <v>0</v>
          </cell>
          <cell r="DK778">
            <v>0</v>
          </cell>
          <cell r="DL778">
            <v>0</v>
          </cell>
          <cell r="DM778">
            <v>0</v>
          </cell>
          <cell r="DN778">
            <v>0</v>
          </cell>
          <cell r="DO778">
            <v>0</v>
          </cell>
          <cell r="DP778">
            <v>0</v>
          </cell>
          <cell r="DQ778">
            <v>0</v>
          </cell>
          <cell r="DR778">
            <v>0</v>
          </cell>
          <cell r="DS778">
            <v>0</v>
          </cell>
          <cell r="DU778">
            <v>0</v>
          </cell>
          <cell r="DV778">
            <v>0</v>
          </cell>
          <cell r="DW778">
            <v>0</v>
          </cell>
          <cell r="DX778">
            <v>0</v>
          </cell>
          <cell r="DY778">
            <v>0</v>
          </cell>
          <cell r="DZ778">
            <v>0</v>
          </cell>
          <cell r="EA778">
            <v>0</v>
          </cell>
          <cell r="EB778">
            <v>0</v>
          </cell>
          <cell r="EC778">
            <v>0</v>
          </cell>
          <cell r="ED778">
            <v>0</v>
          </cell>
          <cell r="EE778">
            <v>0</v>
          </cell>
          <cell r="EF778">
            <v>0</v>
          </cell>
        </row>
        <row r="779">
          <cell r="DH779">
            <v>0</v>
          </cell>
          <cell r="DI779">
            <v>0</v>
          </cell>
          <cell r="DJ779">
            <v>0</v>
          </cell>
          <cell r="DK779">
            <v>0</v>
          </cell>
          <cell r="DL779">
            <v>0</v>
          </cell>
          <cell r="DM779">
            <v>0</v>
          </cell>
          <cell r="DN779">
            <v>0</v>
          </cell>
          <cell r="DO779">
            <v>0</v>
          </cell>
          <cell r="DP779">
            <v>0</v>
          </cell>
          <cell r="DQ779">
            <v>0</v>
          </cell>
          <cell r="DR779">
            <v>0</v>
          </cell>
          <cell r="DS779">
            <v>0</v>
          </cell>
          <cell r="DU779">
            <v>0</v>
          </cell>
          <cell r="DV779">
            <v>0</v>
          </cell>
          <cell r="DW779">
            <v>0</v>
          </cell>
          <cell r="DX779">
            <v>0</v>
          </cell>
          <cell r="DY779">
            <v>0</v>
          </cell>
          <cell r="DZ779">
            <v>0</v>
          </cell>
          <cell r="EA779">
            <v>0</v>
          </cell>
          <cell r="EB779">
            <v>0</v>
          </cell>
          <cell r="EC779">
            <v>0</v>
          </cell>
          <cell r="ED779">
            <v>0</v>
          </cell>
          <cell r="EE779">
            <v>0</v>
          </cell>
          <cell r="EF779">
            <v>0</v>
          </cell>
        </row>
        <row r="780">
          <cell r="DH780">
            <v>0</v>
          </cell>
          <cell r="DI780">
            <v>0</v>
          </cell>
          <cell r="DJ780">
            <v>0</v>
          </cell>
          <cell r="DK780">
            <v>0</v>
          </cell>
          <cell r="DL780">
            <v>0</v>
          </cell>
          <cell r="DM780">
            <v>0</v>
          </cell>
          <cell r="DN780">
            <v>0</v>
          </cell>
          <cell r="DO780">
            <v>0</v>
          </cell>
          <cell r="DP780">
            <v>0</v>
          </cell>
          <cell r="DQ780">
            <v>0</v>
          </cell>
          <cell r="DR780">
            <v>0</v>
          </cell>
          <cell r="DS780">
            <v>0</v>
          </cell>
          <cell r="DU780">
            <v>0</v>
          </cell>
          <cell r="DV780">
            <v>0</v>
          </cell>
          <cell r="DW780">
            <v>0</v>
          </cell>
          <cell r="DX780">
            <v>0</v>
          </cell>
          <cell r="DY780">
            <v>0</v>
          </cell>
          <cell r="DZ780">
            <v>0</v>
          </cell>
          <cell r="EA780">
            <v>0</v>
          </cell>
          <cell r="EB780">
            <v>0</v>
          </cell>
          <cell r="EC780">
            <v>0</v>
          </cell>
          <cell r="ED780">
            <v>0</v>
          </cell>
          <cell r="EE780">
            <v>0</v>
          </cell>
          <cell r="EF780">
            <v>0</v>
          </cell>
        </row>
        <row r="781">
          <cell r="DH781">
            <v>0</v>
          </cell>
          <cell r="DI781">
            <v>0</v>
          </cell>
          <cell r="DJ781">
            <v>0</v>
          </cell>
          <cell r="DK781">
            <v>0</v>
          </cell>
          <cell r="DL781">
            <v>0</v>
          </cell>
          <cell r="DM781">
            <v>0</v>
          </cell>
          <cell r="DN781">
            <v>0</v>
          </cell>
          <cell r="DO781">
            <v>0</v>
          </cell>
          <cell r="DP781">
            <v>0</v>
          </cell>
          <cell r="DQ781">
            <v>0</v>
          </cell>
          <cell r="DR781">
            <v>0</v>
          </cell>
          <cell r="DS781">
            <v>0</v>
          </cell>
          <cell r="DU781">
            <v>0</v>
          </cell>
          <cell r="DV781">
            <v>0</v>
          </cell>
          <cell r="DW781">
            <v>0</v>
          </cell>
          <cell r="DX781">
            <v>0</v>
          </cell>
          <cell r="DY781">
            <v>0</v>
          </cell>
          <cell r="DZ781">
            <v>0</v>
          </cell>
          <cell r="EA781">
            <v>0</v>
          </cell>
          <cell r="EB781">
            <v>0</v>
          </cell>
          <cell r="EC781">
            <v>0</v>
          </cell>
          <cell r="ED781">
            <v>0</v>
          </cell>
          <cell r="EE781">
            <v>0</v>
          </cell>
          <cell r="EF781">
            <v>0</v>
          </cell>
        </row>
        <row r="782">
          <cell r="DH782">
            <v>0</v>
          </cell>
          <cell r="DI782">
            <v>0</v>
          </cell>
          <cell r="DJ782">
            <v>0</v>
          </cell>
          <cell r="DK782">
            <v>0</v>
          </cell>
          <cell r="DL782">
            <v>0</v>
          </cell>
          <cell r="DM782">
            <v>0</v>
          </cell>
          <cell r="DN782">
            <v>0</v>
          </cell>
          <cell r="DO782">
            <v>0</v>
          </cell>
          <cell r="DP782">
            <v>0</v>
          </cell>
          <cell r="DQ782">
            <v>0</v>
          </cell>
          <cell r="DR782">
            <v>0</v>
          </cell>
          <cell r="DS782">
            <v>0</v>
          </cell>
          <cell r="DU782">
            <v>0</v>
          </cell>
          <cell r="DV782">
            <v>0</v>
          </cell>
          <cell r="DW782">
            <v>0</v>
          </cell>
          <cell r="DX782">
            <v>0</v>
          </cell>
          <cell r="DY782">
            <v>0</v>
          </cell>
          <cell r="DZ782">
            <v>0</v>
          </cell>
          <cell r="EA782">
            <v>0</v>
          </cell>
          <cell r="EB782">
            <v>0</v>
          </cell>
          <cell r="EC782">
            <v>0</v>
          </cell>
          <cell r="ED782">
            <v>0</v>
          </cell>
          <cell r="EE782">
            <v>0</v>
          </cell>
          <cell r="EF782">
            <v>0</v>
          </cell>
        </row>
        <row r="783">
          <cell r="DH783">
            <v>0</v>
          </cell>
          <cell r="DI783">
            <v>0</v>
          </cell>
          <cell r="DJ783">
            <v>0</v>
          </cell>
          <cell r="DK783">
            <v>0</v>
          </cell>
          <cell r="DL783">
            <v>0</v>
          </cell>
          <cell r="DM783">
            <v>0</v>
          </cell>
          <cell r="DN783">
            <v>0</v>
          </cell>
          <cell r="DO783">
            <v>0</v>
          </cell>
          <cell r="DP783">
            <v>0</v>
          </cell>
          <cell r="DQ783">
            <v>0</v>
          </cell>
          <cell r="DR783">
            <v>0</v>
          </cell>
          <cell r="DS783">
            <v>0</v>
          </cell>
          <cell r="DU783">
            <v>0</v>
          </cell>
          <cell r="DV783">
            <v>0</v>
          </cell>
          <cell r="DW783">
            <v>0</v>
          </cell>
          <cell r="DX783">
            <v>0</v>
          </cell>
          <cell r="DY783">
            <v>0</v>
          </cell>
          <cell r="DZ783">
            <v>0</v>
          </cell>
          <cell r="EA783">
            <v>0</v>
          </cell>
          <cell r="EB783">
            <v>0</v>
          </cell>
          <cell r="EC783">
            <v>0</v>
          </cell>
          <cell r="ED783">
            <v>0</v>
          </cell>
          <cell r="EE783">
            <v>0</v>
          </cell>
          <cell r="EF783">
            <v>0</v>
          </cell>
        </row>
        <row r="784">
          <cell r="DH784">
            <v>0</v>
          </cell>
          <cell r="DI784">
            <v>0</v>
          </cell>
          <cell r="DJ784">
            <v>0</v>
          </cell>
          <cell r="DK784">
            <v>0</v>
          </cell>
          <cell r="DL784">
            <v>0</v>
          </cell>
          <cell r="DM784">
            <v>0</v>
          </cell>
          <cell r="DN784">
            <v>0</v>
          </cell>
          <cell r="DO784">
            <v>0</v>
          </cell>
          <cell r="DP784">
            <v>0</v>
          </cell>
          <cell r="DQ784">
            <v>0</v>
          </cell>
          <cell r="DR784">
            <v>0</v>
          </cell>
          <cell r="DS784">
            <v>0</v>
          </cell>
          <cell r="DU784">
            <v>0</v>
          </cell>
          <cell r="DV784">
            <v>0</v>
          </cell>
          <cell r="DW784">
            <v>0</v>
          </cell>
          <cell r="DX784">
            <v>0</v>
          </cell>
          <cell r="DY784">
            <v>0</v>
          </cell>
          <cell r="DZ784">
            <v>0</v>
          </cell>
          <cell r="EA784">
            <v>0</v>
          </cell>
          <cell r="EB784">
            <v>0</v>
          </cell>
          <cell r="EC784">
            <v>0</v>
          </cell>
          <cell r="ED784">
            <v>0</v>
          </cell>
          <cell r="EE784">
            <v>0</v>
          </cell>
          <cell r="EF784">
            <v>0</v>
          </cell>
        </row>
        <row r="785">
          <cell r="DH785">
            <v>0</v>
          </cell>
          <cell r="DI785">
            <v>0</v>
          </cell>
          <cell r="DJ785">
            <v>0</v>
          </cell>
          <cell r="DK785">
            <v>0</v>
          </cell>
          <cell r="DL785">
            <v>0</v>
          </cell>
          <cell r="DM785">
            <v>0</v>
          </cell>
          <cell r="DN785">
            <v>0</v>
          </cell>
          <cell r="DO785">
            <v>0</v>
          </cell>
          <cell r="DP785">
            <v>0</v>
          </cell>
          <cell r="DQ785">
            <v>0</v>
          </cell>
          <cell r="DR785">
            <v>0</v>
          </cell>
          <cell r="DS785">
            <v>0</v>
          </cell>
          <cell r="DU785">
            <v>0</v>
          </cell>
          <cell r="DV785">
            <v>0</v>
          </cell>
          <cell r="DW785">
            <v>0</v>
          </cell>
          <cell r="DX785">
            <v>0</v>
          </cell>
          <cell r="DY785">
            <v>0</v>
          </cell>
          <cell r="DZ785">
            <v>0</v>
          </cell>
          <cell r="EA785">
            <v>0</v>
          </cell>
          <cell r="EB785">
            <v>0</v>
          </cell>
          <cell r="EC785">
            <v>0</v>
          </cell>
          <cell r="ED785">
            <v>0</v>
          </cell>
          <cell r="EE785">
            <v>0</v>
          </cell>
          <cell r="EF785">
            <v>0</v>
          </cell>
        </row>
        <row r="786">
          <cell r="DH786">
            <v>0</v>
          </cell>
          <cell r="DI786">
            <v>0</v>
          </cell>
          <cell r="DJ786">
            <v>0</v>
          </cell>
          <cell r="DK786">
            <v>0</v>
          </cell>
          <cell r="DL786">
            <v>0</v>
          </cell>
          <cell r="DM786">
            <v>0</v>
          </cell>
          <cell r="DN786">
            <v>0</v>
          </cell>
          <cell r="DO786">
            <v>0</v>
          </cell>
          <cell r="DP786">
            <v>0</v>
          </cell>
          <cell r="DQ786">
            <v>0</v>
          </cell>
          <cell r="DR786">
            <v>0</v>
          </cell>
          <cell r="DS786">
            <v>0</v>
          </cell>
          <cell r="DU786">
            <v>0</v>
          </cell>
          <cell r="DV786">
            <v>0</v>
          </cell>
          <cell r="DW786">
            <v>0</v>
          </cell>
          <cell r="DX786">
            <v>0</v>
          </cell>
          <cell r="DY786">
            <v>0</v>
          </cell>
          <cell r="DZ786">
            <v>0</v>
          </cell>
          <cell r="EA786">
            <v>0</v>
          </cell>
          <cell r="EB786">
            <v>0</v>
          </cell>
          <cell r="EC786">
            <v>0</v>
          </cell>
          <cell r="ED786">
            <v>0</v>
          </cell>
          <cell r="EE786">
            <v>0</v>
          </cell>
          <cell r="EF786">
            <v>0</v>
          </cell>
        </row>
        <row r="787">
          <cell r="DH787">
            <v>0</v>
          </cell>
          <cell r="DI787">
            <v>0</v>
          </cell>
          <cell r="DJ787">
            <v>0</v>
          </cell>
          <cell r="DK787">
            <v>0</v>
          </cell>
          <cell r="DL787">
            <v>0</v>
          </cell>
          <cell r="DM787">
            <v>0</v>
          </cell>
          <cell r="DN787">
            <v>0</v>
          </cell>
          <cell r="DO787">
            <v>0</v>
          </cell>
          <cell r="DP787">
            <v>0</v>
          </cell>
          <cell r="DQ787">
            <v>0</v>
          </cell>
          <cell r="DR787">
            <v>0</v>
          </cell>
          <cell r="DS787">
            <v>0</v>
          </cell>
          <cell r="DU787">
            <v>0</v>
          </cell>
          <cell r="DV787">
            <v>0</v>
          </cell>
          <cell r="DW787">
            <v>0</v>
          </cell>
          <cell r="DX787">
            <v>0</v>
          </cell>
          <cell r="DY787">
            <v>0</v>
          </cell>
          <cell r="DZ787">
            <v>0</v>
          </cell>
          <cell r="EA787">
            <v>0</v>
          </cell>
          <cell r="EB787">
            <v>0</v>
          </cell>
          <cell r="EC787">
            <v>0</v>
          </cell>
          <cell r="ED787">
            <v>0</v>
          </cell>
          <cell r="EE787">
            <v>0</v>
          </cell>
          <cell r="EF787">
            <v>0</v>
          </cell>
        </row>
        <row r="788">
          <cell r="DH788">
            <v>0</v>
          </cell>
          <cell r="DI788">
            <v>0</v>
          </cell>
          <cell r="DJ788">
            <v>0</v>
          </cell>
          <cell r="DK788">
            <v>0</v>
          </cell>
          <cell r="DL788">
            <v>0</v>
          </cell>
          <cell r="DM788">
            <v>0</v>
          </cell>
          <cell r="DN788">
            <v>0</v>
          </cell>
          <cell r="DO788">
            <v>0</v>
          </cell>
          <cell r="DP788">
            <v>0</v>
          </cell>
          <cell r="DQ788">
            <v>0</v>
          </cell>
          <cell r="DR788">
            <v>0</v>
          </cell>
          <cell r="DS788">
            <v>0</v>
          </cell>
          <cell r="DU788">
            <v>0</v>
          </cell>
          <cell r="DV788">
            <v>0</v>
          </cell>
          <cell r="DW788">
            <v>0</v>
          </cell>
          <cell r="DX788">
            <v>0</v>
          </cell>
          <cell r="DY788">
            <v>0</v>
          </cell>
          <cell r="DZ788">
            <v>0</v>
          </cell>
          <cell r="EA788">
            <v>0</v>
          </cell>
          <cell r="EB788">
            <v>0</v>
          </cell>
          <cell r="EC788">
            <v>0</v>
          </cell>
          <cell r="ED788">
            <v>0</v>
          </cell>
          <cell r="EE788">
            <v>0</v>
          </cell>
          <cell r="EF788">
            <v>0</v>
          </cell>
        </row>
        <row r="789">
          <cell r="DH789">
            <v>0</v>
          </cell>
          <cell r="DI789">
            <v>0</v>
          </cell>
          <cell r="DJ789">
            <v>0</v>
          </cell>
          <cell r="DK789">
            <v>0</v>
          </cell>
          <cell r="DL789">
            <v>0</v>
          </cell>
          <cell r="DM789">
            <v>0</v>
          </cell>
          <cell r="DN789">
            <v>0</v>
          </cell>
          <cell r="DO789">
            <v>0</v>
          </cell>
          <cell r="DP789">
            <v>0</v>
          </cell>
          <cell r="DQ789">
            <v>0</v>
          </cell>
          <cell r="DR789">
            <v>0</v>
          </cell>
          <cell r="DS789">
            <v>0</v>
          </cell>
          <cell r="DU789">
            <v>0</v>
          </cell>
          <cell r="DV789">
            <v>0</v>
          </cell>
          <cell r="DW789">
            <v>0</v>
          </cell>
          <cell r="DX789">
            <v>0</v>
          </cell>
          <cell r="DY789">
            <v>0</v>
          </cell>
          <cell r="DZ789">
            <v>0</v>
          </cell>
          <cell r="EA789">
            <v>0</v>
          </cell>
          <cell r="EB789">
            <v>0</v>
          </cell>
          <cell r="EC789">
            <v>0</v>
          </cell>
          <cell r="ED789">
            <v>0</v>
          </cell>
          <cell r="EE789">
            <v>0</v>
          </cell>
          <cell r="EF789">
            <v>0</v>
          </cell>
        </row>
        <row r="790">
          <cell r="DH790">
            <v>0</v>
          </cell>
          <cell r="DI790">
            <v>0</v>
          </cell>
          <cell r="DJ790">
            <v>0</v>
          </cell>
          <cell r="DK790">
            <v>0</v>
          </cell>
          <cell r="DL790">
            <v>0</v>
          </cell>
          <cell r="DM790">
            <v>0</v>
          </cell>
          <cell r="DN790">
            <v>0</v>
          </cell>
          <cell r="DO790">
            <v>0</v>
          </cell>
          <cell r="DP790">
            <v>0</v>
          </cell>
          <cell r="DQ790">
            <v>0</v>
          </cell>
          <cell r="DR790">
            <v>0</v>
          </cell>
          <cell r="DS790">
            <v>0</v>
          </cell>
          <cell r="DU790">
            <v>0</v>
          </cell>
          <cell r="DV790">
            <v>0</v>
          </cell>
          <cell r="DW790">
            <v>0</v>
          </cell>
          <cell r="DX790">
            <v>0</v>
          </cell>
          <cell r="DY790">
            <v>0</v>
          </cell>
          <cell r="DZ790">
            <v>0</v>
          </cell>
          <cell r="EA790">
            <v>0</v>
          </cell>
          <cell r="EB790">
            <v>0</v>
          </cell>
          <cell r="EC790">
            <v>0</v>
          </cell>
          <cell r="ED790">
            <v>0</v>
          </cell>
          <cell r="EE790">
            <v>0</v>
          </cell>
          <cell r="EF790">
            <v>0</v>
          </cell>
        </row>
        <row r="791">
          <cell r="DH791">
            <v>0</v>
          </cell>
          <cell r="DI791">
            <v>0</v>
          </cell>
          <cell r="DJ791">
            <v>0</v>
          </cell>
          <cell r="DK791">
            <v>0</v>
          </cell>
          <cell r="DL791">
            <v>0</v>
          </cell>
          <cell r="DM791">
            <v>0</v>
          </cell>
          <cell r="DN791">
            <v>0</v>
          </cell>
          <cell r="DO791">
            <v>0</v>
          </cell>
          <cell r="DP791">
            <v>0</v>
          </cell>
          <cell r="DQ791">
            <v>0</v>
          </cell>
          <cell r="DR791">
            <v>0</v>
          </cell>
          <cell r="DS791">
            <v>0</v>
          </cell>
          <cell r="DU791">
            <v>0</v>
          </cell>
          <cell r="DV791">
            <v>0</v>
          </cell>
          <cell r="DW791">
            <v>0</v>
          </cell>
          <cell r="DX791">
            <v>0</v>
          </cell>
          <cell r="DY791">
            <v>0</v>
          </cell>
          <cell r="DZ791">
            <v>0</v>
          </cell>
          <cell r="EA791">
            <v>0</v>
          </cell>
          <cell r="EB791">
            <v>0</v>
          </cell>
          <cell r="EC791">
            <v>0</v>
          </cell>
          <cell r="ED791">
            <v>0</v>
          </cell>
          <cell r="EE791">
            <v>0</v>
          </cell>
          <cell r="EF791">
            <v>0</v>
          </cell>
        </row>
        <row r="792">
          <cell r="DH792">
            <v>0</v>
          </cell>
          <cell r="DI792">
            <v>0</v>
          </cell>
          <cell r="DJ792">
            <v>0</v>
          </cell>
          <cell r="DK792">
            <v>0</v>
          </cell>
          <cell r="DL792">
            <v>0</v>
          </cell>
          <cell r="DM792">
            <v>0</v>
          </cell>
          <cell r="DN792">
            <v>0</v>
          </cell>
          <cell r="DO792">
            <v>0</v>
          </cell>
          <cell r="DP792">
            <v>0</v>
          </cell>
          <cell r="DQ792">
            <v>0</v>
          </cell>
          <cell r="DR792">
            <v>0</v>
          </cell>
          <cell r="DS792">
            <v>0</v>
          </cell>
          <cell r="DU792">
            <v>0</v>
          </cell>
          <cell r="DV792">
            <v>0</v>
          </cell>
          <cell r="DW792">
            <v>0</v>
          </cell>
          <cell r="DX792">
            <v>0</v>
          </cell>
          <cell r="DY792">
            <v>0</v>
          </cell>
          <cell r="DZ792">
            <v>0</v>
          </cell>
          <cell r="EA792">
            <v>0</v>
          </cell>
          <cell r="EB792">
            <v>0</v>
          </cell>
          <cell r="EC792">
            <v>0</v>
          </cell>
          <cell r="ED792">
            <v>0</v>
          </cell>
          <cell r="EE792">
            <v>0</v>
          </cell>
          <cell r="EF792">
            <v>0</v>
          </cell>
        </row>
        <row r="793">
          <cell r="DH793">
            <v>0</v>
          </cell>
          <cell r="DI793">
            <v>0</v>
          </cell>
          <cell r="DJ793">
            <v>0</v>
          </cell>
          <cell r="DK793">
            <v>0</v>
          </cell>
          <cell r="DL793">
            <v>0</v>
          </cell>
          <cell r="DM793">
            <v>0</v>
          </cell>
          <cell r="DN793">
            <v>0</v>
          </cell>
          <cell r="DO793">
            <v>0</v>
          </cell>
          <cell r="DP793">
            <v>0</v>
          </cell>
          <cell r="DQ793">
            <v>0</v>
          </cell>
          <cell r="DR793">
            <v>0</v>
          </cell>
          <cell r="DS793">
            <v>0</v>
          </cell>
          <cell r="DU793">
            <v>0</v>
          </cell>
          <cell r="DV793">
            <v>0</v>
          </cell>
          <cell r="DW793">
            <v>0</v>
          </cell>
          <cell r="DX793">
            <v>0</v>
          </cell>
          <cell r="DY793">
            <v>0</v>
          </cell>
          <cell r="DZ793">
            <v>0</v>
          </cell>
          <cell r="EA793">
            <v>0</v>
          </cell>
          <cell r="EB793">
            <v>0</v>
          </cell>
          <cell r="EC793">
            <v>0</v>
          </cell>
          <cell r="ED793">
            <v>0</v>
          </cell>
          <cell r="EE793">
            <v>0</v>
          </cell>
          <cell r="EF793">
            <v>0</v>
          </cell>
        </row>
        <row r="794">
          <cell r="DH794">
            <v>0</v>
          </cell>
          <cell r="DI794">
            <v>0</v>
          </cell>
          <cell r="DJ794">
            <v>0</v>
          </cell>
          <cell r="DK794">
            <v>0</v>
          </cell>
          <cell r="DL794">
            <v>0</v>
          </cell>
          <cell r="DM794">
            <v>0</v>
          </cell>
          <cell r="DN794">
            <v>0</v>
          </cell>
          <cell r="DO794">
            <v>0</v>
          </cell>
          <cell r="DP794">
            <v>0</v>
          </cell>
          <cell r="DQ794">
            <v>0</v>
          </cell>
          <cell r="DR794">
            <v>0</v>
          </cell>
          <cell r="DS794">
            <v>0</v>
          </cell>
          <cell r="DU794">
            <v>0</v>
          </cell>
          <cell r="DV794">
            <v>0</v>
          </cell>
          <cell r="DW794">
            <v>0</v>
          </cell>
          <cell r="DX794">
            <v>0</v>
          </cell>
          <cell r="DY794">
            <v>0</v>
          </cell>
          <cell r="DZ794">
            <v>0</v>
          </cell>
          <cell r="EA794">
            <v>0</v>
          </cell>
          <cell r="EB794">
            <v>0</v>
          </cell>
          <cell r="EC794">
            <v>0</v>
          </cell>
          <cell r="ED794">
            <v>0</v>
          </cell>
          <cell r="EE794">
            <v>0</v>
          </cell>
          <cell r="EF794">
            <v>0</v>
          </cell>
        </row>
        <row r="795">
          <cell r="DH795">
            <v>0</v>
          </cell>
          <cell r="DI795">
            <v>0</v>
          </cell>
          <cell r="DJ795">
            <v>0</v>
          </cell>
          <cell r="DK795">
            <v>0</v>
          </cell>
          <cell r="DL795">
            <v>0</v>
          </cell>
          <cell r="DM795">
            <v>0</v>
          </cell>
          <cell r="DN795">
            <v>0</v>
          </cell>
          <cell r="DO795">
            <v>0</v>
          </cell>
          <cell r="DP795">
            <v>0</v>
          </cell>
          <cell r="DQ795">
            <v>0</v>
          </cell>
          <cell r="DR795">
            <v>0</v>
          </cell>
          <cell r="DS795">
            <v>0</v>
          </cell>
          <cell r="DU795">
            <v>0</v>
          </cell>
          <cell r="DV795">
            <v>0</v>
          </cell>
          <cell r="DW795">
            <v>0</v>
          </cell>
          <cell r="DX795">
            <v>0</v>
          </cell>
          <cell r="DY795">
            <v>0</v>
          </cell>
          <cell r="DZ795">
            <v>0</v>
          </cell>
          <cell r="EA795">
            <v>0</v>
          </cell>
          <cell r="EB795">
            <v>0</v>
          </cell>
          <cell r="EC795">
            <v>0</v>
          </cell>
          <cell r="ED795">
            <v>0</v>
          </cell>
          <cell r="EE795">
            <v>0</v>
          </cell>
          <cell r="EF795">
            <v>0</v>
          </cell>
        </row>
        <row r="796">
          <cell r="DH796">
            <v>0</v>
          </cell>
          <cell r="DI796">
            <v>0</v>
          </cell>
          <cell r="DJ796">
            <v>0</v>
          </cell>
          <cell r="DK796">
            <v>0</v>
          </cell>
          <cell r="DL796">
            <v>0</v>
          </cell>
          <cell r="DM796">
            <v>0</v>
          </cell>
          <cell r="DN796">
            <v>0</v>
          </cell>
          <cell r="DO796">
            <v>0</v>
          </cell>
          <cell r="DP796">
            <v>0</v>
          </cell>
          <cell r="DQ796">
            <v>0</v>
          </cell>
          <cell r="DR796">
            <v>0</v>
          </cell>
          <cell r="DS796">
            <v>0</v>
          </cell>
          <cell r="DU796">
            <v>0</v>
          </cell>
          <cell r="DV796">
            <v>0</v>
          </cell>
          <cell r="DW796">
            <v>0</v>
          </cell>
          <cell r="DX796">
            <v>0</v>
          </cell>
          <cell r="DY796">
            <v>0</v>
          </cell>
          <cell r="DZ796">
            <v>0</v>
          </cell>
          <cell r="EA796">
            <v>0</v>
          </cell>
          <cell r="EB796">
            <v>0</v>
          </cell>
          <cell r="EC796">
            <v>0</v>
          </cell>
          <cell r="ED796">
            <v>0</v>
          </cell>
          <cell r="EE796">
            <v>0</v>
          </cell>
          <cell r="EF796">
            <v>0</v>
          </cell>
        </row>
        <row r="797">
          <cell r="DH797">
            <v>0</v>
          </cell>
          <cell r="DI797">
            <v>0</v>
          </cell>
          <cell r="DJ797">
            <v>0</v>
          </cell>
          <cell r="DK797">
            <v>0</v>
          </cell>
          <cell r="DL797">
            <v>0</v>
          </cell>
          <cell r="DM797">
            <v>0</v>
          </cell>
          <cell r="DN797">
            <v>0</v>
          </cell>
          <cell r="DO797">
            <v>0</v>
          </cell>
          <cell r="DP797">
            <v>0</v>
          </cell>
          <cell r="DQ797">
            <v>0</v>
          </cell>
          <cell r="DR797">
            <v>0</v>
          </cell>
          <cell r="DS797">
            <v>0</v>
          </cell>
          <cell r="DU797">
            <v>0</v>
          </cell>
          <cell r="DV797">
            <v>0</v>
          </cell>
          <cell r="DW797">
            <v>0</v>
          </cell>
          <cell r="DX797">
            <v>0</v>
          </cell>
          <cell r="DY797">
            <v>0</v>
          </cell>
          <cell r="DZ797">
            <v>0</v>
          </cell>
          <cell r="EA797">
            <v>0</v>
          </cell>
          <cell r="EB797">
            <v>0</v>
          </cell>
          <cell r="EC797">
            <v>0</v>
          </cell>
          <cell r="ED797">
            <v>0</v>
          </cell>
          <cell r="EE797">
            <v>0</v>
          </cell>
          <cell r="EF797">
            <v>0</v>
          </cell>
        </row>
        <row r="798">
          <cell r="DH798">
            <v>0</v>
          </cell>
          <cell r="DI798">
            <v>0</v>
          </cell>
          <cell r="DJ798">
            <v>0</v>
          </cell>
          <cell r="DK798">
            <v>0</v>
          </cell>
          <cell r="DL798">
            <v>0</v>
          </cell>
          <cell r="DM798">
            <v>0</v>
          </cell>
          <cell r="DN798">
            <v>0</v>
          </cell>
          <cell r="DO798">
            <v>0</v>
          </cell>
          <cell r="DP798">
            <v>0</v>
          </cell>
          <cell r="DQ798">
            <v>0</v>
          </cell>
          <cell r="DR798">
            <v>0</v>
          </cell>
          <cell r="DS798">
            <v>0</v>
          </cell>
          <cell r="DU798">
            <v>0</v>
          </cell>
          <cell r="DV798">
            <v>0</v>
          </cell>
          <cell r="DW798">
            <v>0</v>
          </cell>
          <cell r="DX798">
            <v>0</v>
          </cell>
          <cell r="DY798">
            <v>0</v>
          </cell>
          <cell r="DZ798">
            <v>0</v>
          </cell>
          <cell r="EA798">
            <v>0</v>
          </cell>
          <cell r="EB798">
            <v>0</v>
          </cell>
          <cell r="EC798">
            <v>0</v>
          </cell>
          <cell r="ED798">
            <v>0</v>
          </cell>
          <cell r="EE798">
            <v>0</v>
          </cell>
          <cell r="EF798">
            <v>0</v>
          </cell>
        </row>
        <row r="799">
          <cell r="DH799">
            <v>0</v>
          </cell>
          <cell r="DI799">
            <v>0</v>
          </cell>
          <cell r="DJ799">
            <v>0</v>
          </cell>
          <cell r="DK799">
            <v>0</v>
          </cell>
          <cell r="DL799">
            <v>0</v>
          </cell>
          <cell r="DM799">
            <v>0</v>
          </cell>
          <cell r="DN799">
            <v>0</v>
          </cell>
          <cell r="DO799">
            <v>0</v>
          </cell>
          <cell r="DP799">
            <v>0</v>
          </cell>
          <cell r="DQ799">
            <v>0</v>
          </cell>
          <cell r="DR799">
            <v>0</v>
          </cell>
          <cell r="DS799">
            <v>0</v>
          </cell>
          <cell r="DU799">
            <v>0</v>
          </cell>
          <cell r="DV799">
            <v>0</v>
          </cell>
          <cell r="DW799">
            <v>0</v>
          </cell>
          <cell r="DX799">
            <v>0</v>
          </cell>
          <cell r="DY799">
            <v>0</v>
          </cell>
          <cell r="DZ799">
            <v>0</v>
          </cell>
          <cell r="EA799">
            <v>0</v>
          </cell>
          <cell r="EB799">
            <v>0</v>
          </cell>
          <cell r="EC799">
            <v>0</v>
          </cell>
          <cell r="ED799">
            <v>0</v>
          </cell>
          <cell r="EE799">
            <v>0</v>
          </cell>
          <cell r="EF799">
            <v>0</v>
          </cell>
        </row>
        <row r="800">
          <cell r="DH800">
            <v>0</v>
          </cell>
          <cell r="DI800">
            <v>0</v>
          </cell>
          <cell r="DJ800">
            <v>0</v>
          </cell>
          <cell r="DK800">
            <v>0</v>
          </cell>
          <cell r="DL800">
            <v>0</v>
          </cell>
          <cell r="DM800">
            <v>0</v>
          </cell>
          <cell r="DN800">
            <v>0</v>
          </cell>
          <cell r="DO800">
            <v>0</v>
          </cell>
          <cell r="DP800">
            <v>0</v>
          </cell>
          <cell r="DQ800">
            <v>0</v>
          </cell>
          <cell r="DR800">
            <v>0</v>
          </cell>
          <cell r="DS800">
            <v>0</v>
          </cell>
          <cell r="DU800">
            <v>0</v>
          </cell>
          <cell r="DV800">
            <v>0</v>
          </cell>
          <cell r="DW800">
            <v>0</v>
          </cell>
          <cell r="DX800">
            <v>0</v>
          </cell>
          <cell r="DY800">
            <v>0</v>
          </cell>
          <cell r="DZ800">
            <v>0</v>
          </cell>
          <cell r="EA800">
            <v>0</v>
          </cell>
          <cell r="EB800">
            <v>0</v>
          </cell>
          <cell r="EC800">
            <v>0</v>
          </cell>
          <cell r="ED800">
            <v>0</v>
          </cell>
          <cell r="EE800">
            <v>0</v>
          </cell>
          <cell r="EF800">
            <v>0</v>
          </cell>
        </row>
        <row r="801">
          <cell r="DH801">
            <v>0</v>
          </cell>
          <cell r="DI801">
            <v>0</v>
          </cell>
          <cell r="DJ801">
            <v>0</v>
          </cell>
          <cell r="DK801">
            <v>0</v>
          </cell>
          <cell r="DL801">
            <v>0</v>
          </cell>
          <cell r="DM801">
            <v>0</v>
          </cell>
          <cell r="DN801">
            <v>0</v>
          </cell>
          <cell r="DO801">
            <v>0</v>
          </cell>
          <cell r="DP801">
            <v>0</v>
          </cell>
          <cell r="DQ801">
            <v>0</v>
          </cell>
          <cell r="DR801">
            <v>0</v>
          </cell>
          <cell r="DS801">
            <v>0</v>
          </cell>
          <cell r="DU801">
            <v>0</v>
          </cell>
          <cell r="DV801">
            <v>0</v>
          </cell>
          <cell r="DW801">
            <v>0</v>
          </cell>
          <cell r="DX801">
            <v>0</v>
          </cell>
          <cell r="DY801">
            <v>0</v>
          </cell>
          <cell r="DZ801">
            <v>0</v>
          </cell>
          <cell r="EA801">
            <v>0</v>
          </cell>
          <cell r="EB801">
            <v>0</v>
          </cell>
          <cell r="EC801">
            <v>0</v>
          </cell>
          <cell r="ED801">
            <v>0</v>
          </cell>
          <cell r="EE801">
            <v>0</v>
          </cell>
          <cell r="EF801">
            <v>0</v>
          </cell>
        </row>
        <row r="802">
          <cell r="DH802">
            <v>0</v>
          </cell>
          <cell r="DI802">
            <v>0</v>
          </cell>
          <cell r="DJ802">
            <v>0</v>
          </cell>
          <cell r="DK802">
            <v>0</v>
          </cell>
          <cell r="DL802">
            <v>0</v>
          </cell>
          <cell r="DM802">
            <v>0</v>
          </cell>
          <cell r="DN802">
            <v>0</v>
          </cell>
          <cell r="DO802">
            <v>0</v>
          </cell>
          <cell r="DP802">
            <v>0</v>
          </cell>
          <cell r="DQ802">
            <v>0</v>
          </cell>
          <cell r="DR802">
            <v>0</v>
          </cell>
          <cell r="DS802">
            <v>0</v>
          </cell>
          <cell r="DU802">
            <v>0</v>
          </cell>
          <cell r="DV802">
            <v>0</v>
          </cell>
          <cell r="DW802">
            <v>0</v>
          </cell>
          <cell r="DX802">
            <v>0</v>
          </cell>
          <cell r="DY802">
            <v>0</v>
          </cell>
          <cell r="DZ802">
            <v>0</v>
          </cell>
          <cell r="EA802">
            <v>0</v>
          </cell>
          <cell r="EB802">
            <v>0</v>
          </cell>
          <cell r="EC802">
            <v>0</v>
          </cell>
          <cell r="ED802">
            <v>0</v>
          </cell>
          <cell r="EE802">
            <v>0</v>
          </cell>
          <cell r="EF802">
            <v>0</v>
          </cell>
        </row>
        <row r="803">
          <cell r="DH803">
            <v>0</v>
          </cell>
          <cell r="DI803">
            <v>0</v>
          </cell>
          <cell r="DJ803">
            <v>0</v>
          </cell>
          <cell r="DK803">
            <v>0</v>
          </cell>
          <cell r="DL803">
            <v>0</v>
          </cell>
          <cell r="DM803">
            <v>0</v>
          </cell>
          <cell r="DN803">
            <v>0</v>
          </cell>
          <cell r="DO803">
            <v>0</v>
          </cell>
          <cell r="DP803">
            <v>0</v>
          </cell>
          <cell r="DQ803">
            <v>0</v>
          </cell>
          <cell r="DR803">
            <v>0</v>
          </cell>
          <cell r="DS803">
            <v>0</v>
          </cell>
          <cell r="DU803">
            <v>0</v>
          </cell>
          <cell r="DV803">
            <v>0</v>
          </cell>
          <cell r="DW803">
            <v>0</v>
          </cell>
          <cell r="DX803">
            <v>0</v>
          </cell>
          <cell r="DY803">
            <v>0</v>
          </cell>
          <cell r="DZ803">
            <v>0</v>
          </cell>
          <cell r="EA803">
            <v>0</v>
          </cell>
          <cell r="EB803">
            <v>0</v>
          </cell>
          <cell r="EC803">
            <v>0</v>
          </cell>
          <cell r="ED803">
            <v>0</v>
          </cell>
          <cell r="EE803">
            <v>0</v>
          </cell>
          <cell r="EF803">
            <v>0</v>
          </cell>
        </row>
        <row r="804">
          <cell r="DH804">
            <v>0</v>
          </cell>
          <cell r="DI804">
            <v>0</v>
          </cell>
          <cell r="DJ804">
            <v>0</v>
          </cell>
          <cell r="DK804">
            <v>0</v>
          </cell>
          <cell r="DL804">
            <v>0</v>
          </cell>
          <cell r="DM804">
            <v>0</v>
          </cell>
          <cell r="DN804">
            <v>0</v>
          </cell>
          <cell r="DO804">
            <v>0</v>
          </cell>
          <cell r="DP804">
            <v>0</v>
          </cell>
          <cell r="DQ804">
            <v>0</v>
          </cell>
          <cell r="DR804">
            <v>0</v>
          </cell>
          <cell r="DS804">
            <v>0</v>
          </cell>
          <cell r="DU804">
            <v>0</v>
          </cell>
          <cell r="DV804">
            <v>0</v>
          </cell>
          <cell r="DW804">
            <v>0</v>
          </cell>
          <cell r="DX804">
            <v>0</v>
          </cell>
          <cell r="DY804">
            <v>0</v>
          </cell>
          <cell r="DZ804">
            <v>0</v>
          </cell>
          <cell r="EA804">
            <v>0</v>
          </cell>
          <cell r="EB804">
            <v>0</v>
          </cell>
          <cell r="EC804">
            <v>0</v>
          </cell>
          <cell r="ED804">
            <v>0</v>
          </cell>
          <cell r="EE804">
            <v>0</v>
          </cell>
          <cell r="EF804">
            <v>0</v>
          </cell>
        </row>
        <row r="805">
          <cell r="DH805">
            <v>0</v>
          </cell>
          <cell r="DI805">
            <v>0</v>
          </cell>
          <cell r="DJ805">
            <v>0</v>
          </cell>
          <cell r="DK805">
            <v>0</v>
          </cell>
          <cell r="DL805">
            <v>0</v>
          </cell>
          <cell r="DM805">
            <v>0</v>
          </cell>
          <cell r="DN805">
            <v>0</v>
          </cell>
          <cell r="DO805">
            <v>0</v>
          </cell>
          <cell r="DP805">
            <v>0</v>
          </cell>
          <cell r="DQ805">
            <v>0</v>
          </cell>
          <cell r="DR805">
            <v>0</v>
          </cell>
          <cell r="DS805">
            <v>0</v>
          </cell>
          <cell r="DU805">
            <v>0</v>
          </cell>
          <cell r="DV805">
            <v>0</v>
          </cell>
          <cell r="DW805">
            <v>0</v>
          </cell>
          <cell r="DX805">
            <v>0</v>
          </cell>
          <cell r="DY805">
            <v>0</v>
          </cell>
          <cell r="DZ805">
            <v>0</v>
          </cell>
          <cell r="EA805">
            <v>0</v>
          </cell>
          <cell r="EB805">
            <v>0</v>
          </cell>
          <cell r="EC805">
            <v>0</v>
          </cell>
          <cell r="ED805">
            <v>0</v>
          </cell>
          <cell r="EE805">
            <v>0</v>
          </cell>
          <cell r="EF805">
            <v>0</v>
          </cell>
        </row>
        <row r="806">
          <cell r="DH806">
            <v>0</v>
          </cell>
          <cell r="DI806">
            <v>0</v>
          </cell>
          <cell r="DJ806">
            <v>0</v>
          </cell>
          <cell r="DK806">
            <v>0</v>
          </cell>
          <cell r="DL806">
            <v>0</v>
          </cell>
          <cell r="DM806">
            <v>0</v>
          </cell>
          <cell r="DN806">
            <v>0</v>
          </cell>
          <cell r="DO806">
            <v>0</v>
          </cell>
          <cell r="DP806">
            <v>0</v>
          </cell>
          <cell r="DQ806">
            <v>0</v>
          </cell>
          <cell r="DR806">
            <v>0</v>
          </cell>
          <cell r="DS806">
            <v>0</v>
          </cell>
          <cell r="DU806">
            <v>0</v>
          </cell>
          <cell r="DV806">
            <v>0</v>
          </cell>
          <cell r="DW806">
            <v>0</v>
          </cell>
          <cell r="DX806">
            <v>0</v>
          </cell>
          <cell r="DY806">
            <v>0</v>
          </cell>
          <cell r="DZ806">
            <v>0</v>
          </cell>
          <cell r="EA806">
            <v>0</v>
          </cell>
          <cell r="EB806">
            <v>0</v>
          </cell>
          <cell r="EC806">
            <v>0</v>
          </cell>
          <cell r="ED806">
            <v>0</v>
          </cell>
          <cell r="EE806">
            <v>0</v>
          </cell>
          <cell r="EF806">
            <v>0</v>
          </cell>
        </row>
        <row r="807">
          <cell r="DH807">
            <v>0</v>
          </cell>
          <cell r="DI807">
            <v>0</v>
          </cell>
          <cell r="DJ807">
            <v>0</v>
          </cell>
          <cell r="DK807">
            <v>0</v>
          </cell>
          <cell r="DL807">
            <v>0</v>
          </cell>
          <cell r="DM807">
            <v>0</v>
          </cell>
          <cell r="DN807">
            <v>0</v>
          </cell>
          <cell r="DO807">
            <v>0</v>
          </cell>
          <cell r="DP807">
            <v>0</v>
          </cell>
          <cell r="DQ807">
            <v>0</v>
          </cell>
          <cell r="DR807">
            <v>0</v>
          </cell>
          <cell r="DS807">
            <v>0</v>
          </cell>
          <cell r="DU807">
            <v>0</v>
          </cell>
          <cell r="DV807">
            <v>0</v>
          </cell>
          <cell r="DW807">
            <v>0</v>
          </cell>
          <cell r="DX807">
            <v>0</v>
          </cell>
          <cell r="DY807">
            <v>0</v>
          </cell>
          <cell r="DZ807">
            <v>0</v>
          </cell>
          <cell r="EA807">
            <v>0</v>
          </cell>
          <cell r="EB807">
            <v>0</v>
          </cell>
          <cell r="EC807">
            <v>0</v>
          </cell>
          <cell r="ED807">
            <v>0</v>
          </cell>
          <cell r="EE807">
            <v>0</v>
          </cell>
          <cell r="EF807">
            <v>0</v>
          </cell>
        </row>
        <row r="808">
          <cell r="DH808">
            <v>0</v>
          </cell>
          <cell r="DI808">
            <v>0</v>
          </cell>
          <cell r="DJ808">
            <v>0</v>
          </cell>
          <cell r="DK808">
            <v>0</v>
          </cell>
          <cell r="DL808">
            <v>0</v>
          </cell>
          <cell r="DM808">
            <v>0</v>
          </cell>
          <cell r="DN808">
            <v>0</v>
          </cell>
          <cell r="DO808">
            <v>0</v>
          </cell>
          <cell r="DP808">
            <v>0</v>
          </cell>
          <cell r="DQ808">
            <v>0</v>
          </cell>
          <cell r="DR808">
            <v>0</v>
          </cell>
          <cell r="DS808">
            <v>0</v>
          </cell>
          <cell r="DU808">
            <v>0</v>
          </cell>
          <cell r="DV808">
            <v>0</v>
          </cell>
          <cell r="DW808">
            <v>0</v>
          </cell>
          <cell r="DX808">
            <v>0</v>
          </cell>
          <cell r="DY808">
            <v>0</v>
          </cell>
          <cell r="DZ808">
            <v>0</v>
          </cell>
          <cell r="EA808">
            <v>0</v>
          </cell>
          <cell r="EB808">
            <v>0</v>
          </cell>
          <cell r="EC808">
            <v>0</v>
          </cell>
          <cell r="ED808">
            <v>0</v>
          </cell>
          <cell r="EE808">
            <v>0</v>
          </cell>
          <cell r="EF808">
            <v>0</v>
          </cell>
        </row>
        <row r="809">
          <cell r="DH809">
            <v>0</v>
          </cell>
          <cell r="DI809">
            <v>0</v>
          </cell>
          <cell r="DJ809">
            <v>0</v>
          </cell>
          <cell r="DK809">
            <v>0</v>
          </cell>
          <cell r="DL809">
            <v>0</v>
          </cell>
          <cell r="DM809">
            <v>0</v>
          </cell>
          <cell r="DN809">
            <v>0</v>
          </cell>
          <cell r="DO809">
            <v>0</v>
          </cell>
          <cell r="DP809">
            <v>0</v>
          </cell>
          <cell r="DQ809">
            <v>0</v>
          </cell>
          <cell r="DR809">
            <v>0</v>
          </cell>
          <cell r="DS809">
            <v>0</v>
          </cell>
          <cell r="DU809">
            <v>0</v>
          </cell>
          <cell r="DV809">
            <v>0</v>
          </cell>
          <cell r="DW809">
            <v>0</v>
          </cell>
          <cell r="DX809">
            <v>0</v>
          </cell>
          <cell r="DY809">
            <v>0</v>
          </cell>
          <cell r="DZ809">
            <v>0</v>
          </cell>
          <cell r="EA809">
            <v>0</v>
          </cell>
          <cell r="EB809">
            <v>0</v>
          </cell>
          <cell r="EC809">
            <v>0</v>
          </cell>
          <cell r="ED809">
            <v>0</v>
          </cell>
          <cell r="EE809">
            <v>0</v>
          </cell>
          <cell r="EF809">
            <v>0</v>
          </cell>
        </row>
        <row r="810">
          <cell r="DH810">
            <v>0</v>
          </cell>
          <cell r="DI810">
            <v>0</v>
          </cell>
          <cell r="DJ810">
            <v>0</v>
          </cell>
          <cell r="DK810">
            <v>0</v>
          </cell>
          <cell r="DL810">
            <v>0</v>
          </cell>
          <cell r="DM810">
            <v>0</v>
          </cell>
          <cell r="DN810">
            <v>0</v>
          </cell>
          <cell r="DO810">
            <v>0</v>
          </cell>
          <cell r="DP810">
            <v>0</v>
          </cell>
          <cell r="DQ810">
            <v>0</v>
          </cell>
          <cell r="DR810">
            <v>0</v>
          </cell>
          <cell r="DS810">
            <v>0</v>
          </cell>
          <cell r="DU810">
            <v>0</v>
          </cell>
          <cell r="DV810">
            <v>0</v>
          </cell>
          <cell r="DW810">
            <v>0</v>
          </cell>
          <cell r="DX810">
            <v>0</v>
          </cell>
          <cell r="DY810">
            <v>0</v>
          </cell>
          <cell r="DZ810">
            <v>0</v>
          </cell>
          <cell r="EA810">
            <v>0</v>
          </cell>
          <cell r="EB810">
            <v>0</v>
          </cell>
          <cell r="EC810">
            <v>0</v>
          </cell>
          <cell r="ED810">
            <v>0</v>
          </cell>
          <cell r="EE810">
            <v>0</v>
          </cell>
          <cell r="EF810">
            <v>0</v>
          </cell>
        </row>
        <row r="811">
          <cell r="DH811">
            <v>0</v>
          </cell>
          <cell r="DI811">
            <v>0</v>
          </cell>
          <cell r="DJ811">
            <v>0</v>
          </cell>
          <cell r="DK811">
            <v>0</v>
          </cell>
          <cell r="DL811">
            <v>0</v>
          </cell>
          <cell r="DM811">
            <v>0</v>
          </cell>
          <cell r="DN811">
            <v>0</v>
          </cell>
          <cell r="DO811">
            <v>0</v>
          </cell>
          <cell r="DP811">
            <v>0</v>
          </cell>
          <cell r="DQ811">
            <v>0</v>
          </cell>
          <cell r="DR811">
            <v>0</v>
          </cell>
          <cell r="DS811">
            <v>0</v>
          </cell>
          <cell r="DU811">
            <v>0</v>
          </cell>
          <cell r="DV811">
            <v>0</v>
          </cell>
          <cell r="DW811">
            <v>0</v>
          </cell>
          <cell r="DX811">
            <v>0</v>
          </cell>
          <cell r="DY811">
            <v>0</v>
          </cell>
          <cell r="DZ811">
            <v>0</v>
          </cell>
          <cell r="EA811">
            <v>0</v>
          </cell>
          <cell r="EB811">
            <v>0</v>
          </cell>
          <cell r="EC811">
            <v>0</v>
          </cell>
          <cell r="ED811">
            <v>0</v>
          </cell>
          <cell r="EE811">
            <v>0</v>
          </cell>
          <cell r="EF811">
            <v>0</v>
          </cell>
        </row>
        <row r="812">
          <cell r="DH812">
            <v>0</v>
          </cell>
          <cell r="DI812">
            <v>0</v>
          </cell>
          <cell r="DJ812">
            <v>0</v>
          </cell>
          <cell r="DK812">
            <v>0</v>
          </cell>
          <cell r="DL812">
            <v>0</v>
          </cell>
          <cell r="DM812">
            <v>0</v>
          </cell>
          <cell r="DN812">
            <v>0</v>
          </cell>
          <cell r="DO812">
            <v>0</v>
          </cell>
          <cell r="DP812">
            <v>0</v>
          </cell>
          <cell r="DQ812">
            <v>0</v>
          </cell>
          <cell r="DR812">
            <v>0</v>
          </cell>
          <cell r="DS812">
            <v>0</v>
          </cell>
          <cell r="DU812">
            <v>0</v>
          </cell>
          <cell r="DV812">
            <v>0</v>
          </cell>
          <cell r="DW812">
            <v>0</v>
          </cell>
          <cell r="DX812">
            <v>0</v>
          </cell>
          <cell r="DY812">
            <v>0</v>
          </cell>
          <cell r="DZ812">
            <v>0</v>
          </cell>
          <cell r="EA812">
            <v>0</v>
          </cell>
          <cell r="EB812">
            <v>0</v>
          </cell>
          <cell r="EC812">
            <v>0</v>
          </cell>
          <cell r="ED812">
            <v>0</v>
          </cell>
          <cell r="EE812">
            <v>0</v>
          </cell>
          <cell r="EF812">
            <v>0</v>
          </cell>
        </row>
        <row r="813">
          <cell r="DH813">
            <v>0</v>
          </cell>
          <cell r="DI813">
            <v>0</v>
          </cell>
          <cell r="DJ813">
            <v>0</v>
          </cell>
          <cell r="DK813">
            <v>0</v>
          </cell>
          <cell r="DL813">
            <v>0</v>
          </cell>
          <cell r="DM813">
            <v>0</v>
          </cell>
          <cell r="DN813">
            <v>0</v>
          </cell>
          <cell r="DO813">
            <v>0</v>
          </cell>
          <cell r="DP813">
            <v>0</v>
          </cell>
          <cell r="DQ813">
            <v>0</v>
          </cell>
          <cell r="DR813">
            <v>0</v>
          </cell>
          <cell r="DS813">
            <v>0</v>
          </cell>
          <cell r="DU813">
            <v>0</v>
          </cell>
          <cell r="DV813">
            <v>0</v>
          </cell>
          <cell r="DW813">
            <v>0</v>
          </cell>
          <cell r="DX813">
            <v>0</v>
          </cell>
          <cell r="DY813">
            <v>0</v>
          </cell>
          <cell r="DZ813">
            <v>0</v>
          </cell>
          <cell r="EA813">
            <v>0</v>
          </cell>
          <cell r="EB813">
            <v>0</v>
          </cell>
          <cell r="EC813">
            <v>0</v>
          </cell>
          <cell r="ED813">
            <v>0</v>
          </cell>
          <cell r="EE813">
            <v>0</v>
          </cell>
          <cell r="EF813">
            <v>0</v>
          </cell>
        </row>
        <row r="814">
          <cell r="DH814">
            <v>0</v>
          </cell>
          <cell r="DI814">
            <v>0</v>
          </cell>
          <cell r="DJ814">
            <v>0</v>
          </cell>
          <cell r="DK814">
            <v>0</v>
          </cell>
          <cell r="DL814">
            <v>0</v>
          </cell>
          <cell r="DM814">
            <v>0</v>
          </cell>
          <cell r="DN814">
            <v>0</v>
          </cell>
          <cell r="DO814">
            <v>0</v>
          </cell>
          <cell r="DP814">
            <v>0</v>
          </cell>
          <cell r="DQ814">
            <v>0</v>
          </cell>
          <cell r="DR814">
            <v>0</v>
          </cell>
          <cell r="DS814">
            <v>0</v>
          </cell>
          <cell r="DU814">
            <v>0</v>
          </cell>
          <cell r="DV814">
            <v>0</v>
          </cell>
          <cell r="DW814">
            <v>0</v>
          </cell>
          <cell r="DX814">
            <v>0</v>
          </cell>
          <cell r="DY814">
            <v>0</v>
          </cell>
          <cell r="DZ814">
            <v>0</v>
          </cell>
          <cell r="EA814">
            <v>0</v>
          </cell>
          <cell r="EB814">
            <v>0</v>
          </cell>
          <cell r="EC814">
            <v>0</v>
          </cell>
          <cell r="ED814">
            <v>0</v>
          </cell>
          <cell r="EE814">
            <v>0</v>
          </cell>
          <cell r="EF814">
            <v>0</v>
          </cell>
        </row>
        <row r="815">
          <cell r="DH815">
            <v>0</v>
          </cell>
          <cell r="DI815">
            <v>0</v>
          </cell>
          <cell r="DJ815">
            <v>0</v>
          </cell>
          <cell r="DK815">
            <v>0</v>
          </cell>
          <cell r="DL815">
            <v>0</v>
          </cell>
          <cell r="DM815">
            <v>0</v>
          </cell>
          <cell r="DN815">
            <v>0</v>
          </cell>
          <cell r="DO815">
            <v>0</v>
          </cell>
          <cell r="DP815">
            <v>0</v>
          </cell>
          <cell r="DQ815">
            <v>0</v>
          </cell>
          <cell r="DR815">
            <v>0</v>
          </cell>
          <cell r="DS815">
            <v>0</v>
          </cell>
          <cell r="DU815">
            <v>0</v>
          </cell>
          <cell r="DV815">
            <v>0</v>
          </cell>
          <cell r="DW815">
            <v>0</v>
          </cell>
          <cell r="DX815">
            <v>0</v>
          </cell>
          <cell r="DY815">
            <v>0</v>
          </cell>
          <cell r="DZ815">
            <v>0</v>
          </cell>
          <cell r="EA815">
            <v>0</v>
          </cell>
          <cell r="EB815">
            <v>0</v>
          </cell>
          <cell r="EC815">
            <v>0</v>
          </cell>
          <cell r="ED815">
            <v>0</v>
          </cell>
          <cell r="EE815">
            <v>0</v>
          </cell>
          <cell r="EF815">
            <v>0</v>
          </cell>
        </row>
        <row r="816">
          <cell r="DH816">
            <v>0</v>
          </cell>
          <cell r="DI816">
            <v>0</v>
          </cell>
          <cell r="DJ816">
            <v>0</v>
          </cell>
          <cell r="DK816">
            <v>0</v>
          </cell>
          <cell r="DL816">
            <v>0</v>
          </cell>
          <cell r="DM816">
            <v>0</v>
          </cell>
          <cell r="DN816">
            <v>0</v>
          </cell>
          <cell r="DO816">
            <v>0</v>
          </cell>
          <cell r="DP816">
            <v>0</v>
          </cell>
          <cell r="DQ816">
            <v>0</v>
          </cell>
          <cell r="DR816">
            <v>0</v>
          </cell>
          <cell r="DS816">
            <v>0</v>
          </cell>
          <cell r="DU816">
            <v>0</v>
          </cell>
          <cell r="DV816">
            <v>0</v>
          </cell>
          <cell r="DW816">
            <v>0</v>
          </cell>
          <cell r="DX816">
            <v>0</v>
          </cell>
          <cell r="DY816">
            <v>0</v>
          </cell>
          <cell r="DZ816">
            <v>0</v>
          </cell>
          <cell r="EA816">
            <v>0</v>
          </cell>
          <cell r="EB816">
            <v>0</v>
          </cell>
          <cell r="EC816">
            <v>0</v>
          </cell>
          <cell r="ED816">
            <v>0</v>
          </cell>
          <cell r="EE816">
            <v>0</v>
          </cell>
          <cell r="EF816">
            <v>0</v>
          </cell>
        </row>
        <row r="817">
          <cell r="DH817">
            <v>0</v>
          </cell>
          <cell r="DI817">
            <v>0</v>
          </cell>
          <cell r="DJ817">
            <v>0</v>
          </cell>
          <cell r="DK817">
            <v>0</v>
          </cell>
          <cell r="DL817">
            <v>0</v>
          </cell>
          <cell r="DM817">
            <v>0</v>
          </cell>
          <cell r="DN817">
            <v>0</v>
          </cell>
          <cell r="DO817">
            <v>0</v>
          </cell>
          <cell r="DP817">
            <v>0</v>
          </cell>
          <cell r="DQ817">
            <v>0</v>
          </cell>
          <cell r="DR817">
            <v>0</v>
          </cell>
          <cell r="DS817">
            <v>0</v>
          </cell>
          <cell r="DU817">
            <v>0</v>
          </cell>
          <cell r="DV817">
            <v>0</v>
          </cell>
          <cell r="DW817">
            <v>0</v>
          </cell>
          <cell r="DX817">
            <v>0</v>
          </cell>
          <cell r="DY817">
            <v>0</v>
          </cell>
          <cell r="DZ817">
            <v>0</v>
          </cell>
          <cell r="EA817">
            <v>0</v>
          </cell>
          <cell r="EB817">
            <v>0</v>
          </cell>
          <cell r="EC817">
            <v>0</v>
          </cell>
          <cell r="ED817">
            <v>0</v>
          </cell>
          <cell r="EE817">
            <v>0</v>
          </cell>
          <cell r="EF817">
            <v>0</v>
          </cell>
        </row>
        <row r="818">
          <cell r="DH818">
            <v>0</v>
          </cell>
          <cell r="DI818">
            <v>0</v>
          </cell>
          <cell r="DJ818">
            <v>0</v>
          </cell>
          <cell r="DK818">
            <v>0</v>
          </cell>
          <cell r="DL818">
            <v>0</v>
          </cell>
          <cell r="DM818">
            <v>0</v>
          </cell>
          <cell r="DN818">
            <v>0</v>
          </cell>
          <cell r="DO818">
            <v>0</v>
          </cell>
          <cell r="DP818">
            <v>0</v>
          </cell>
          <cell r="DQ818">
            <v>0</v>
          </cell>
          <cell r="DR818">
            <v>0</v>
          </cell>
          <cell r="DS818">
            <v>0</v>
          </cell>
          <cell r="DU818">
            <v>0</v>
          </cell>
          <cell r="DV818">
            <v>0</v>
          </cell>
          <cell r="DW818">
            <v>0</v>
          </cell>
          <cell r="DX818">
            <v>0</v>
          </cell>
          <cell r="DY818">
            <v>0</v>
          </cell>
          <cell r="DZ818">
            <v>0</v>
          </cell>
          <cell r="EA818">
            <v>0</v>
          </cell>
          <cell r="EB818">
            <v>0</v>
          </cell>
          <cell r="EC818">
            <v>0</v>
          </cell>
          <cell r="ED818">
            <v>0</v>
          </cell>
          <cell r="EE818">
            <v>0</v>
          </cell>
          <cell r="EF818">
            <v>0</v>
          </cell>
        </row>
        <row r="819">
          <cell r="DH819">
            <v>0</v>
          </cell>
          <cell r="DI819">
            <v>0</v>
          </cell>
          <cell r="DJ819">
            <v>0</v>
          </cell>
          <cell r="DK819">
            <v>0</v>
          </cell>
          <cell r="DL819">
            <v>0</v>
          </cell>
          <cell r="DM819">
            <v>0</v>
          </cell>
          <cell r="DN819">
            <v>0</v>
          </cell>
          <cell r="DO819">
            <v>0</v>
          </cell>
          <cell r="DP819">
            <v>0</v>
          </cell>
          <cell r="DQ819">
            <v>0</v>
          </cell>
          <cell r="DR819">
            <v>0</v>
          </cell>
          <cell r="DS819">
            <v>0</v>
          </cell>
          <cell r="DU819">
            <v>0</v>
          </cell>
          <cell r="DV819">
            <v>0</v>
          </cell>
          <cell r="DW819">
            <v>0</v>
          </cell>
          <cell r="DX819">
            <v>0</v>
          </cell>
          <cell r="DY819">
            <v>0</v>
          </cell>
          <cell r="DZ819">
            <v>0</v>
          </cell>
          <cell r="EA819">
            <v>0</v>
          </cell>
          <cell r="EB819">
            <v>0</v>
          </cell>
          <cell r="EC819">
            <v>0</v>
          </cell>
          <cell r="ED819">
            <v>0</v>
          </cell>
          <cell r="EE819">
            <v>0</v>
          </cell>
          <cell r="EF819">
            <v>0</v>
          </cell>
        </row>
        <row r="820">
          <cell r="DH820">
            <v>0</v>
          </cell>
          <cell r="DI820">
            <v>0</v>
          </cell>
          <cell r="DJ820">
            <v>0</v>
          </cell>
          <cell r="DK820">
            <v>0</v>
          </cell>
          <cell r="DL820">
            <v>0</v>
          </cell>
          <cell r="DM820">
            <v>0</v>
          </cell>
          <cell r="DN820">
            <v>0</v>
          </cell>
          <cell r="DO820">
            <v>0</v>
          </cell>
          <cell r="DP820">
            <v>0</v>
          </cell>
          <cell r="DQ820">
            <v>0</v>
          </cell>
          <cell r="DR820">
            <v>0</v>
          </cell>
          <cell r="DS820">
            <v>0</v>
          </cell>
          <cell r="DU820">
            <v>0</v>
          </cell>
          <cell r="DV820">
            <v>0</v>
          </cell>
          <cell r="DW820">
            <v>0</v>
          </cell>
          <cell r="DX820">
            <v>0</v>
          </cell>
          <cell r="DY820">
            <v>0</v>
          </cell>
          <cell r="DZ820">
            <v>0</v>
          </cell>
          <cell r="EA820">
            <v>0</v>
          </cell>
          <cell r="EB820">
            <v>0</v>
          </cell>
          <cell r="EC820">
            <v>0</v>
          </cell>
          <cell r="ED820">
            <v>0</v>
          </cell>
          <cell r="EE820">
            <v>0</v>
          </cell>
          <cell r="EF820">
            <v>0</v>
          </cell>
        </row>
        <row r="821">
          <cell r="DH821">
            <v>0</v>
          </cell>
          <cell r="DI821">
            <v>0</v>
          </cell>
          <cell r="DJ821">
            <v>0</v>
          </cell>
          <cell r="DK821">
            <v>0</v>
          </cell>
          <cell r="DL821">
            <v>0</v>
          </cell>
          <cell r="DM821">
            <v>0</v>
          </cell>
          <cell r="DN821">
            <v>0</v>
          </cell>
          <cell r="DO821">
            <v>0</v>
          </cell>
          <cell r="DP821">
            <v>0</v>
          </cell>
          <cell r="DQ821">
            <v>0</v>
          </cell>
          <cell r="DR821">
            <v>0</v>
          </cell>
          <cell r="DS821">
            <v>0</v>
          </cell>
          <cell r="DU821">
            <v>0</v>
          </cell>
          <cell r="DV821">
            <v>0</v>
          </cell>
          <cell r="DW821">
            <v>0</v>
          </cell>
          <cell r="DX821">
            <v>0</v>
          </cell>
          <cell r="DY821">
            <v>0</v>
          </cell>
          <cell r="DZ821">
            <v>0</v>
          </cell>
          <cell r="EA821">
            <v>0</v>
          </cell>
          <cell r="EB821">
            <v>0</v>
          </cell>
          <cell r="EC821">
            <v>0</v>
          </cell>
          <cell r="ED821">
            <v>0</v>
          </cell>
          <cell r="EE821">
            <v>0</v>
          </cell>
          <cell r="EF821">
            <v>0</v>
          </cell>
        </row>
        <row r="822">
          <cell r="DH822">
            <v>0</v>
          </cell>
          <cell r="DI822">
            <v>0</v>
          </cell>
          <cell r="DJ822">
            <v>0</v>
          </cell>
          <cell r="DK822">
            <v>0</v>
          </cell>
          <cell r="DL822">
            <v>0</v>
          </cell>
          <cell r="DM822">
            <v>0</v>
          </cell>
          <cell r="DN822">
            <v>0</v>
          </cell>
          <cell r="DO822">
            <v>0</v>
          </cell>
          <cell r="DP822">
            <v>0</v>
          </cell>
          <cell r="DQ822">
            <v>0</v>
          </cell>
          <cell r="DR822">
            <v>0</v>
          </cell>
          <cell r="DS822">
            <v>0</v>
          </cell>
          <cell r="DU822">
            <v>0</v>
          </cell>
          <cell r="DV822">
            <v>0</v>
          </cell>
          <cell r="DW822">
            <v>0</v>
          </cell>
          <cell r="DX822">
            <v>0</v>
          </cell>
          <cell r="DY822">
            <v>0</v>
          </cell>
          <cell r="DZ822">
            <v>0</v>
          </cell>
          <cell r="EA822">
            <v>0</v>
          </cell>
          <cell r="EB822">
            <v>0</v>
          </cell>
          <cell r="EC822">
            <v>0</v>
          </cell>
          <cell r="ED822">
            <v>0</v>
          </cell>
          <cell r="EE822">
            <v>0</v>
          </cell>
          <cell r="EF822">
            <v>0</v>
          </cell>
        </row>
        <row r="823">
          <cell r="DH823">
            <v>0</v>
          </cell>
          <cell r="DI823">
            <v>0</v>
          </cell>
          <cell r="DJ823">
            <v>0</v>
          </cell>
          <cell r="DK823">
            <v>0</v>
          </cell>
          <cell r="DL823">
            <v>0</v>
          </cell>
          <cell r="DM823">
            <v>0</v>
          </cell>
          <cell r="DN823">
            <v>0</v>
          </cell>
          <cell r="DO823">
            <v>0</v>
          </cell>
          <cell r="DP823">
            <v>0</v>
          </cell>
          <cell r="DQ823">
            <v>0</v>
          </cell>
          <cell r="DR823">
            <v>0</v>
          </cell>
          <cell r="DS823">
            <v>0</v>
          </cell>
          <cell r="DU823">
            <v>0</v>
          </cell>
          <cell r="DV823">
            <v>0</v>
          </cell>
          <cell r="DW823">
            <v>0</v>
          </cell>
          <cell r="DX823">
            <v>0</v>
          </cell>
          <cell r="DY823">
            <v>0</v>
          </cell>
          <cell r="DZ823">
            <v>0</v>
          </cell>
          <cell r="EA823">
            <v>0</v>
          </cell>
          <cell r="EB823">
            <v>0</v>
          </cell>
          <cell r="EC823">
            <v>0</v>
          </cell>
          <cell r="ED823">
            <v>0</v>
          </cell>
          <cell r="EE823">
            <v>0</v>
          </cell>
          <cell r="EF823">
            <v>0</v>
          </cell>
        </row>
        <row r="824">
          <cell r="DH824">
            <v>0</v>
          </cell>
          <cell r="DI824">
            <v>0</v>
          </cell>
          <cell r="DJ824">
            <v>0</v>
          </cell>
          <cell r="DK824">
            <v>0</v>
          </cell>
          <cell r="DL824">
            <v>0</v>
          </cell>
          <cell r="DM824">
            <v>0</v>
          </cell>
          <cell r="DN824">
            <v>0</v>
          </cell>
          <cell r="DO824">
            <v>0</v>
          </cell>
          <cell r="DP824">
            <v>0</v>
          </cell>
          <cell r="DQ824">
            <v>0</v>
          </cell>
          <cell r="DR824">
            <v>0</v>
          </cell>
          <cell r="DS824">
            <v>0</v>
          </cell>
          <cell r="DU824">
            <v>0</v>
          </cell>
          <cell r="DV824">
            <v>0</v>
          </cell>
          <cell r="DW824">
            <v>0</v>
          </cell>
          <cell r="DX824">
            <v>0</v>
          </cell>
          <cell r="DY824">
            <v>0</v>
          </cell>
          <cell r="DZ824">
            <v>0</v>
          </cell>
          <cell r="EA824">
            <v>0</v>
          </cell>
          <cell r="EB824">
            <v>0</v>
          </cell>
          <cell r="EC824">
            <v>0</v>
          </cell>
          <cell r="ED824">
            <v>0</v>
          </cell>
          <cell r="EE824">
            <v>0</v>
          </cell>
          <cell r="EF824">
            <v>0</v>
          </cell>
        </row>
        <row r="825">
          <cell r="DH825">
            <v>0</v>
          </cell>
          <cell r="DI825">
            <v>0</v>
          </cell>
          <cell r="DJ825">
            <v>0</v>
          </cell>
          <cell r="DK825">
            <v>0</v>
          </cell>
          <cell r="DL825">
            <v>0</v>
          </cell>
          <cell r="DM825">
            <v>0</v>
          </cell>
          <cell r="DN825">
            <v>0</v>
          </cell>
          <cell r="DO825">
            <v>0</v>
          </cell>
          <cell r="DP825">
            <v>0</v>
          </cell>
          <cell r="DQ825">
            <v>0</v>
          </cell>
          <cell r="DR825">
            <v>0</v>
          </cell>
          <cell r="DS825">
            <v>0</v>
          </cell>
          <cell r="DU825">
            <v>0</v>
          </cell>
          <cell r="DV825">
            <v>0</v>
          </cell>
          <cell r="DW825">
            <v>0</v>
          </cell>
          <cell r="DX825">
            <v>0</v>
          </cell>
          <cell r="DY825">
            <v>0</v>
          </cell>
          <cell r="DZ825">
            <v>0</v>
          </cell>
          <cell r="EA825">
            <v>0</v>
          </cell>
          <cell r="EB825">
            <v>0</v>
          </cell>
          <cell r="EC825">
            <v>0</v>
          </cell>
          <cell r="ED825">
            <v>0</v>
          </cell>
          <cell r="EE825">
            <v>0</v>
          </cell>
          <cell r="EF825">
            <v>0</v>
          </cell>
        </row>
        <row r="826">
          <cell r="DH826">
            <v>0</v>
          </cell>
          <cell r="DI826">
            <v>0</v>
          </cell>
          <cell r="DJ826">
            <v>0</v>
          </cell>
          <cell r="DK826">
            <v>0</v>
          </cell>
          <cell r="DL826">
            <v>0</v>
          </cell>
          <cell r="DM826">
            <v>0</v>
          </cell>
          <cell r="DN826">
            <v>0</v>
          </cell>
          <cell r="DO826">
            <v>0</v>
          </cell>
          <cell r="DP826">
            <v>0</v>
          </cell>
          <cell r="DQ826">
            <v>0</v>
          </cell>
          <cell r="DR826">
            <v>0</v>
          </cell>
          <cell r="DS826">
            <v>0</v>
          </cell>
          <cell r="DU826">
            <v>0</v>
          </cell>
          <cell r="DV826">
            <v>0</v>
          </cell>
          <cell r="DW826">
            <v>0</v>
          </cell>
          <cell r="DX826">
            <v>0</v>
          </cell>
          <cell r="DY826">
            <v>0</v>
          </cell>
          <cell r="DZ826">
            <v>0</v>
          </cell>
          <cell r="EA826">
            <v>0</v>
          </cell>
          <cell r="EB826">
            <v>0</v>
          </cell>
          <cell r="EC826">
            <v>0</v>
          </cell>
          <cell r="ED826">
            <v>0</v>
          </cell>
          <cell r="EE826">
            <v>0</v>
          </cell>
          <cell r="EF826">
            <v>0</v>
          </cell>
        </row>
        <row r="827">
          <cell r="DH827">
            <v>0</v>
          </cell>
          <cell r="DI827">
            <v>0</v>
          </cell>
          <cell r="DJ827">
            <v>0</v>
          </cell>
          <cell r="DK827">
            <v>0</v>
          </cell>
          <cell r="DL827">
            <v>0</v>
          </cell>
          <cell r="DM827">
            <v>0</v>
          </cell>
          <cell r="DN827">
            <v>0</v>
          </cell>
          <cell r="DO827">
            <v>0</v>
          </cell>
          <cell r="DP827">
            <v>0</v>
          </cell>
          <cell r="DQ827">
            <v>0</v>
          </cell>
          <cell r="DR827">
            <v>0</v>
          </cell>
          <cell r="DS827">
            <v>0</v>
          </cell>
          <cell r="DU827">
            <v>0</v>
          </cell>
          <cell r="DV827">
            <v>0</v>
          </cell>
          <cell r="DW827">
            <v>0</v>
          </cell>
          <cell r="DX827">
            <v>0</v>
          </cell>
          <cell r="DY827">
            <v>0</v>
          </cell>
          <cell r="DZ827">
            <v>0</v>
          </cell>
          <cell r="EA827">
            <v>0</v>
          </cell>
          <cell r="EB827">
            <v>0</v>
          </cell>
          <cell r="EC827">
            <v>0</v>
          </cell>
          <cell r="ED827">
            <v>0</v>
          </cell>
          <cell r="EE827">
            <v>0</v>
          </cell>
          <cell r="EF827">
            <v>0</v>
          </cell>
        </row>
        <row r="828">
          <cell r="DH828">
            <v>0</v>
          </cell>
          <cell r="DI828">
            <v>0</v>
          </cell>
          <cell r="DJ828">
            <v>0</v>
          </cell>
          <cell r="DK828">
            <v>0</v>
          </cell>
          <cell r="DL828">
            <v>0</v>
          </cell>
          <cell r="DM828">
            <v>0</v>
          </cell>
          <cell r="DN828">
            <v>0</v>
          </cell>
          <cell r="DO828">
            <v>0</v>
          </cell>
          <cell r="DP828">
            <v>0</v>
          </cell>
          <cell r="DQ828">
            <v>0</v>
          </cell>
          <cell r="DR828">
            <v>0</v>
          </cell>
          <cell r="DS828">
            <v>0</v>
          </cell>
          <cell r="DU828">
            <v>0</v>
          </cell>
          <cell r="DV828">
            <v>0</v>
          </cell>
          <cell r="DW828">
            <v>0</v>
          </cell>
          <cell r="DX828">
            <v>0</v>
          </cell>
          <cell r="DY828">
            <v>0</v>
          </cell>
          <cell r="DZ828">
            <v>0</v>
          </cell>
          <cell r="EA828">
            <v>0</v>
          </cell>
          <cell r="EB828">
            <v>0</v>
          </cell>
          <cell r="EC828">
            <v>0</v>
          </cell>
          <cell r="ED828">
            <v>0</v>
          </cell>
          <cell r="EE828">
            <v>0</v>
          </cell>
          <cell r="EF828">
            <v>0</v>
          </cell>
        </row>
        <row r="829">
          <cell r="DH829">
            <v>0</v>
          </cell>
          <cell r="DI829">
            <v>0</v>
          </cell>
          <cell r="DJ829">
            <v>0</v>
          </cell>
          <cell r="DK829">
            <v>0</v>
          </cell>
          <cell r="DL829">
            <v>0</v>
          </cell>
          <cell r="DM829">
            <v>0</v>
          </cell>
          <cell r="DN829">
            <v>0</v>
          </cell>
          <cell r="DO829">
            <v>0</v>
          </cell>
          <cell r="DP829">
            <v>0</v>
          </cell>
          <cell r="DQ829">
            <v>0</v>
          </cell>
          <cell r="DR829">
            <v>0</v>
          </cell>
          <cell r="DS829">
            <v>0</v>
          </cell>
          <cell r="DU829">
            <v>0</v>
          </cell>
          <cell r="DV829">
            <v>0</v>
          </cell>
          <cell r="DW829">
            <v>0</v>
          </cell>
          <cell r="DX829">
            <v>0</v>
          </cell>
          <cell r="DY829">
            <v>0</v>
          </cell>
          <cell r="DZ829">
            <v>0</v>
          </cell>
          <cell r="EA829">
            <v>0</v>
          </cell>
          <cell r="EB829">
            <v>0</v>
          </cell>
          <cell r="EC829">
            <v>0</v>
          </cell>
          <cell r="ED829">
            <v>0</v>
          </cell>
          <cell r="EE829">
            <v>0</v>
          </cell>
          <cell r="EF829">
            <v>0</v>
          </cell>
        </row>
        <row r="830">
          <cell r="DH830">
            <v>0</v>
          </cell>
          <cell r="DI830">
            <v>0</v>
          </cell>
          <cell r="DJ830">
            <v>0</v>
          </cell>
          <cell r="DK830">
            <v>0</v>
          </cell>
          <cell r="DL830">
            <v>0</v>
          </cell>
          <cell r="DM830">
            <v>0</v>
          </cell>
          <cell r="DN830">
            <v>0</v>
          </cell>
          <cell r="DO830">
            <v>0</v>
          </cell>
          <cell r="DP830">
            <v>0</v>
          </cell>
          <cell r="DQ830">
            <v>0</v>
          </cell>
          <cell r="DR830">
            <v>0</v>
          </cell>
          <cell r="DS830">
            <v>0</v>
          </cell>
          <cell r="DU830">
            <v>0</v>
          </cell>
          <cell r="DV830">
            <v>0</v>
          </cell>
          <cell r="DW830">
            <v>0</v>
          </cell>
          <cell r="DX830">
            <v>0</v>
          </cell>
          <cell r="DY830">
            <v>0</v>
          </cell>
          <cell r="DZ830">
            <v>0</v>
          </cell>
          <cell r="EA830">
            <v>0</v>
          </cell>
          <cell r="EB830">
            <v>0</v>
          </cell>
          <cell r="EC830">
            <v>0</v>
          </cell>
          <cell r="ED830">
            <v>0</v>
          </cell>
          <cell r="EE830">
            <v>0</v>
          </cell>
          <cell r="EF830">
            <v>0</v>
          </cell>
        </row>
        <row r="831">
          <cell r="DH831">
            <v>0</v>
          </cell>
          <cell r="DI831">
            <v>0</v>
          </cell>
          <cell r="DJ831">
            <v>0</v>
          </cell>
          <cell r="DK831">
            <v>0</v>
          </cell>
          <cell r="DL831">
            <v>0</v>
          </cell>
          <cell r="DM831">
            <v>0</v>
          </cell>
          <cell r="DN831">
            <v>0</v>
          </cell>
          <cell r="DO831">
            <v>0</v>
          </cell>
          <cell r="DP831">
            <v>0</v>
          </cell>
          <cell r="DQ831">
            <v>0</v>
          </cell>
          <cell r="DR831">
            <v>0</v>
          </cell>
          <cell r="DS831">
            <v>0</v>
          </cell>
          <cell r="DU831">
            <v>0</v>
          </cell>
          <cell r="DV831">
            <v>0</v>
          </cell>
          <cell r="DW831">
            <v>0</v>
          </cell>
          <cell r="DX831">
            <v>0</v>
          </cell>
          <cell r="DY831">
            <v>0</v>
          </cell>
          <cell r="DZ831">
            <v>0</v>
          </cell>
          <cell r="EA831">
            <v>0</v>
          </cell>
          <cell r="EB831">
            <v>0</v>
          </cell>
          <cell r="EC831">
            <v>0</v>
          </cell>
          <cell r="ED831">
            <v>0</v>
          </cell>
          <cell r="EE831">
            <v>0</v>
          </cell>
          <cell r="EF831">
            <v>0</v>
          </cell>
        </row>
        <row r="832">
          <cell r="DH832">
            <v>0</v>
          </cell>
          <cell r="DI832">
            <v>0</v>
          </cell>
          <cell r="DJ832">
            <v>0</v>
          </cell>
          <cell r="DK832">
            <v>0</v>
          </cell>
          <cell r="DL832">
            <v>0</v>
          </cell>
          <cell r="DM832">
            <v>0</v>
          </cell>
          <cell r="DN832">
            <v>0</v>
          </cell>
          <cell r="DO832">
            <v>0</v>
          </cell>
          <cell r="DP832">
            <v>0</v>
          </cell>
          <cell r="DQ832">
            <v>0</v>
          </cell>
          <cell r="DR832">
            <v>0</v>
          </cell>
          <cell r="DS832">
            <v>0</v>
          </cell>
          <cell r="DU832">
            <v>0</v>
          </cell>
          <cell r="DV832">
            <v>0</v>
          </cell>
          <cell r="DW832">
            <v>0</v>
          </cell>
          <cell r="DX832">
            <v>0</v>
          </cell>
          <cell r="DY832">
            <v>0</v>
          </cell>
          <cell r="DZ832">
            <v>0</v>
          </cell>
          <cell r="EA832">
            <v>0</v>
          </cell>
          <cell r="EB832">
            <v>0</v>
          </cell>
          <cell r="EC832">
            <v>0</v>
          </cell>
          <cell r="ED832">
            <v>0</v>
          </cell>
          <cell r="EE832">
            <v>0</v>
          </cell>
          <cell r="EF832">
            <v>0</v>
          </cell>
        </row>
        <row r="833">
          <cell r="DH833">
            <v>0</v>
          </cell>
          <cell r="DI833">
            <v>0</v>
          </cell>
          <cell r="DJ833">
            <v>0</v>
          </cell>
          <cell r="DK833">
            <v>0</v>
          </cell>
          <cell r="DL833">
            <v>0</v>
          </cell>
          <cell r="DM833">
            <v>0</v>
          </cell>
          <cell r="DN833">
            <v>0</v>
          </cell>
          <cell r="DO833">
            <v>0</v>
          </cell>
          <cell r="DP833">
            <v>0</v>
          </cell>
          <cell r="DQ833">
            <v>0</v>
          </cell>
          <cell r="DR833">
            <v>0</v>
          </cell>
          <cell r="DS833">
            <v>0</v>
          </cell>
          <cell r="DU833">
            <v>0</v>
          </cell>
          <cell r="DV833">
            <v>0</v>
          </cell>
          <cell r="DW833">
            <v>0</v>
          </cell>
          <cell r="DX833">
            <v>0</v>
          </cell>
          <cell r="DY833">
            <v>0</v>
          </cell>
          <cell r="DZ833">
            <v>0</v>
          </cell>
          <cell r="EA833">
            <v>0</v>
          </cell>
          <cell r="EB833">
            <v>0</v>
          </cell>
          <cell r="EC833">
            <v>0</v>
          </cell>
          <cell r="ED833">
            <v>0</v>
          </cell>
          <cell r="EE833">
            <v>0</v>
          </cell>
          <cell r="EF833">
            <v>0</v>
          </cell>
        </row>
        <row r="834">
          <cell r="DH834">
            <v>0</v>
          </cell>
          <cell r="DI834">
            <v>0</v>
          </cell>
          <cell r="DJ834">
            <v>0</v>
          </cell>
          <cell r="DK834">
            <v>0</v>
          </cell>
          <cell r="DL834">
            <v>0</v>
          </cell>
          <cell r="DM834">
            <v>0</v>
          </cell>
          <cell r="DN834">
            <v>0</v>
          </cell>
          <cell r="DO834">
            <v>0</v>
          </cell>
          <cell r="DP834">
            <v>0</v>
          </cell>
          <cell r="DQ834">
            <v>0</v>
          </cell>
          <cell r="DR834">
            <v>0</v>
          </cell>
          <cell r="DS834">
            <v>0</v>
          </cell>
          <cell r="DU834">
            <v>0</v>
          </cell>
          <cell r="DV834">
            <v>0</v>
          </cell>
          <cell r="DW834">
            <v>0</v>
          </cell>
          <cell r="DX834">
            <v>0</v>
          </cell>
          <cell r="DY834">
            <v>0</v>
          </cell>
          <cell r="DZ834">
            <v>0</v>
          </cell>
          <cell r="EA834">
            <v>0</v>
          </cell>
          <cell r="EB834">
            <v>0</v>
          </cell>
          <cell r="EC834">
            <v>0</v>
          </cell>
          <cell r="ED834">
            <v>0</v>
          </cell>
          <cell r="EE834">
            <v>0</v>
          </cell>
          <cell r="EF834">
            <v>0</v>
          </cell>
        </row>
        <row r="835">
          <cell r="DH835">
            <v>0</v>
          </cell>
          <cell r="DI835">
            <v>0</v>
          </cell>
          <cell r="DJ835">
            <v>0</v>
          </cell>
          <cell r="DK835">
            <v>0</v>
          </cell>
          <cell r="DL835">
            <v>0</v>
          </cell>
          <cell r="DM835">
            <v>0</v>
          </cell>
          <cell r="DN835">
            <v>0</v>
          </cell>
          <cell r="DO835">
            <v>0</v>
          </cell>
          <cell r="DP835">
            <v>0</v>
          </cell>
          <cell r="DQ835">
            <v>0</v>
          </cell>
          <cell r="DR835">
            <v>0</v>
          </cell>
          <cell r="DS835">
            <v>0</v>
          </cell>
          <cell r="DU835">
            <v>0</v>
          </cell>
          <cell r="DV835">
            <v>0</v>
          </cell>
          <cell r="DW835">
            <v>0</v>
          </cell>
          <cell r="DX835">
            <v>0</v>
          </cell>
          <cell r="DY835">
            <v>0</v>
          </cell>
          <cell r="DZ835">
            <v>0</v>
          </cell>
          <cell r="EA835">
            <v>0</v>
          </cell>
          <cell r="EB835">
            <v>0</v>
          </cell>
          <cell r="EC835">
            <v>0</v>
          </cell>
          <cell r="ED835">
            <v>0</v>
          </cell>
          <cell r="EE835">
            <v>0</v>
          </cell>
          <cell r="EF835">
            <v>0</v>
          </cell>
        </row>
        <row r="836">
          <cell r="DH836">
            <v>0</v>
          </cell>
          <cell r="DI836">
            <v>0</v>
          </cell>
          <cell r="DJ836">
            <v>0</v>
          </cell>
          <cell r="DK836">
            <v>0</v>
          </cell>
          <cell r="DL836">
            <v>0</v>
          </cell>
          <cell r="DM836">
            <v>0</v>
          </cell>
          <cell r="DN836">
            <v>0</v>
          </cell>
          <cell r="DO836">
            <v>0</v>
          </cell>
          <cell r="DP836">
            <v>0</v>
          </cell>
          <cell r="DQ836">
            <v>0</v>
          </cell>
          <cell r="DR836">
            <v>0</v>
          </cell>
          <cell r="DS836">
            <v>0</v>
          </cell>
          <cell r="DU836">
            <v>0</v>
          </cell>
          <cell r="DV836">
            <v>0</v>
          </cell>
          <cell r="DW836">
            <v>0</v>
          </cell>
          <cell r="DX836">
            <v>0</v>
          </cell>
          <cell r="DY836">
            <v>0</v>
          </cell>
          <cell r="DZ836">
            <v>0</v>
          </cell>
          <cell r="EA836">
            <v>0</v>
          </cell>
          <cell r="EB836">
            <v>0</v>
          </cell>
          <cell r="EC836">
            <v>0</v>
          </cell>
          <cell r="ED836">
            <v>0</v>
          </cell>
          <cell r="EE836">
            <v>0</v>
          </cell>
          <cell r="EF836">
            <v>0</v>
          </cell>
        </row>
        <row r="837">
          <cell r="DH837">
            <v>0</v>
          </cell>
          <cell r="DI837">
            <v>0</v>
          </cell>
          <cell r="DJ837">
            <v>0</v>
          </cell>
          <cell r="DK837">
            <v>0</v>
          </cell>
          <cell r="DL837">
            <v>0</v>
          </cell>
          <cell r="DM837">
            <v>0</v>
          </cell>
          <cell r="DN837">
            <v>0</v>
          </cell>
          <cell r="DO837">
            <v>0</v>
          </cell>
          <cell r="DP837">
            <v>0</v>
          </cell>
          <cell r="DQ837">
            <v>0</v>
          </cell>
          <cell r="DR837">
            <v>0</v>
          </cell>
          <cell r="DS837">
            <v>0</v>
          </cell>
          <cell r="DU837">
            <v>0</v>
          </cell>
          <cell r="DV837">
            <v>0</v>
          </cell>
          <cell r="DW837">
            <v>0</v>
          </cell>
          <cell r="DX837">
            <v>0</v>
          </cell>
          <cell r="DY837">
            <v>0</v>
          </cell>
          <cell r="DZ837">
            <v>0</v>
          </cell>
          <cell r="EA837">
            <v>0</v>
          </cell>
          <cell r="EB837">
            <v>0</v>
          </cell>
          <cell r="EC837">
            <v>0</v>
          </cell>
          <cell r="ED837">
            <v>0</v>
          </cell>
          <cell r="EE837">
            <v>0</v>
          </cell>
          <cell r="EF837">
            <v>0</v>
          </cell>
        </row>
        <row r="838">
          <cell r="DH838">
            <v>0</v>
          </cell>
          <cell r="DI838">
            <v>0</v>
          </cell>
          <cell r="DJ838">
            <v>0</v>
          </cell>
          <cell r="DK838">
            <v>0</v>
          </cell>
          <cell r="DL838">
            <v>0</v>
          </cell>
          <cell r="DM838">
            <v>0</v>
          </cell>
          <cell r="DN838">
            <v>0</v>
          </cell>
          <cell r="DO838">
            <v>0</v>
          </cell>
          <cell r="DP838">
            <v>0</v>
          </cell>
          <cell r="DQ838">
            <v>0</v>
          </cell>
          <cell r="DR838">
            <v>0</v>
          </cell>
          <cell r="DS838">
            <v>0</v>
          </cell>
          <cell r="DU838">
            <v>0</v>
          </cell>
          <cell r="DV838">
            <v>0</v>
          </cell>
          <cell r="DW838">
            <v>0</v>
          </cell>
          <cell r="DX838">
            <v>0</v>
          </cell>
          <cell r="DY838">
            <v>0</v>
          </cell>
          <cell r="DZ838">
            <v>0</v>
          </cell>
          <cell r="EA838">
            <v>0</v>
          </cell>
          <cell r="EB838">
            <v>0</v>
          </cell>
          <cell r="EC838">
            <v>0</v>
          </cell>
          <cell r="ED838">
            <v>0</v>
          </cell>
          <cell r="EE838">
            <v>0</v>
          </cell>
          <cell r="EF838">
            <v>0</v>
          </cell>
        </row>
        <row r="839">
          <cell r="DH839">
            <v>0</v>
          </cell>
          <cell r="DI839">
            <v>0</v>
          </cell>
          <cell r="DJ839">
            <v>0</v>
          </cell>
          <cell r="DK839">
            <v>0</v>
          </cell>
          <cell r="DL839">
            <v>0</v>
          </cell>
          <cell r="DM839">
            <v>0</v>
          </cell>
          <cell r="DN839">
            <v>0</v>
          </cell>
          <cell r="DO839">
            <v>0</v>
          </cell>
          <cell r="DP839">
            <v>0</v>
          </cell>
          <cell r="DQ839">
            <v>0</v>
          </cell>
          <cell r="DR839">
            <v>0</v>
          </cell>
          <cell r="DS839">
            <v>0</v>
          </cell>
          <cell r="DU839">
            <v>0</v>
          </cell>
          <cell r="DV839">
            <v>0</v>
          </cell>
          <cell r="DW839">
            <v>0</v>
          </cell>
          <cell r="DX839">
            <v>0</v>
          </cell>
          <cell r="DY839">
            <v>0</v>
          </cell>
          <cell r="DZ839">
            <v>0</v>
          </cell>
          <cell r="EA839">
            <v>0</v>
          </cell>
          <cell r="EB839">
            <v>0</v>
          </cell>
          <cell r="EC839">
            <v>0</v>
          </cell>
          <cell r="ED839">
            <v>0</v>
          </cell>
          <cell r="EE839">
            <v>0</v>
          </cell>
          <cell r="EF839">
            <v>0</v>
          </cell>
        </row>
        <row r="840">
          <cell r="DH840">
            <v>0</v>
          </cell>
          <cell r="DI840">
            <v>0</v>
          </cell>
          <cell r="DJ840">
            <v>0</v>
          </cell>
          <cell r="DK840">
            <v>0</v>
          </cell>
          <cell r="DL840">
            <v>0</v>
          </cell>
          <cell r="DM840">
            <v>0</v>
          </cell>
          <cell r="DN840">
            <v>0</v>
          </cell>
          <cell r="DO840">
            <v>0</v>
          </cell>
          <cell r="DP840">
            <v>0</v>
          </cell>
          <cell r="DQ840">
            <v>0</v>
          </cell>
          <cell r="DR840">
            <v>0</v>
          </cell>
          <cell r="DS840">
            <v>0</v>
          </cell>
          <cell r="DU840">
            <v>0</v>
          </cell>
          <cell r="DV840">
            <v>0</v>
          </cell>
          <cell r="DW840">
            <v>0</v>
          </cell>
          <cell r="DX840">
            <v>0</v>
          </cell>
          <cell r="DY840">
            <v>0</v>
          </cell>
          <cell r="DZ840">
            <v>0</v>
          </cell>
          <cell r="EA840">
            <v>0</v>
          </cell>
          <cell r="EB840">
            <v>0</v>
          </cell>
          <cell r="EC840">
            <v>0</v>
          </cell>
          <cell r="ED840">
            <v>0</v>
          </cell>
          <cell r="EE840">
            <v>0</v>
          </cell>
          <cell r="EF840">
            <v>0</v>
          </cell>
        </row>
        <row r="841">
          <cell r="DH841">
            <v>0</v>
          </cell>
          <cell r="DI841">
            <v>0</v>
          </cell>
          <cell r="DJ841">
            <v>0</v>
          </cell>
          <cell r="DK841">
            <v>0</v>
          </cell>
          <cell r="DL841">
            <v>0</v>
          </cell>
          <cell r="DM841">
            <v>0</v>
          </cell>
          <cell r="DN841">
            <v>0</v>
          </cell>
          <cell r="DO841">
            <v>0</v>
          </cell>
          <cell r="DP841">
            <v>0</v>
          </cell>
          <cell r="DQ841">
            <v>0</v>
          </cell>
          <cell r="DR841">
            <v>0</v>
          </cell>
          <cell r="DS841">
            <v>0</v>
          </cell>
          <cell r="DU841">
            <v>0</v>
          </cell>
          <cell r="DV841">
            <v>0</v>
          </cell>
          <cell r="DW841">
            <v>0</v>
          </cell>
          <cell r="DX841">
            <v>0</v>
          </cell>
          <cell r="DY841">
            <v>0</v>
          </cell>
          <cell r="DZ841">
            <v>0</v>
          </cell>
          <cell r="EA841">
            <v>0</v>
          </cell>
          <cell r="EB841">
            <v>0</v>
          </cell>
          <cell r="EC841">
            <v>0</v>
          </cell>
          <cell r="ED841">
            <v>0</v>
          </cell>
          <cell r="EE841">
            <v>0</v>
          </cell>
          <cell r="EF841">
            <v>0</v>
          </cell>
        </row>
        <row r="842">
          <cell r="DH842">
            <v>0</v>
          </cell>
          <cell r="DI842">
            <v>0</v>
          </cell>
          <cell r="DJ842">
            <v>0</v>
          </cell>
          <cell r="DK842">
            <v>0</v>
          </cell>
          <cell r="DL842">
            <v>0</v>
          </cell>
          <cell r="DM842">
            <v>0</v>
          </cell>
          <cell r="DN842">
            <v>0</v>
          </cell>
          <cell r="DO842">
            <v>0</v>
          </cell>
          <cell r="DP842">
            <v>0</v>
          </cell>
          <cell r="DQ842">
            <v>0</v>
          </cell>
          <cell r="DR842">
            <v>0</v>
          </cell>
          <cell r="DS842">
            <v>0</v>
          </cell>
          <cell r="DU842">
            <v>0</v>
          </cell>
          <cell r="DV842">
            <v>0</v>
          </cell>
          <cell r="DW842">
            <v>0</v>
          </cell>
          <cell r="DX842">
            <v>0</v>
          </cell>
          <cell r="DY842">
            <v>0</v>
          </cell>
          <cell r="DZ842">
            <v>0</v>
          </cell>
          <cell r="EA842">
            <v>0</v>
          </cell>
          <cell r="EB842">
            <v>0</v>
          </cell>
          <cell r="EC842">
            <v>0</v>
          </cell>
          <cell r="ED842">
            <v>0</v>
          </cell>
          <cell r="EE842">
            <v>0</v>
          </cell>
          <cell r="EF842">
            <v>0</v>
          </cell>
        </row>
        <row r="843">
          <cell r="DH843">
            <v>0</v>
          </cell>
          <cell r="DI843">
            <v>0</v>
          </cell>
          <cell r="DJ843">
            <v>0</v>
          </cell>
          <cell r="DK843">
            <v>0</v>
          </cell>
          <cell r="DL843">
            <v>0</v>
          </cell>
          <cell r="DM843">
            <v>0</v>
          </cell>
          <cell r="DN843">
            <v>0</v>
          </cell>
          <cell r="DO843">
            <v>0</v>
          </cell>
          <cell r="DP843">
            <v>0</v>
          </cell>
          <cell r="DQ843">
            <v>0</v>
          </cell>
          <cell r="DR843">
            <v>0</v>
          </cell>
          <cell r="DS843">
            <v>0</v>
          </cell>
          <cell r="DU843">
            <v>0</v>
          </cell>
          <cell r="DV843">
            <v>0</v>
          </cell>
          <cell r="DW843">
            <v>0</v>
          </cell>
          <cell r="DX843">
            <v>0</v>
          </cell>
          <cell r="DY843">
            <v>0</v>
          </cell>
          <cell r="DZ843">
            <v>0</v>
          </cell>
          <cell r="EA843">
            <v>0</v>
          </cell>
          <cell r="EB843">
            <v>0</v>
          </cell>
          <cell r="EC843">
            <v>0</v>
          </cell>
          <cell r="ED843">
            <v>0</v>
          </cell>
          <cell r="EE843">
            <v>0</v>
          </cell>
          <cell r="EF843">
            <v>0</v>
          </cell>
        </row>
        <row r="844">
          <cell r="DH844">
            <v>0</v>
          </cell>
          <cell r="DI844">
            <v>0</v>
          </cell>
          <cell r="DJ844">
            <v>0</v>
          </cell>
          <cell r="DK844">
            <v>0</v>
          </cell>
          <cell r="DL844">
            <v>0</v>
          </cell>
          <cell r="DM844">
            <v>0</v>
          </cell>
          <cell r="DN844">
            <v>0</v>
          </cell>
          <cell r="DO844">
            <v>0</v>
          </cell>
          <cell r="DP844">
            <v>0</v>
          </cell>
          <cell r="DQ844">
            <v>0</v>
          </cell>
          <cell r="DR844">
            <v>0</v>
          </cell>
          <cell r="DS844">
            <v>0</v>
          </cell>
          <cell r="DU844">
            <v>0</v>
          </cell>
          <cell r="DV844">
            <v>0</v>
          </cell>
          <cell r="DW844">
            <v>0</v>
          </cell>
          <cell r="DX844">
            <v>0</v>
          </cell>
          <cell r="DY844">
            <v>0</v>
          </cell>
          <cell r="DZ844">
            <v>0</v>
          </cell>
          <cell r="EA844">
            <v>0</v>
          </cell>
          <cell r="EB844">
            <v>0</v>
          </cell>
          <cell r="EC844">
            <v>0</v>
          </cell>
          <cell r="ED844">
            <v>0</v>
          </cell>
          <cell r="EE844">
            <v>0</v>
          </cell>
          <cell r="EF844">
            <v>0</v>
          </cell>
        </row>
        <row r="845">
          <cell r="DH845">
            <v>0</v>
          </cell>
          <cell r="DI845">
            <v>0</v>
          </cell>
          <cell r="DJ845">
            <v>0</v>
          </cell>
          <cell r="DK845">
            <v>0</v>
          </cell>
          <cell r="DL845">
            <v>0</v>
          </cell>
          <cell r="DM845">
            <v>0</v>
          </cell>
          <cell r="DN845">
            <v>0</v>
          </cell>
          <cell r="DO845">
            <v>0</v>
          </cell>
          <cell r="DP845">
            <v>0</v>
          </cell>
          <cell r="DQ845">
            <v>0</v>
          </cell>
          <cell r="DR845">
            <v>0</v>
          </cell>
          <cell r="DS845">
            <v>0</v>
          </cell>
          <cell r="DU845">
            <v>0</v>
          </cell>
          <cell r="DV845">
            <v>0</v>
          </cell>
          <cell r="DW845">
            <v>0</v>
          </cell>
          <cell r="DX845">
            <v>0</v>
          </cell>
          <cell r="DY845">
            <v>0</v>
          </cell>
          <cell r="DZ845">
            <v>0</v>
          </cell>
          <cell r="EA845">
            <v>0</v>
          </cell>
          <cell r="EB845">
            <v>0</v>
          </cell>
          <cell r="EC845">
            <v>0</v>
          </cell>
          <cell r="ED845">
            <v>0</v>
          </cell>
          <cell r="EE845">
            <v>0</v>
          </cell>
          <cell r="EF845">
            <v>0</v>
          </cell>
        </row>
        <row r="846">
          <cell r="DH846">
            <v>0</v>
          </cell>
          <cell r="DI846">
            <v>0</v>
          </cell>
          <cell r="DJ846">
            <v>0</v>
          </cell>
          <cell r="DK846">
            <v>0</v>
          </cell>
          <cell r="DL846">
            <v>0</v>
          </cell>
          <cell r="DM846">
            <v>0</v>
          </cell>
          <cell r="DN846">
            <v>0</v>
          </cell>
          <cell r="DO846">
            <v>0</v>
          </cell>
          <cell r="DP846">
            <v>0</v>
          </cell>
          <cell r="DQ846">
            <v>0</v>
          </cell>
          <cell r="DR846">
            <v>0</v>
          </cell>
          <cell r="DS846">
            <v>0</v>
          </cell>
          <cell r="DU846">
            <v>0</v>
          </cell>
          <cell r="DV846">
            <v>0</v>
          </cell>
          <cell r="DW846">
            <v>0</v>
          </cell>
          <cell r="DX846">
            <v>0</v>
          </cell>
          <cell r="DY846">
            <v>0</v>
          </cell>
          <cell r="DZ846">
            <v>0</v>
          </cell>
          <cell r="EA846">
            <v>0</v>
          </cell>
          <cell r="EB846">
            <v>0</v>
          </cell>
          <cell r="EC846">
            <v>0</v>
          </cell>
          <cell r="ED846">
            <v>0</v>
          </cell>
          <cell r="EE846">
            <v>0</v>
          </cell>
          <cell r="EF846">
            <v>0</v>
          </cell>
        </row>
        <row r="847">
          <cell r="DH847">
            <v>0</v>
          </cell>
          <cell r="DI847">
            <v>0</v>
          </cell>
          <cell r="DJ847">
            <v>0</v>
          </cell>
          <cell r="DK847">
            <v>0</v>
          </cell>
          <cell r="DL847">
            <v>0</v>
          </cell>
          <cell r="DM847">
            <v>0</v>
          </cell>
          <cell r="DN847">
            <v>0</v>
          </cell>
          <cell r="DO847">
            <v>0</v>
          </cell>
          <cell r="DP847">
            <v>0</v>
          </cell>
          <cell r="DQ847">
            <v>0</v>
          </cell>
          <cell r="DR847">
            <v>0</v>
          </cell>
          <cell r="DS847">
            <v>0</v>
          </cell>
          <cell r="DU847">
            <v>0</v>
          </cell>
          <cell r="DV847">
            <v>0</v>
          </cell>
          <cell r="DW847">
            <v>0</v>
          </cell>
          <cell r="DX847">
            <v>0</v>
          </cell>
          <cell r="DY847">
            <v>0</v>
          </cell>
          <cell r="DZ847">
            <v>0</v>
          </cell>
          <cell r="EA847">
            <v>0</v>
          </cell>
          <cell r="EB847">
            <v>0</v>
          </cell>
          <cell r="EC847">
            <v>0</v>
          </cell>
          <cell r="ED847">
            <v>0</v>
          </cell>
          <cell r="EE847">
            <v>0</v>
          </cell>
          <cell r="EF847">
            <v>0</v>
          </cell>
        </row>
        <row r="848">
          <cell r="DH848">
            <v>0</v>
          </cell>
          <cell r="DI848">
            <v>0</v>
          </cell>
          <cell r="DJ848">
            <v>0</v>
          </cell>
          <cell r="DK848">
            <v>0</v>
          </cell>
          <cell r="DL848">
            <v>0</v>
          </cell>
          <cell r="DM848">
            <v>0</v>
          </cell>
          <cell r="DN848">
            <v>0</v>
          </cell>
          <cell r="DO848">
            <v>0</v>
          </cell>
          <cell r="DP848">
            <v>0</v>
          </cell>
          <cell r="DQ848">
            <v>0</v>
          </cell>
          <cell r="DR848">
            <v>0</v>
          </cell>
          <cell r="DS848">
            <v>0</v>
          </cell>
          <cell r="DU848">
            <v>0</v>
          </cell>
          <cell r="DV848">
            <v>0</v>
          </cell>
          <cell r="DW848">
            <v>0</v>
          </cell>
          <cell r="DX848">
            <v>0</v>
          </cell>
          <cell r="DY848">
            <v>0</v>
          </cell>
          <cell r="DZ848">
            <v>0</v>
          </cell>
          <cell r="EA848">
            <v>0</v>
          </cell>
          <cell r="EB848">
            <v>0</v>
          </cell>
          <cell r="EC848">
            <v>0</v>
          </cell>
          <cell r="ED848">
            <v>0</v>
          </cell>
          <cell r="EE848">
            <v>0</v>
          </cell>
          <cell r="EF848">
            <v>0</v>
          </cell>
        </row>
        <row r="849">
          <cell r="DH849">
            <v>0</v>
          </cell>
          <cell r="DI849">
            <v>0</v>
          </cell>
          <cell r="DJ849">
            <v>0</v>
          </cell>
          <cell r="DK849">
            <v>0</v>
          </cell>
          <cell r="DL849">
            <v>0</v>
          </cell>
          <cell r="DM849">
            <v>0</v>
          </cell>
          <cell r="DN849">
            <v>0</v>
          </cell>
          <cell r="DO849">
            <v>0</v>
          </cell>
          <cell r="DP849">
            <v>0</v>
          </cell>
          <cell r="DQ849">
            <v>0</v>
          </cell>
          <cell r="DR849">
            <v>0</v>
          </cell>
          <cell r="DS849">
            <v>0</v>
          </cell>
          <cell r="DU849">
            <v>0</v>
          </cell>
          <cell r="DV849">
            <v>0</v>
          </cell>
          <cell r="DW849">
            <v>0</v>
          </cell>
          <cell r="DX849">
            <v>0</v>
          </cell>
          <cell r="DY849">
            <v>0</v>
          </cell>
          <cell r="DZ849">
            <v>0</v>
          </cell>
          <cell r="EA849">
            <v>0</v>
          </cell>
          <cell r="EB849">
            <v>0</v>
          </cell>
          <cell r="EC849">
            <v>0</v>
          </cell>
          <cell r="ED849">
            <v>0</v>
          </cell>
          <cell r="EE849">
            <v>0</v>
          </cell>
          <cell r="EF849">
            <v>0</v>
          </cell>
        </row>
        <row r="850">
          <cell r="DH850">
            <v>0</v>
          </cell>
          <cell r="DI850">
            <v>0</v>
          </cell>
          <cell r="DJ850">
            <v>0</v>
          </cell>
          <cell r="DK850">
            <v>0</v>
          </cell>
          <cell r="DL850">
            <v>0</v>
          </cell>
          <cell r="DM850">
            <v>0</v>
          </cell>
          <cell r="DN850">
            <v>0</v>
          </cell>
          <cell r="DO850">
            <v>0</v>
          </cell>
          <cell r="DP850">
            <v>0</v>
          </cell>
          <cell r="DQ850">
            <v>0</v>
          </cell>
          <cell r="DR850">
            <v>0</v>
          </cell>
          <cell r="DS850">
            <v>0</v>
          </cell>
          <cell r="DU850">
            <v>0</v>
          </cell>
          <cell r="DV850">
            <v>0</v>
          </cell>
          <cell r="DW850">
            <v>0</v>
          </cell>
          <cell r="DX850">
            <v>0</v>
          </cell>
          <cell r="DY850">
            <v>0</v>
          </cell>
          <cell r="DZ850">
            <v>0</v>
          </cell>
          <cell r="EA850">
            <v>0</v>
          </cell>
          <cell r="EB850">
            <v>0</v>
          </cell>
          <cell r="EC850">
            <v>0</v>
          </cell>
          <cell r="ED850">
            <v>0</v>
          </cell>
          <cell r="EE850">
            <v>0</v>
          </cell>
          <cell r="EF850">
            <v>0</v>
          </cell>
        </row>
        <row r="851">
          <cell r="DH851">
            <v>0</v>
          </cell>
          <cell r="DI851">
            <v>0</v>
          </cell>
          <cell r="DJ851">
            <v>0</v>
          </cell>
          <cell r="DK851">
            <v>0</v>
          </cell>
          <cell r="DL851">
            <v>0</v>
          </cell>
          <cell r="DM851">
            <v>0</v>
          </cell>
          <cell r="DN851">
            <v>0</v>
          </cell>
          <cell r="DO851">
            <v>0</v>
          </cell>
          <cell r="DP851">
            <v>0</v>
          </cell>
          <cell r="DQ851">
            <v>0</v>
          </cell>
          <cell r="DR851">
            <v>0</v>
          </cell>
          <cell r="DS851">
            <v>0</v>
          </cell>
          <cell r="DU851">
            <v>0</v>
          </cell>
          <cell r="DV851">
            <v>0</v>
          </cell>
          <cell r="DW851">
            <v>0</v>
          </cell>
          <cell r="DX851">
            <v>0</v>
          </cell>
          <cell r="DY851">
            <v>0</v>
          </cell>
          <cell r="DZ851">
            <v>0</v>
          </cell>
          <cell r="EA851">
            <v>0</v>
          </cell>
          <cell r="EB851">
            <v>0</v>
          </cell>
          <cell r="EC851">
            <v>0</v>
          </cell>
          <cell r="ED851">
            <v>0</v>
          </cell>
          <cell r="EE851">
            <v>0</v>
          </cell>
          <cell r="EF851">
            <v>0</v>
          </cell>
        </row>
        <row r="852">
          <cell r="DH852">
            <v>0</v>
          </cell>
          <cell r="DI852">
            <v>0</v>
          </cell>
          <cell r="DJ852">
            <v>0</v>
          </cell>
          <cell r="DK852">
            <v>0</v>
          </cell>
          <cell r="DL852">
            <v>0</v>
          </cell>
          <cell r="DM852">
            <v>0</v>
          </cell>
          <cell r="DN852">
            <v>0</v>
          </cell>
          <cell r="DO852">
            <v>0</v>
          </cell>
          <cell r="DP852">
            <v>0</v>
          </cell>
          <cell r="DQ852">
            <v>0</v>
          </cell>
          <cell r="DR852">
            <v>0</v>
          </cell>
          <cell r="DS852">
            <v>0</v>
          </cell>
          <cell r="DU852">
            <v>0</v>
          </cell>
          <cell r="DV852">
            <v>0</v>
          </cell>
          <cell r="DW852">
            <v>0</v>
          </cell>
          <cell r="DX852">
            <v>0</v>
          </cell>
          <cell r="DY852">
            <v>0</v>
          </cell>
          <cell r="DZ852">
            <v>0</v>
          </cell>
          <cell r="EA852">
            <v>0</v>
          </cell>
          <cell r="EB852">
            <v>0</v>
          </cell>
          <cell r="EC852">
            <v>0</v>
          </cell>
          <cell r="ED852">
            <v>0</v>
          </cell>
          <cell r="EE852">
            <v>0</v>
          </cell>
          <cell r="EF852">
            <v>0</v>
          </cell>
        </row>
        <row r="853">
          <cell r="DH853">
            <v>0</v>
          </cell>
          <cell r="DI853">
            <v>0</v>
          </cell>
          <cell r="DJ853">
            <v>0</v>
          </cell>
          <cell r="DK853">
            <v>0</v>
          </cell>
          <cell r="DL853">
            <v>0</v>
          </cell>
          <cell r="DM853">
            <v>0</v>
          </cell>
          <cell r="DN853">
            <v>0</v>
          </cell>
          <cell r="DO853">
            <v>0</v>
          </cell>
          <cell r="DP853">
            <v>0</v>
          </cell>
          <cell r="DQ853">
            <v>0</v>
          </cell>
          <cell r="DR853">
            <v>0</v>
          </cell>
          <cell r="DS853">
            <v>0</v>
          </cell>
          <cell r="DU853">
            <v>0</v>
          </cell>
          <cell r="DV853">
            <v>0</v>
          </cell>
          <cell r="DW853">
            <v>0</v>
          </cell>
          <cell r="DX853">
            <v>0</v>
          </cell>
          <cell r="DY853">
            <v>0</v>
          </cell>
          <cell r="DZ853">
            <v>0</v>
          </cell>
          <cell r="EA853">
            <v>0</v>
          </cell>
          <cell r="EB853">
            <v>0</v>
          </cell>
          <cell r="EC853">
            <v>0</v>
          </cell>
          <cell r="ED853">
            <v>0</v>
          </cell>
          <cell r="EE853">
            <v>0</v>
          </cell>
          <cell r="EF853">
            <v>0</v>
          </cell>
        </row>
        <row r="854">
          <cell r="DH854">
            <v>0</v>
          </cell>
          <cell r="DI854">
            <v>0</v>
          </cell>
          <cell r="DJ854">
            <v>0</v>
          </cell>
          <cell r="DK854">
            <v>0</v>
          </cell>
          <cell r="DL854">
            <v>0</v>
          </cell>
          <cell r="DM854">
            <v>0</v>
          </cell>
          <cell r="DN854">
            <v>0</v>
          </cell>
          <cell r="DO854">
            <v>0</v>
          </cell>
          <cell r="DP854">
            <v>0</v>
          </cell>
          <cell r="DQ854">
            <v>0</v>
          </cell>
          <cell r="DR854">
            <v>0</v>
          </cell>
          <cell r="DS854">
            <v>0</v>
          </cell>
          <cell r="DU854">
            <v>0</v>
          </cell>
          <cell r="DV854">
            <v>0</v>
          </cell>
          <cell r="DW854">
            <v>0</v>
          </cell>
          <cell r="DX854">
            <v>0</v>
          </cell>
          <cell r="DY854">
            <v>0</v>
          </cell>
          <cell r="DZ854">
            <v>0</v>
          </cell>
          <cell r="EA854">
            <v>0</v>
          </cell>
          <cell r="EB854">
            <v>0</v>
          </cell>
          <cell r="EC854">
            <v>0</v>
          </cell>
          <cell r="ED854">
            <v>0</v>
          </cell>
          <cell r="EE854">
            <v>0</v>
          </cell>
          <cell r="EF854">
            <v>0</v>
          </cell>
        </row>
        <row r="855">
          <cell r="DH855">
            <v>0</v>
          </cell>
          <cell r="DI855">
            <v>0</v>
          </cell>
          <cell r="DJ855">
            <v>0</v>
          </cell>
          <cell r="DK855">
            <v>0</v>
          </cell>
          <cell r="DL855">
            <v>0</v>
          </cell>
          <cell r="DM855">
            <v>0</v>
          </cell>
          <cell r="DN855">
            <v>0</v>
          </cell>
          <cell r="DO855">
            <v>0</v>
          </cell>
          <cell r="DP855">
            <v>0</v>
          </cell>
          <cell r="DQ855">
            <v>0</v>
          </cell>
          <cell r="DR855">
            <v>0</v>
          </cell>
          <cell r="DS855">
            <v>0</v>
          </cell>
          <cell r="DU855">
            <v>0</v>
          </cell>
          <cell r="DV855">
            <v>0</v>
          </cell>
          <cell r="DW855">
            <v>0</v>
          </cell>
          <cell r="DX855">
            <v>0</v>
          </cell>
          <cell r="DY855">
            <v>0</v>
          </cell>
          <cell r="DZ855">
            <v>0</v>
          </cell>
          <cell r="EA855">
            <v>0</v>
          </cell>
          <cell r="EB855">
            <v>0</v>
          </cell>
          <cell r="EC855">
            <v>0</v>
          </cell>
          <cell r="ED855">
            <v>0</v>
          </cell>
          <cell r="EE855">
            <v>0</v>
          </cell>
          <cell r="EF855">
            <v>0</v>
          </cell>
        </row>
        <row r="856">
          <cell r="DH856">
            <v>0</v>
          </cell>
          <cell r="DI856">
            <v>0</v>
          </cell>
          <cell r="DJ856">
            <v>0</v>
          </cell>
          <cell r="DK856">
            <v>0</v>
          </cell>
          <cell r="DL856">
            <v>0</v>
          </cell>
          <cell r="DM856">
            <v>0</v>
          </cell>
          <cell r="DN856">
            <v>0</v>
          </cell>
          <cell r="DO856">
            <v>0</v>
          </cell>
          <cell r="DP856">
            <v>0</v>
          </cell>
          <cell r="DQ856">
            <v>0</v>
          </cell>
          <cell r="DR856">
            <v>0</v>
          </cell>
          <cell r="DS856">
            <v>0</v>
          </cell>
          <cell r="DU856">
            <v>0</v>
          </cell>
          <cell r="DV856">
            <v>0</v>
          </cell>
          <cell r="DW856">
            <v>0</v>
          </cell>
          <cell r="DX856">
            <v>0</v>
          </cell>
          <cell r="DY856">
            <v>0</v>
          </cell>
          <cell r="DZ856">
            <v>0</v>
          </cell>
          <cell r="EA856">
            <v>0</v>
          </cell>
          <cell r="EB856">
            <v>0</v>
          </cell>
          <cell r="EC856">
            <v>0</v>
          </cell>
          <cell r="ED856">
            <v>0</v>
          </cell>
          <cell r="EE856">
            <v>0</v>
          </cell>
          <cell r="EF856">
            <v>0</v>
          </cell>
        </row>
        <row r="857">
          <cell r="DH857">
            <v>0</v>
          </cell>
          <cell r="DI857">
            <v>0</v>
          </cell>
          <cell r="DJ857">
            <v>0</v>
          </cell>
          <cell r="DK857">
            <v>0</v>
          </cell>
          <cell r="DL857">
            <v>0</v>
          </cell>
          <cell r="DM857">
            <v>0</v>
          </cell>
          <cell r="DN857">
            <v>0</v>
          </cell>
          <cell r="DO857">
            <v>0</v>
          </cell>
          <cell r="DP857">
            <v>0</v>
          </cell>
          <cell r="DQ857">
            <v>0</v>
          </cell>
          <cell r="DR857">
            <v>0</v>
          </cell>
          <cell r="DS857">
            <v>0</v>
          </cell>
          <cell r="DU857">
            <v>0</v>
          </cell>
          <cell r="DV857">
            <v>0</v>
          </cell>
          <cell r="DW857">
            <v>0</v>
          </cell>
          <cell r="DX857">
            <v>0</v>
          </cell>
          <cell r="DY857">
            <v>0</v>
          </cell>
          <cell r="DZ857">
            <v>0</v>
          </cell>
          <cell r="EA857">
            <v>0</v>
          </cell>
          <cell r="EB857">
            <v>0</v>
          </cell>
          <cell r="EC857">
            <v>0</v>
          </cell>
          <cell r="ED857">
            <v>0</v>
          </cell>
          <cell r="EE857">
            <v>0</v>
          </cell>
          <cell r="EF857">
            <v>0</v>
          </cell>
        </row>
        <row r="858">
          <cell r="DH858">
            <v>0</v>
          </cell>
          <cell r="DI858">
            <v>0</v>
          </cell>
          <cell r="DJ858">
            <v>0</v>
          </cell>
          <cell r="DK858">
            <v>0</v>
          </cell>
          <cell r="DL858">
            <v>0</v>
          </cell>
          <cell r="DM858">
            <v>0</v>
          </cell>
          <cell r="DN858">
            <v>0</v>
          </cell>
          <cell r="DO858">
            <v>0</v>
          </cell>
          <cell r="DP858">
            <v>0</v>
          </cell>
          <cell r="DQ858">
            <v>0</v>
          </cell>
          <cell r="DR858">
            <v>0</v>
          </cell>
          <cell r="DS858">
            <v>0</v>
          </cell>
          <cell r="DU858">
            <v>0</v>
          </cell>
          <cell r="DV858">
            <v>0</v>
          </cell>
          <cell r="DW858">
            <v>0</v>
          </cell>
          <cell r="DX858">
            <v>0</v>
          </cell>
          <cell r="DY858">
            <v>0</v>
          </cell>
          <cell r="DZ858">
            <v>0</v>
          </cell>
          <cell r="EA858">
            <v>0</v>
          </cell>
          <cell r="EB858">
            <v>0</v>
          </cell>
          <cell r="EC858">
            <v>0</v>
          </cell>
          <cell r="ED858">
            <v>0</v>
          </cell>
          <cell r="EE858">
            <v>0</v>
          </cell>
          <cell r="EF858">
            <v>0</v>
          </cell>
        </row>
        <row r="859">
          <cell r="DH859">
            <v>0</v>
          </cell>
          <cell r="DI859">
            <v>0</v>
          </cell>
          <cell r="DJ859">
            <v>0</v>
          </cell>
          <cell r="DK859">
            <v>0</v>
          </cell>
          <cell r="DL859">
            <v>0</v>
          </cell>
          <cell r="DM859">
            <v>0</v>
          </cell>
          <cell r="DN859">
            <v>0</v>
          </cell>
          <cell r="DO859">
            <v>0</v>
          </cell>
          <cell r="DP859">
            <v>0</v>
          </cell>
          <cell r="DQ859">
            <v>0</v>
          </cell>
          <cell r="DR859">
            <v>0</v>
          </cell>
          <cell r="DS859">
            <v>0</v>
          </cell>
          <cell r="DU859">
            <v>0</v>
          </cell>
          <cell r="DV859">
            <v>0</v>
          </cell>
          <cell r="DW859">
            <v>0</v>
          </cell>
          <cell r="DX859">
            <v>0</v>
          </cell>
          <cell r="DY859">
            <v>0</v>
          </cell>
          <cell r="DZ859">
            <v>0</v>
          </cell>
          <cell r="EA859">
            <v>0</v>
          </cell>
          <cell r="EB859">
            <v>0</v>
          </cell>
          <cell r="EC859">
            <v>0</v>
          </cell>
          <cell r="ED859">
            <v>0</v>
          </cell>
          <cell r="EE859">
            <v>0</v>
          </cell>
          <cell r="EF859">
            <v>0</v>
          </cell>
        </row>
        <row r="860">
          <cell r="DH860">
            <v>0</v>
          </cell>
          <cell r="DI860">
            <v>0</v>
          </cell>
          <cell r="DJ860">
            <v>0</v>
          </cell>
          <cell r="DK860">
            <v>0</v>
          </cell>
          <cell r="DL860">
            <v>0</v>
          </cell>
          <cell r="DM860">
            <v>0</v>
          </cell>
          <cell r="DN860">
            <v>0</v>
          </cell>
          <cell r="DO860">
            <v>0</v>
          </cell>
          <cell r="DP860">
            <v>0</v>
          </cell>
          <cell r="DQ860">
            <v>0</v>
          </cell>
          <cell r="DR860">
            <v>0</v>
          </cell>
          <cell r="DS860">
            <v>0</v>
          </cell>
          <cell r="DU860">
            <v>0</v>
          </cell>
          <cell r="DV860">
            <v>0</v>
          </cell>
          <cell r="DW860">
            <v>0</v>
          </cell>
          <cell r="DX860">
            <v>0</v>
          </cell>
          <cell r="DY860">
            <v>0</v>
          </cell>
          <cell r="DZ860">
            <v>0</v>
          </cell>
          <cell r="EA860">
            <v>0</v>
          </cell>
          <cell r="EB860">
            <v>0</v>
          </cell>
          <cell r="EC860">
            <v>0</v>
          </cell>
          <cell r="ED860">
            <v>0</v>
          </cell>
          <cell r="EE860">
            <v>0</v>
          </cell>
          <cell r="EF860">
            <v>0</v>
          </cell>
        </row>
        <row r="861">
          <cell r="DH861">
            <v>0</v>
          </cell>
          <cell r="DI861">
            <v>0</v>
          </cell>
          <cell r="DJ861">
            <v>0</v>
          </cell>
          <cell r="DK861">
            <v>0</v>
          </cell>
          <cell r="DL861">
            <v>0</v>
          </cell>
          <cell r="DM861">
            <v>0</v>
          </cell>
          <cell r="DN861">
            <v>0</v>
          </cell>
          <cell r="DO861">
            <v>0</v>
          </cell>
          <cell r="DP861">
            <v>0</v>
          </cell>
          <cell r="DQ861">
            <v>0</v>
          </cell>
          <cell r="DR861">
            <v>0</v>
          </cell>
          <cell r="DS861">
            <v>0</v>
          </cell>
          <cell r="DU861">
            <v>0</v>
          </cell>
          <cell r="DV861">
            <v>0</v>
          </cell>
          <cell r="DW861">
            <v>0</v>
          </cell>
          <cell r="DX861">
            <v>0</v>
          </cell>
          <cell r="DY861">
            <v>0</v>
          </cell>
          <cell r="DZ861">
            <v>0</v>
          </cell>
          <cell r="EA861">
            <v>0</v>
          </cell>
          <cell r="EB861">
            <v>0</v>
          </cell>
          <cell r="EC861">
            <v>0</v>
          </cell>
          <cell r="ED861">
            <v>0</v>
          </cell>
          <cell r="EE861">
            <v>0</v>
          </cell>
          <cell r="EF861">
            <v>0</v>
          </cell>
        </row>
        <row r="862">
          <cell r="DH862">
            <v>0</v>
          </cell>
          <cell r="DI862">
            <v>0</v>
          </cell>
          <cell r="DJ862">
            <v>0</v>
          </cell>
          <cell r="DK862">
            <v>0</v>
          </cell>
          <cell r="DL862">
            <v>0</v>
          </cell>
          <cell r="DM862">
            <v>0</v>
          </cell>
          <cell r="DN862">
            <v>0</v>
          </cell>
          <cell r="DO862">
            <v>0</v>
          </cell>
          <cell r="DP862">
            <v>0</v>
          </cell>
          <cell r="DQ862">
            <v>0</v>
          </cell>
          <cell r="DR862">
            <v>0</v>
          </cell>
          <cell r="DS862">
            <v>0</v>
          </cell>
          <cell r="DU862">
            <v>0</v>
          </cell>
          <cell r="DV862">
            <v>0</v>
          </cell>
          <cell r="DW862">
            <v>0</v>
          </cell>
          <cell r="DX862">
            <v>0</v>
          </cell>
          <cell r="DY862">
            <v>0</v>
          </cell>
          <cell r="DZ862">
            <v>0</v>
          </cell>
          <cell r="EA862">
            <v>0</v>
          </cell>
          <cell r="EB862">
            <v>0</v>
          </cell>
          <cell r="EC862">
            <v>0</v>
          </cell>
          <cell r="ED862">
            <v>0</v>
          </cell>
          <cell r="EE862">
            <v>0</v>
          </cell>
          <cell r="EF862">
            <v>0</v>
          </cell>
        </row>
        <row r="863">
          <cell r="DH863">
            <v>0</v>
          </cell>
          <cell r="DI863">
            <v>0</v>
          </cell>
          <cell r="DJ863">
            <v>0</v>
          </cell>
          <cell r="DK863">
            <v>0</v>
          </cell>
          <cell r="DL863">
            <v>0</v>
          </cell>
          <cell r="DM863">
            <v>0</v>
          </cell>
          <cell r="DN863">
            <v>0</v>
          </cell>
          <cell r="DO863">
            <v>0</v>
          </cell>
          <cell r="DP863">
            <v>0</v>
          </cell>
          <cell r="DQ863">
            <v>0</v>
          </cell>
          <cell r="DR863">
            <v>0</v>
          </cell>
          <cell r="DS863">
            <v>0</v>
          </cell>
          <cell r="DU863">
            <v>0</v>
          </cell>
          <cell r="DV863">
            <v>0</v>
          </cell>
          <cell r="DW863">
            <v>0</v>
          </cell>
          <cell r="DX863">
            <v>0</v>
          </cell>
          <cell r="DY863">
            <v>0</v>
          </cell>
          <cell r="DZ863">
            <v>0</v>
          </cell>
          <cell r="EA863">
            <v>0</v>
          </cell>
          <cell r="EB863">
            <v>0</v>
          </cell>
          <cell r="EC863">
            <v>0</v>
          </cell>
          <cell r="ED863">
            <v>0</v>
          </cell>
          <cell r="EE863">
            <v>0</v>
          </cell>
          <cell r="EF863">
            <v>0</v>
          </cell>
        </row>
        <row r="864">
          <cell r="DH864">
            <v>0</v>
          </cell>
          <cell r="DI864">
            <v>0</v>
          </cell>
          <cell r="DJ864">
            <v>0</v>
          </cell>
          <cell r="DK864">
            <v>0</v>
          </cell>
          <cell r="DL864">
            <v>0</v>
          </cell>
          <cell r="DM864">
            <v>0</v>
          </cell>
          <cell r="DN864">
            <v>0</v>
          </cell>
          <cell r="DO864">
            <v>0</v>
          </cell>
          <cell r="DP864">
            <v>0</v>
          </cell>
          <cell r="DQ864">
            <v>0</v>
          </cell>
          <cell r="DR864">
            <v>0</v>
          </cell>
          <cell r="DS864">
            <v>0</v>
          </cell>
          <cell r="DU864">
            <v>0</v>
          </cell>
          <cell r="DV864">
            <v>0</v>
          </cell>
          <cell r="DW864">
            <v>0</v>
          </cell>
          <cell r="DX864">
            <v>0</v>
          </cell>
          <cell r="DY864">
            <v>0</v>
          </cell>
          <cell r="DZ864">
            <v>0</v>
          </cell>
          <cell r="EA864">
            <v>0</v>
          </cell>
          <cell r="EB864">
            <v>0</v>
          </cell>
          <cell r="EC864">
            <v>0</v>
          </cell>
          <cell r="ED864">
            <v>0</v>
          </cell>
          <cell r="EE864">
            <v>0</v>
          </cell>
          <cell r="EF864">
            <v>0</v>
          </cell>
        </row>
        <row r="865">
          <cell r="DH865">
            <v>0</v>
          </cell>
          <cell r="DI865">
            <v>0</v>
          </cell>
          <cell r="DJ865">
            <v>0</v>
          </cell>
          <cell r="DK865">
            <v>0</v>
          </cell>
          <cell r="DL865">
            <v>0</v>
          </cell>
          <cell r="DM865">
            <v>0</v>
          </cell>
          <cell r="DN865">
            <v>0</v>
          </cell>
          <cell r="DO865">
            <v>0</v>
          </cell>
          <cell r="DP865">
            <v>0</v>
          </cell>
          <cell r="DQ865">
            <v>0</v>
          </cell>
          <cell r="DR865">
            <v>0</v>
          </cell>
          <cell r="DS865">
            <v>0</v>
          </cell>
          <cell r="DU865">
            <v>0</v>
          </cell>
          <cell r="DV865">
            <v>0</v>
          </cell>
          <cell r="DW865">
            <v>0</v>
          </cell>
          <cell r="DX865">
            <v>0</v>
          </cell>
          <cell r="DY865">
            <v>0</v>
          </cell>
          <cell r="DZ865">
            <v>0</v>
          </cell>
          <cell r="EA865">
            <v>0</v>
          </cell>
          <cell r="EB865">
            <v>0</v>
          </cell>
          <cell r="EC865">
            <v>0</v>
          </cell>
          <cell r="ED865">
            <v>0</v>
          </cell>
          <cell r="EE865">
            <v>0</v>
          </cell>
          <cell r="EF865">
            <v>0</v>
          </cell>
        </row>
        <row r="866">
          <cell r="DH866">
            <v>0</v>
          </cell>
          <cell r="DI866">
            <v>0</v>
          </cell>
          <cell r="DJ866">
            <v>0</v>
          </cell>
          <cell r="DK866">
            <v>0</v>
          </cell>
          <cell r="DL866">
            <v>0</v>
          </cell>
          <cell r="DM866">
            <v>0</v>
          </cell>
          <cell r="DN866">
            <v>0</v>
          </cell>
          <cell r="DO866">
            <v>0</v>
          </cell>
          <cell r="DP866">
            <v>0</v>
          </cell>
          <cell r="DQ866">
            <v>0</v>
          </cell>
          <cell r="DR866">
            <v>0</v>
          </cell>
          <cell r="DS866">
            <v>0</v>
          </cell>
          <cell r="DU866">
            <v>0</v>
          </cell>
          <cell r="DV866">
            <v>0</v>
          </cell>
          <cell r="DW866">
            <v>0</v>
          </cell>
          <cell r="DX866">
            <v>0</v>
          </cell>
          <cell r="DY866">
            <v>0</v>
          </cell>
          <cell r="DZ866">
            <v>0</v>
          </cell>
          <cell r="EA866">
            <v>0</v>
          </cell>
          <cell r="EB866">
            <v>0</v>
          </cell>
          <cell r="EC866">
            <v>0</v>
          </cell>
          <cell r="ED866">
            <v>0</v>
          </cell>
          <cell r="EE866">
            <v>0</v>
          </cell>
          <cell r="EF866">
            <v>0</v>
          </cell>
        </row>
        <row r="867">
          <cell r="DH867">
            <v>0</v>
          </cell>
          <cell r="DI867">
            <v>0</v>
          </cell>
          <cell r="DJ867">
            <v>0</v>
          </cell>
          <cell r="DK867">
            <v>0</v>
          </cell>
          <cell r="DL867">
            <v>0</v>
          </cell>
          <cell r="DM867">
            <v>0</v>
          </cell>
          <cell r="DN867">
            <v>0</v>
          </cell>
          <cell r="DO867">
            <v>0</v>
          </cell>
          <cell r="DP867">
            <v>0</v>
          </cell>
          <cell r="DQ867">
            <v>0</v>
          </cell>
          <cell r="DR867">
            <v>0</v>
          </cell>
          <cell r="DS867">
            <v>0</v>
          </cell>
          <cell r="DU867">
            <v>0</v>
          </cell>
          <cell r="DV867">
            <v>0</v>
          </cell>
          <cell r="DW867">
            <v>0</v>
          </cell>
          <cell r="DX867">
            <v>0</v>
          </cell>
          <cell r="DY867">
            <v>0</v>
          </cell>
          <cell r="DZ867">
            <v>0</v>
          </cell>
          <cell r="EA867">
            <v>0</v>
          </cell>
          <cell r="EB867">
            <v>0</v>
          </cell>
          <cell r="EC867">
            <v>0</v>
          </cell>
          <cell r="ED867">
            <v>0</v>
          </cell>
          <cell r="EE867">
            <v>0</v>
          </cell>
          <cell r="EF867">
            <v>0</v>
          </cell>
        </row>
        <row r="868">
          <cell r="DH868">
            <v>0</v>
          </cell>
          <cell r="DI868">
            <v>0</v>
          </cell>
          <cell r="DJ868">
            <v>0</v>
          </cell>
          <cell r="DK868">
            <v>0</v>
          </cell>
          <cell r="DL868">
            <v>0</v>
          </cell>
          <cell r="DM868">
            <v>0</v>
          </cell>
          <cell r="DN868">
            <v>0</v>
          </cell>
          <cell r="DO868">
            <v>0</v>
          </cell>
          <cell r="DP868">
            <v>0</v>
          </cell>
          <cell r="DQ868">
            <v>0</v>
          </cell>
          <cell r="DR868">
            <v>0</v>
          </cell>
          <cell r="DS868">
            <v>0</v>
          </cell>
          <cell r="DU868">
            <v>0</v>
          </cell>
          <cell r="DV868">
            <v>0</v>
          </cell>
          <cell r="DW868">
            <v>0</v>
          </cell>
          <cell r="DX868">
            <v>0</v>
          </cell>
          <cell r="DY868">
            <v>0</v>
          </cell>
          <cell r="DZ868">
            <v>0</v>
          </cell>
          <cell r="EA868">
            <v>0</v>
          </cell>
          <cell r="EB868">
            <v>0</v>
          </cell>
          <cell r="EC868">
            <v>0</v>
          </cell>
          <cell r="ED868">
            <v>0</v>
          </cell>
          <cell r="EE868">
            <v>0</v>
          </cell>
          <cell r="EF868">
            <v>0</v>
          </cell>
        </row>
        <row r="869">
          <cell r="DH869">
            <v>0</v>
          </cell>
          <cell r="DI869">
            <v>0</v>
          </cell>
          <cell r="DJ869">
            <v>0</v>
          </cell>
          <cell r="DK869">
            <v>0</v>
          </cell>
          <cell r="DL869">
            <v>0</v>
          </cell>
          <cell r="DM869">
            <v>0</v>
          </cell>
          <cell r="DN869">
            <v>0</v>
          </cell>
          <cell r="DO869">
            <v>0</v>
          </cell>
          <cell r="DP869">
            <v>0</v>
          </cell>
          <cell r="DQ869">
            <v>0</v>
          </cell>
          <cell r="DR869">
            <v>0</v>
          </cell>
          <cell r="DS869">
            <v>0</v>
          </cell>
          <cell r="DU869">
            <v>0</v>
          </cell>
          <cell r="DV869">
            <v>0</v>
          </cell>
          <cell r="DW869">
            <v>0</v>
          </cell>
          <cell r="DX869">
            <v>0</v>
          </cell>
          <cell r="DY869">
            <v>0</v>
          </cell>
          <cell r="DZ869">
            <v>0</v>
          </cell>
          <cell r="EA869">
            <v>0</v>
          </cell>
          <cell r="EB869">
            <v>0</v>
          </cell>
          <cell r="EC869">
            <v>0</v>
          </cell>
          <cell r="ED869">
            <v>0</v>
          </cell>
          <cell r="EE869">
            <v>0</v>
          </cell>
          <cell r="EF869">
            <v>0</v>
          </cell>
        </row>
        <row r="870">
          <cell r="DH870">
            <v>0</v>
          </cell>
          <cell r="DI870">
            <v>0</v>
          </cell>
          <cell r="DJ870">
            <v>0</v>
          </cell>
          <cell r="DK870">
            <v>0</v>
          </cell>
          <cell r="DL870">
            <v>0</v>
          </cell>
          <cell r="DM870">
            <v>0</v>
          </cell>
          <cell r="DN870">
            <v>0</v>
          </cell>
          <cell r="DO870">
            <v>0</v>
          </cell>
          <cell r="DP870">
            <v>0</v>
          </cell>
          <cell r="DQ870">
            <v>0</v>
          </cell>
          <cell r="DR870">
            <v>0</v>
          </cell>
          <cell r="DS870">
            <v>0</v>
          </cell>
          <cell r="DU870">
            <v>0</v>
          </cell>
          <cell r="DV870">
            <v>0</v>
          </cell>
          <cell r="DW870">
            <v>0</v>
          </cell>
          <cell r="DX870">
            <v>0</v>
          </cell>
          <cell r="DY870">
            <v>0</v>
          </cell>
          <cell r="DZ870">
            <v>0</v>
          </cell>
          <cell r="EA870">
            <v>0</v>
          </cell>
          <cell r="EB870">
            <v>0</v>
          </cell>
          <cell r="EC870">
            <v>0</v>
          </cell>
          <cell r="ED870">
            <v>0</v>
          </cell>
          <cell r="EE870">
            <v>0</v>
          </cell>
          <cell r="EF870">
            <v>0</v>
          </cell>
        </row>
        <row r="871">
          <cell r="DH871">
            <v>0</v>
          </cell>
          <cell r="DI871">
            <v>0</v>
          </cell>
          <cell r="DJ871">
            <v>0</v>
          </cell>
          <cell r="DK871">
            <v>0</v>
          </cell>
          <cell r="DL871">
            <v>0</v>
          </cell>
          <cell r="DM871">
            <v>0</v>
          </cell>
          <cell r="DN871">
            <v>0</v>
          </cell>
          <cell r="DO871">
            <v>0</v>
          </cell>
          <cell r="DP871">
            <v>0</v>
          </cell>
          <cell r="DQ871">
            <v>0</v>
          </cell>
          <cell r="DR871">
            <v>0</v>
          </cell>
          <cell r="DS871">
            <v>0</v>
          </cell>
          <cell r="DU871">
            <v>0</v>
          </cell>
          <cell r="DV871">
            <v>0</v>
          </cell>
          <cell r="DW871">
            <v>0</v>
          </cell>
          <cell r="DX871">
            <v>0</v>
          </cell>
          <cell r="DY871">
            <v>0</v>
          </cell>
          <cell r="DZ871">
            <v>0</v>
          </cell>
          <cell r="EA871">
            <v>0</v>
          </cell>
          <cell r="EB871">
            <v>0</v>
          </cell>
          <cell r="EC871">
            <v>0</v>
          </cell>
          <cell r="ED871">
            <v>0</v>
          </cell>
          <cell r="EE871">
            <v>0</v>
          </cell>
          <cell r="EF871">
            <v>0</v>
          </cell>
        </row>
        <row r="872">
          <cell r="DH872">
            <v>0</v>
          </cell>
          <cell r="DI872">
            <v>0</v>
          </cell>
          <cell r="DJ872">
            <v>0</v>
          </cell>
          <cell r="DK872">
            <v>0</v>
          </cell>
          <cell r="DL872">
            <v>0</v>
          </cell>
          <cell r="DM872">
            <v>0</v>
          </cell>
          <cell r="DN872">
            <v>0</v>
          </cell>
          <cell r="DO872">
            <v>0</v>
          </cell>
          <cell r="DP872">
            <v>0</v>
          </cell>
          <cell r="DQ872">
            <v>0</v>
          </cell>
          <cell r="DR872">
            <v>0</v>
          </cell>
          <cell r="DS872">
            <v>0</v>
          </cell>
          <cell r="DU872">
            <v>0</v>
          </cell>
          <cell r="DV872">
            <v>0</v>
          </cell>
          <cell r="DW872">
            <v>0</v>
          </cell>
          <cell r="DX872">
            <v>0</v>
          </cell>
          <cell r="DY872">
            <v>0</v>
          </cell>
          <cell r="DZ872">
            <v>0</v>
          </cell>
          <cell r="EA872">
            <v>0</v>
          </cell>
          <cell r="EB872">
            <v>0</v>
          </cell>
          <cell r="EC872">
            <v>0</v>
          </cell>
          <cell r="ED872">
            <v>0</v>
          </cell>
          <cell r="EE872">
            <v>0</v>
          </cell>
          <cell r="EF872">
            <v>0</v>
          </cell>
        </row>
        <row r="873">
          <cell r="DH873">
            <v>0</v>
          </cell>
          <cell r="DI873">
            <v>0</v>
          </cell>
          <cell r="DJ873">
            <v>0</v>
          </cell>
          <cell r="DK873">
            <v>0</v>
          </cell>
          <cell r="DL873">
            <v>0</v>
          </cell>
          <cell r="DM873">
            <v>0</v>
          </cell>
          <cell r="DN873">
            <v>0</v>
          </cell>
          <cell r="DO873">
            <v>0</v>
          </cell>
          <cell r="DP873">
            <v>0</v>
          </cell>
          <cell r="DQ873">
            <v>0</v>
          </cell>
          <cell r="DR873">
            <v>0</v>
          </cell>
          <cell r="DS873">
            <v>0</v>
          </cell>
          <cell r="DU873">
            <v>0</v>
          </cell>
          <cell r="DV873">
            <v>0</v>
          </cell>
          <cell r="DW873">
            <v>0</v>
          </cell>
          <cell r="DX873">
            <v>0</v>
          </cell>
          <cell r="DY873">
            <v>0</v>
          </cell>
          <cell r="DZ873">
            <v>0</v>
          </cell>
          <cell r="EA873">
            <v>0</v>
          </cell>
          <cell r="EB873">
            <v>0</v>
          </cell>
          <cell r="EC873">
            <v>0</v>
          </cell>
          <cell r="ED873">
            <v>0</v>
          </cell>
          <cell r="EE873">
            <v>0</v>
          </cell>
          <cell r="EF873">
            <v>0</v>
          </cell>
        </row>
        <row r="874">
          <cell r="DH874">
            <v>0</v>
          </cell>
          <cell r="DI874">
            <v>0</v>
          </cell>
          <cell r="DJ874">
            <v>0</v>
          </cell>
          <cell r="DK874">
            <v>0</v>
          </cell>
          <cell r="DL874">
            <v>0</v>
          </cell>
          <cell r="DM874">
            <v>0</v>
          </cell>
          <cell r="DN874">
            <v>0</v>
          </cell>
          <cell r="DO874">
            <v>0</v>
          </cell>
          <cell r="DP874">
            <v>0</v>
          </cell>
          <cell r="DQ874">
            <v>0</v>
          </cell>
          <cell r="DR874">
            <v>0</v>
          </cell>
          <cell r="DS874">
            <v>0</v>
          </cell>
          <cell r="DU874">
            <v>0</v>
          </cell>
          <cell r="DV874">
            <v>0</v>
          </cell>
          <cell r="DW874">
            <v>0</v>
          </cell>
          <cell r="DX874">
            <v>0</v>
          </cell>
          <cell r="DY874">
            <v>0</v>
          </cell>
          <cell r="DZ874">
            <v>0</v>
          </cell>
          <cell r="EA874">
            <v>0</v>
          </cell>
          <cell r="EB874">
            <v>0</v>
          </cell>
          <cell r="EC874">
            <v>0</v>
          </cell>
          <cell r="ED874">
            <v>0</v>
          </cell>
          <cell r="EE874">
            <v>0</v>
          </cell>
          <cell r="EF874">
            <v>0</v>
          </cell>
        </row>
        <row r="875">
          <cell r="DH875">
            <v>0</v>
          </cell>
          <cell r="DI875">
            <v>0</v>
          </cell>
          <cell r="DJ875">
            <v>0</v>
          </cell>
          <cell r="DK875">
            <v>0</v>
          </cell>
          <cell r="DL875">
            <v>0</v>
          </cell>
          <cell r="DM875">
            <v>0</v>
          </cell>
          <cell r="DN875">
            <v>0</v>
          </cell>
          <cell r="DO875">
            <v>0</v>
          </cell>
          <cell r="DP875">
            <v>0</v>
          </cell>
          <cell r="DQ875">
            <v>0</v>
          </cell>
          <cell r="DR875">
            <v>0</v>
          </cell>
          <cell r="DS875">
            <v>0</v>
          </cell>
          <cell r="DU875">
            <v>0</v>
          </cell>
          <cell r="DV875">
            <v>0</v>
          </cell>
          <cell r="DW875">
            <v>0</v>
          </cell>
          <cell r="DX875">
            <v>0</v>
          </cell>
          <cell r="DY875">
            <v>0</v>
          </cell>
          <cell r="DZ875">
            <v>0</v>
          </cell>
          <cell r="EA875">
            <v>0</v>
          </cell>
          <cell r="EB875">
            <v>0</v>
          </cell>
          <cell r="EC875">
            <v>0</v>
          </cell>
          <cell r="ED875">
            <v>0</v>
          </cell>
          <cell r="EE875">
            <v>0</v>
          </cell>
          <cell r="EF875">
            <v>0</v>
          </cell>
        </row>
        <row r="876">
          <cell r="DH876">
            <v>0</v>
          </cell>
          <cell r="DI876">
            <v>0</v>
          </cell>
          <cell r="DJ876">
            <v>0</v>
          </cell>
          <cell r="DK876">
            <v>0</v>
          </cell>
          <cell r="DL876">
            <v>0</v>
          </cell>
          <cell r="DM876">
            <v>0</v>
          </cell>
          <cell r="DN876">
            <v>0</v>
          </cell>
          <cell r="DO876">
            <v>0</v>
          </cell>
          <cell r="DP876">
            <v>0</v>
          </cell>
          <cell r="DQ876">
            <v>0</v>
          </cell>
          <cell r="DR876">
            <v>0</v>
          </cell>
          <cell r="DS876">
            <v>0</v>
          </cell>
          <cell r="DU876">
            <v>0</v>
          </cell>
          <cell r="DV876">
            <v>0</v>
          </cell>
          <cell r="DW876">
            <v>0</v>
          </cell>
          <cell r="DX876">
            <v>0</v>
          </cell>
          <cell r="DY876">
            <v>0</v>
          </cell>
          <cell r="DZ876">
            <v>0</v>
          </cell>
          <cell r="EA876">
            <v>0</v>
          </cell>
          <cell r="EB876">
            <v>0</v>
          </cell>
          <cell r="EC876">
            <v>0</v>
          </cell>
          <cell r="ED876">
            <v>0</v>
          </cell>
          <cell r="EE876">
            <v>0</v>
          </cell>
          <cell r="EF876">
            <v>0</v>
          </cell>
        </row>
        <row r="877">
          <cell r="DH877">
            <v>0</v>
          </cell>
          <cell r="DI877">
            <v>0</v>
          </cell>
          <cell r="DJ877">
            <v>0</v>
          </cell>
          <cell r="DK877">
            <v>0</v>
          </cell>
          <cell r="DL877">
            <v>0</v>
          </cell>
          <cell r="DM877">
            <v>0</v>
          </cell>
          <cell r="DN877">
            <v>0</v>
          </cell>
          <cell r="DO877">
            <v>0</v>
          </cell>
          <cell r="DP877">
            <v>0</v>
          </cell>
          <cell r="DQ877">
            <v>0</v>
          </cell>
          <cell r="DR877">
            <v>0</v>
          </cell>
          <cell r="DS877">
            <v>0</v>
          </cell>
          <cell r="DU877">
            <v>0</v>
          </cell>
          <cell r="DV877">
            <v>0</v>
          </cell>
          <cell r="DW877">
            <v>0</v>
          </cell>
          <cell r="DX877">
            <v>0</v>
          </cell>
          <cell r="DY877">
            <v>0</v>
          </cell>
          <cell r="DZ877">
            <v>0</v>
          </cell>
          <cell r="EA877">
            <v>0</v>
          </cell>
          <cell r="EB877">
            <v>0</v>
          </cell>
          <cell r="EC877">
            <v>0</v>
          </cell>
          <cell r="ED877">
            <v>0</v>
          </cell>
          <cell r="EE877">
            <v>0</v>
          </cell>
          <cell r="EF877">
            <v>0</v>
          </cell>
        </row>
        <row r="878">
          <cell r="DH878">
            <v>0</v>
          </cell>
          <cell r="DI878">
            <v>0</v>
          </cell>
          <cell r="DJ878">
            <v>0</v>
          </cell>
          <cell r="DK878">
            <v>0</v>
          </cell>
          <cell r="DL878">
            <v>0</v>
          </cell>
          <cell r="DM878">
            <v>0</v>
          </cell>
          <cell r="DN878">
            <v>0</v>
          </cell>
          <cell r="DO878">
            <v>0</v>
          </cell>
          <cell r="DP878">
            <v>0</v>
          </cell>
          <cell r="DQ878">
            <v>0</v>
          </cell>
          <cell r="DR878">
            <v>0</v>
          </cell>
          <cell r="DS878">
            <v>0</v>
          </cell>
          <cell r="DU878">
            <v>0</v>
          </cell>
          <cell r="DV878">
            <v>0</v>
          </cell>
          <cell r="DW878">
            <v>0</v>
          </cell>
          <cell r="DX878">
            <v>0</v>
          </cell>
          <cell r="DY878">
            <v>0</v>
          </cell>
          <cell r="DZ878">
            <v>0</v>
          </cell>
          <cell r="EA878">
            <v>0</v>
          </cell>
          <cell r="EB878">
            <v>0</v>
          </cell>
          <cell r="EC878">
            <v>0</v>
          </cell>
          <cell r="ED878">
            <v>0</v>
          </cell>
          <cell r="EE878">
            <v>0</v>
          </cell>
          <cell r="EF878">
            <v>0</v>
          </cell>
        </row>
        <row r="879">
          <cell r="DH879">
            <v>0</v>
          </cell>
          <cell r="DI879">
            <v>0</v>
          </cell>
          <cell r="DJ879">
            <v>0</v>
          </cell>
          <cell r="DK879">
            <v>0</v>
          </cell>
          <cell r="DL879">
            <v>0</v>
          </cell>
          <cell r="DM879">
            <v>0</v>
          </cell>
          <cell r="DN879">
            <v>0</v>
          </cell>
          <cell r="DO879">
            <v>0</v>
          </cell>
          <cell r="DP879">
            <v>0</v>
          </cell>
          <cell r="DQ879">
            <v>0</v>
          </cell>
          <cell r="DR879">
            <v>0</v>
          </cell>
          <cell r="DS879">
            <v>0</v>
          </cell>
          <cell r="DU879">
            <v>0</v>
          </cell>
          <cell r="DV879">
            <v>0</v>
          </cell>
          <cell r="DW879">
            <v>0</v>
          </cell>
          <cell r="DX879">
            <v>0</v>
          </cell>
          <cell r="DY879">
            <v>0</v>
          </cell>
          <cell r="DZ879">
            <v>0</v>
          </cell>
          <cell r="EA879">
            <v>0</v>
          </cell>
          <cell r="EB879">
            <v>0</v>
          </cell>
          <cell r="EC879">
            <v>0</v>
          </cell>
          <cell r="ED879">
            <v>0</v>
          </cell>
          <cell r="EE879">
            <v>0</v>
          </cell>
          <cell r="EF879">
            <v>0</v>
          </cell>
        </row>
        <row r="880">
          <cell r="DH880">
            <v>0</v>
          </cell>
          <cell r="DI880">
            <v>0</v>
          </cell>
          <cell r="DJ880">
            <v>0</v>
          </cell>
          <cell r="DK880">
            <v>0</v>
          </cell>
          <cell r="DL880">
            <v>0</v>
          </cell>
          <cell r="DM880">
            <v>0</v>
          </cell>
          <cell r="DN880">
            <v>0</v>
          </cell>
          <cell r="DO880">
            <v>0</v>
          </cell>
          <cell r="DP880">
            <v>0</v>
          </cell>
          <cell r="DQ880">
            <v>0</v>
          </cell>
          <cell r="DR880">
            <v>0</v>
          </cell>
          <cell r="DS880">
            <v>0</v>
          </cell>
          <cell r="DU880">
            <v>0</v>
          </cell>
          <cell r="DV880">
            <v>0</v>
          </cell>
          <cell r="DW880">
            <v>0</v>
          </cell>
          <cell r="DX880">
            <v>0</v>
          </cell>
          <cell r="DY880">
            <v>0</v>
          </cell>
          <cell r="DZ880">
            <v>0</v>
          </cell>
          <cell r="EA880">
            <v>0</v>
          </cell>
          <cell r="EB880">
            <v>0</v>
          </cell>
          <cell r="EC880">
            <v>0</v>
          </cell>
          <cell r="ED880">
            <v>0</v>
          </cell>
          <cell r="EE880">
            <v>0</v>
          </cell>
          <cell r="EF880">
            <v>0</v>
          </cell>
        </row>
        <row r="881">
          <cell r="DH881">
            <v>0</v>
          </cell>
          <cell r="DI881">
            <v>0</v>
          </cell>
          <cell r="DJ881">
            <v>0</v>
          </cell>
          <cell r="DK881">
            <v>0</v>
          </cell>
          <cell r="DL881">
            <v>0</v>
          </cell>
          <cell r="DM881">
            <v>0</v>
          </cell>
          <cell r="DN881">
            <v>0</v>
          </cell>
          <cell r="DO881">
            <v>0</v>
          </cell>
          <cell r="DP881">
            <v>0</v>
          </cell>
          <cell r="DQ881">
            <v>0</v>
          </cell>
          <cell r="DR881">
            <v>0</v>
          </cell>
          <cell r="DS881">
            <v>0</v>
          </cell>
          <cell r="DU881">
            <v>0</v>
          </cell>
          <cell r="DV881">
            <v>0</v>
          </cell>
          <cell r="DW881">
            <v>0</v>
          </cell>
          <cell r="DX881">
            <v>0</v>
          </cell>
          <cell r="DY881">
            <v>0</v>
          </cell>
          <cell r="DZ881">
            <v>0</v>
          </cell>
          <cell r="EA881">
            <v>0</v>
          </cell>
          <cell r="EB881">
            <v>0</v>
          </cell>
          <cell r="EC881">
            <v>0</v>
          </cell>
          <cell r="ED881">
            <v>0</v>
          </cell>
          <cell r="EE881">
            <v>0</v>
          </cell>
          <cell r="EF881">
            <v>0</v>
          </cell>
        </row>
        <row r="882">
          <cell r="DH882">
            <v>0</v>
          </cell>
          <cell r="DI882">
            <v>0</v>
          </cell>
          <cell r="DJ882">
            <v>0</v>
          </cell>
          <cell r="DK882">
            <v>0</v>
          </cell>
          <cell r="DL882">
            <v>0</v>
          </cell>
          <cell r="DM882">
            <v>0</v>
          </cell>
          <cell r="DN882">
            <v>0</v>
          </cell>
          <cell r="DO882">
            <v>0</v>
          </cell>
          <cell r="DP882">
            <v>0</v>
          </cell>
          <cell r="DQ882">
            <v>0</v>
          </cell>
          <cell r="DR882">
            <v>0</v>
          </cell>
          <cell r="DS882">
            <v>0</v>
          </cell>
          <cell r="DU882">
            <v>0</v>
          </cell>
          <cell r="DV882">
            <v>0</v>
          </cell>
          <cell r="DW882">
            <v>0</v>
          </cell>
          <cell r="DX882">
            <v>0</v>
          </cell>
          <cell r="DY882">
            <v>0</v>
          </cell>
          <cell r="DZ882">
            <v>0</v>
          </cell>
          <cell r="EA882">
            <v>0</v>
          </cell>
          <cell r="EB882">
            <v>0</v>
          </cell>
          <cell r="EC882">
            <v>0</v>
          </cell>
          <cell r="ED882">
            <v>0</v>
          </cell>
          <cell r="EE882">
            <v>0</v>
          </cell>
          <cell r="EF882">
            <v>0</v>
          </cell>
        </row>
        <row r="883">
          <cell r="DH883">
            <v>0</v>
          </cell>
          <cell r="DI883">
            <v>0</v>
          </cell>
          <cell r="DJ883">
            <v>0</v>
          </cell>
          <cell r="DK883">
            <v>0</v>
          </cell>
          <cell r="DL883">
            <v>0</v>
          </cell>
          <cell r="DM883">
            <v>0</v>
          </cell>
          <cell r="DN883">
            <v>0</v>
          </cell>
          <cell r="DO883">
            <v>0</v>
          </cell>
          <cell r="DP883">
            <v>0</v>
          </cell>
          <cell r="DQ883">
            <v>0</v>
          </cell>
          <cell r="DR883">
            <v>0</v>
          </cell>
          <cell r="DS883">
            <v>0</v>
          </cell>
          <cell r="DU883">
            <v>0</v>
          </cell>
          <cell r="DV883">
            <v>0</v>
          </cell>
          <cell r="DW883">
            <v>0</v>
          </cell>
          <cell r="DX883">
            <v>0</v>
          </cell>
          <cell r="DY883">
            <v>0</v>
          </cell>
          <cell r="DZ883">
            <v>0</v>
          </cell>
          <cell r="EA883">
            <v>0</v>
          </cell>
          <cell r="EB883">
            <v>0</v>
          </cell>
          <cell r="EC883">
            <v>0</v>
          </cell>
          <cell r="ED883">
            <v>0</v>
          </cell>
          <cell r="EE883">
            <v>0</v>
          </cell>
          <cell r="EF883">
            <v>0</v>
          </cell>
        </row>
        <row r="884">
          <cell r="DH884">
            <v>0</v>
          </cell>
          <cell r="DI884">
            <v>0</v>
          </cell>
          <cell r="DJ884">
            <v>0</v>
          </cell>
          <cell r="DK884">
            <v>0</v>
          </cell>
          <cell r="DL884">
            <v>0</v>
          </cell>
          <cell r="DM884">
            <v>0</v>
          </cell>
          <cell r="DN884">
            <v>0</v>
          </cell>
          <cell r="DO884">
            <v>0</v>
          </cell>
          <cell r="DP884">
            <v>0</v>
          </cell>
          <cell r="DQ884">
            <v>0</v>
          </cell>
          <cell r="DR884">
            <v>0</v>
          </cell>
          <cell r="DS884">
            <v>0</v>
          </cell>
          <cell r="DU884">
            <v>0</v>
          </cell>
          <cell r="DV884">
            <v>0</v>
          </cell>
          <cell r="DW884">
            <v>0</v>
          </cell>
          <cell r="DX884">
            <v>0</v>
          </cell>
          <cell r="DY884">
            <v>0</v>
          </cell>
          <cell r="DZ884">
            <v>0</v>
          </cell>
          <cell r="EA884">
            <v>0</v>
          </cell>
          <cell r="EB884">
            <v>0</v>
          </cell>
          <cell r="EC884">
            <v>0</v>
          </cell>
          <cell r="ED884">
            <v>0</v>
          </cell>
          <cell r="EE884">
            <v>0</v>
          </cell>
          <cell r="EF884">
            <v>0</v>
          </cell>
        </row>
        <row r="885">
          <cell r="DH885">
            <v>0</v>
          </cell>
          <cell r="DI885">
            <v>0</v>
          </cell>
          <cell r="DJ885">
            <v>0</v>
          </cell>
          <cell r="DK885">
            <v>0</v>
          </cell>
          <cell r="DL885">
            <v>0</v>
          </cell>
          <cell r="DM885">
            <v>0</v>
          </cell>
          <cell r="DN885">
            <v>0</v>
          </cell>
          <cell r="DO885">
            <v>0</v>
          </cell>
          <cell r="DP885">
            <v>0</v>
          </cell>
          <cell r="DQ885">
            <v>0</v>
          </cell>
          <cell r="DR885">
            <v>0</v>
          </cell>
          <cell r="DS885">
            <v>0</v>
          </cell>
          <cell r="DU885">
            <v>0</v>
          </cell>
          <cell r="DV885">
            <v>0</v>
          </cell>
          <cell r="DW885">
            <v>0</v>
          </cell>
          <cell r="DX885">
            <v>0</v>
          </cell>
          <cell r="DY885">
            <v>0</v>
          </cell>
          <cell r="DZ885">
            <v>0</v>
          </cell>
          <cell r="EA885">
            <v>0</v>
          </cell>
          <cell r="EB885">
            <v>0</v>
          </cell>
          <cell r="EC885">
            <v>0</v>
          </cell>
          <cell r="ED885">
            <v>0</v>
          </cell>
          <cell r="EE885">
            <v>0</v>
          </cell>
          <cell r="EF885">
            <v>0</v>
          </cell>
        </row>
        <row r="886">
          <cell r="DH886">
            <v>0</v>
          </cell>
          <cell r="DI886">
            <v>0</v>
          </cell>
          <cell r="DJ886">
            <v>0</v>
          </cell>
          <cell r="DK886">
            <v>0</v>
          </cell>
          <cell r="DL886">
            <v>0</v>
          </cell>
          <cell r="DM886">
            <v>0</v>
          </cell>
          <cell r="DN886">
            <v>0</v>
          </cell>
          <cell r="DO886">
            <v>0</v>
          </cell>
          <cell r="DP886">
            <v>0</v>
          </cell>
          <cell r="DQ886">
            <v>0</v>
          </cell>
          <cell r="DR886">
            <v>0</v>
          </cell>
          <cell r="DS886">
            <v>0</v>
          </cell>
          <cell r="DU886">
            <v>0</v>
          </cell>
          <cell r="DV886">
            <v>0</v>
          </cell>
          <cell r="DW886">
            <v>0</v>
          </cell>
          <cell r="DX886">
            <v>0</v>
          </cell>
          <cell r="DY886">
            <v>0</v>
          </cell>
          <cell r="DZ886">
            <v>0</v>
          </cell>
          <cell r="EA886">
            <v>0</v>
          </cell>
          <cell r="EB886">
            <v>0</v>
          </cell>
          <cell r="EC886">
            <v>0</v>
          </cell>
          <cell r="ED886">
            <v>0</v>
          </cell>
          <cell r="EE886">
            <v>0</v>
          </cell>
          <cell r="EF886">
            <v>0</v>
          </cell>
        </row>
        <row r="887">
          <cell r="DH887">
            <v>0</v>
          </cell>
          <cell r="DI887">
            <v>0</v>
          </cell>
          <cell r="DJ887">
            <v>0</v>
          </cell>
          <cell r="DK887">
            <v>0</v>
          </cell>
          <cell r="DL887">
            <v>0</v>
          </cell>
          <cell r="DM887">
            <v>0</v>
          </cell>
          <cell r="DN887">
            <v>0</v>
          </cell>
          <cell r="DO887">
            <v>0</v>
          </cell>
          <cell r="DP887">
            <v>0</v>
          </cell>
          <cell r="DQ887">
            <v>0</v>
          </cell>
          <cell r="DR887">
            <v>0</v>
          </cell>
          <cell r="DS887">
            <v>0</v>
          </cell>
          <cell r="DU887">
            <v>0</v>
          </cell>
          <cell r="DV887">
            <v>0</v>
          </cell>
          <cell r="DW887">
            <v>0</v>
          </cell>
          <cell r="DX887">
            <v>0</v>
          </cell>
          <cell r="DY887">
            <v>0</v>
          </cell>
          <cell r="DZ887">
            <v>0</v>
          </cell>
          <cell r="EA887">
            <v>0</v>
          </cell>
          <cell r="EB887">
            <v>0</v>
          </cell>
          <cell r="EC887">
            <v>0</v>
          </cell>
          <cell r="ED887">
            <v>0</v>
          </cell>
          <cell r="EE887">
            <v>0</v>
          </cell>
          <cell r="EF887">
            <v>0</v>
          </cell>
        </row>
        <row r="888">
          <cell r="DH888">
            <v>0</v>
          </cell>
          <cell r="DI888">
            <v>0</v>
          </cell>
          <cell r="DJ888">
            <v>0</v>
          </cell>
          <cell r="DK888">
            <v>0</v>
          </cell>
          <cell r="DL888">
            <v>0</v>
          </cell>
          <cell r="DM888">
            <v>0</v>
          </cell>
          <cell r="DN888">
            <v>0</v>
          </cell>
          <cell r="DO888">
            <v>0</v>
          </cell>
          <cell r="DP888">
            <v>0</v>
          </cell>
          <cell r="DQ888">
            <v>0</v>
          </cell>
          <cell r="DR888">
            <v>0</v>
          </cell>
          <cell r="DS888">
            <v>0</v>
          </cell>
          <cell r="DU888">
            <v>0</v>
          </cell>
          <cell r="DV888">
            <v>0</v>
          </cell>
          <cell r="DW888">
            <v>0</v>
          </cell>
          <cell r="DX888">
            <v>0</v>
          </cell>
          <cell r="DY888">
            <v>0</v>
          </cell>
          <cell r="DZ888">
            <v>0</v>
          </cell>
          <cell r="EA888">
            <v>0</v>
          </cell>
          <cell r="EB888">
            <v>0</v>
          </cell>
          <cell r="EC888">
            <v>0</v>
          </cell>
          <cell r="ED888">
            <v>0</v>
          </cell>
          <cell r="EE888">
            <v>0</v>
          </cell>
          <cell r="EF888">
            <v>0</v>
          </cell>
        </row>
        <row r="889">
          <cell r="DH889">
            <v>0</v>
          </cell>
          <cell r="DI889">
            <v>0</v>
          </cell>
          <cell r="DJ889">
            <v>0</v>
          </cell>
          <cell r="DK889">
            <v>0</v>
          </cell>
          <cell r="DL889">
            <v>0</v>
          </cell>
          <cell r="DM889">
            <v>0</v>
          </cell>
          <cell r="DN889">
            <v>0</v>
          </cell>
          <cell r="DO889">
            <v>0</v>
          </cell>
          <cell r="DP889">
            <v>0</v>
          </cell>
          <cell r="DQ889">
            <v>0</v>
          </cell>
          <cell r="DR889">
            <v>0</v>
          </cell>
          <cell r="DS889">
            <v>0</v>
          </cell>
          <cell r="DU889">
            <v>0</v>
          </cell>
          <cell r="DV889">
            <v>0</v>
          </cell>
          <cell r="DW889">
            <v>0</v>
          </cell>
          <cell r="DX889">
            <v>0</v>
          </cell>
          <cell r="DY889">
            <v>0</v>
          </cell>
          <cell r="DZ889">
            <v>0</v>
          </cell>
          <cell r="EA889">
            <v>0</v>
          </cell>
          <cell r="EB889">
            <v>0</v>
          </cell>
          <cell r="EC889">
            <v>0</v>
          </cell>
          <cell r="ED889">
            <v>0</v>
          </cell>
          <cell r="EE889">
            <v>0</v>
          </cell>
          <cell r="EF889">
            <v>0</v>
          </cell>
        </row>
        <row r="890">
          <cell r="DH890">
            <v>0</v>
          </cell>
          <cell r="DI890">
            <v>0</v>
          </cell>
          <cell r="DJ890">
            <v>0</v>
          </cell>
          <cell r="DK890">
            <v>0</v>
          </cell>
          <cell r="DL890">
            <v>0</v>
          </cell>
          <cell r="DM890">
            <v>0</v>
          </cell>
          <cell r="DN890">
            <v>0</v>
          </cell>
          <cell r="DO890">
            <v>0</v>
          </cell>
          <cell r="DP890">
            <v>0</v>
          </cell>
          <cell r="DQ890">
            <v>0</v>
          </cell>
          <cell r="DR890">
            <v>0</v>
          </cell>
          <cell r="DS890">
            <v>0</v>
          </cell>
          <cell r="DU890">
            <v>0</v>
          </cell>
          <cell r="DV890">
            <v>0</v>
          </cell>
          <cell r="DW890">
            <v>0</v>
          </cell>
          <cell r="DX890">
            <v>0</v>
          </cell>
          <cell r="DY890">
            <v>0</v>
          </cell>
          <cell r="DZ890">
            <v>0</v>
          </cell>
          <cell r="EA890">
            <v>0</v>
          </cell>
          <cell r="EB890">
            <v>0</v>
          </cell>
          <cell r="EC890">
            <v>0</v>
          </cell>
          <cell r="ED890">
            <v>0</v>
          </cell>
          <cell r="EE890">
            <v>0</v>
          </cell>
          <cell r="EF890">
            <v>0</v>
          </cell>
        </row>
        <row r="891">
          <cell r="DH891">
            <v>0</v>
          </cell>
          <cell r="DI891">
            <v>0</v>
          </cell>
          <cell r="DJ891">
            <v>0</v>
          </cell>
          <cell r="DK891">
            <v>0</v>
          </cell>
          <cell r="DL891">
            <v>0</v>
          </cell>
          <cell r="DM891">
            <v>0</v>
          </cell>
          <cell r="DN891">
            <v>0</v>
          </cell>
          <cell r="DO891">
            <v>0</v>
          </cell>
          <cell r="DP891">
            <v>0</v>
          </cell>
          <cell r="DQ891">
            <v>0</v>
          </cell>
          <cell r="DR891">
            <v>0</v>
          </cell>
          <cell r="DS891">
            <v>0</v>
          </cell>
          <cell r="DU891">
            <v>0</v>
          </cell>
          <cell r="DV891">
            <v>0</v>
          </cell>
          <cell r="DW891">
            <v>0</v>
          </cell>
          <cell r="DX891">
            <v>0</v>
          </cell>
          <cell r="DY891">
            <v>0</v>
          </cell>
          <cell r="DZ891">
            <v>0</v>
          </cell>
          <cell r="EA891">
            <v>0</v>
          </cell>
          <cell r="EB891">
            <v>0</v>
          </cell>
          <cell r="EC891">
            <v>0</v>
          </cell>
          <cell r="ED891">
            <v>0</v>
          </cell>
          <cell r="EE891">
            <v>0</v>
          </cell>
          <cell r="EF891">
            <v>0</v>
          </cell>
        </row>
        <row r="892">
          <cell r="DH892">
            <v>0</v>
          </cell>
          <cell r="DI892">
            <v>0</v>
          </cell>
          <cell r="DJ892">
            <v>0</v>
          </cell>
          <cell r="DK892">
            <v>0</v>
          </cell>
          <cell r="DL892">
            <v>0</v>
          </cell>
          <cell r="DM892">
            <v>0</v>
          </cell>
          <cell r="DN892">
            <v>0</v>
          </cell>
          <cell r="DO892">
            <v>0</v>
          </cell>
          <cell r="DP892">
            <v>0</v>
          </cell>
          <cell r="DQ892">
            <v>0</v>
          </cell>
          <cell r="DR892">
            <v>0</v>
          </cell>
          <cell r="DS892">
            <v>0</v>
          </cell>
          <cell r="DU892">
            <v>0</v>
          </cell>
          <cell r="DV892">
            <v>0</v>
          </cell>
          <cell r="DW892">
            <v>0</v>
          </cell>
          <cell r="DX892">
            <v>0</v>
          </cell>
          <cell r="DY892">
            <v>0</v>
          </cell>
          <cell r="DZ892">
            <v>0</v>
          </cell>
          <cell r="EA892">
            <v>0</v>
          </cell>
          <cell r="EB892">
            <v>0</v>
          </cell>
          <cell r="EC892">
            <v>0</v>
          </cell>
          <cell r="ED892">
            <v>0</v>
          </cell>
          <cell r="EE892">
            <v>0</v>
          </cell>
          <cell r="EF892">
            <v>0</v>
          </cell>
        </row>
        <row r="893">
          <cell r="DH893">
            <v>0</v>
          </cell>
          <cell r="DI893">
            <v>0</v>
          </cell>
          <cell r="DJ893">
            <v>0</v>
          </cell>
          <cell r="DK893">
            <v>0</v>
          </cell>
          <cell r="DL893">
            <v>0</v>
          </cell>
          <cell r="DM893">
            <v>0</v>
          </cell>
          <cell r="DN893">
            <v>0</v>
          </cell>
          <cell r="DO893">
            <v>0</v>
          </cell>
          <cell r="DP893">
            <v>0</v>
          </cell>
          <cell r="DQ893">
            <v>0</v>
          </cell>
          <cell r="DR893">
            <v>0</v>
          </cell>
          <cell r="DS893">
            <v>0</v>
          </cell>
          <cell r="DU893">
            <v>0</v>
          </cell>
          <cell r="DV893">
            <v>0</v>
          </cell>
          <cell r="DW893">
            <v>0</v>
          </cell>
          <cell r="DX893">
            <v>0</v>
          </cell>
          <cell r="DY893">
            <v>0</v>
          </cell>
          <cell r="DZ893">
            <v>0</v>
          </cell>
          <cell r="EA893">
            <v>0</v>
          </cell>
          <cell r="EB893">
            <v>0</v>
          </cell>
          <cell r="EC893">
            <v>0</v>
          </cell>
          <cell r="ED893">
            <v>0</v>
          </cell>
          <cell r="EE893">
            <v>0</v>
          </cell>
          <cell r="EF893">
            <v>0</v>
          </cell>
        </row>
        <row r="894">
          <cell r="DH894">
            <v>0</v>
          </cell>
          <cell r="DI894">
            <v>0</v>
          </cell>
          <cell r="DJ894">
            <v>0</v>
          </cell>
          <cell r="DK894">
            <v>0</v>
          </cell>
          <cell r="DL894">
            <v>0</v>
          </cell>
          <cell r="DM894">
            <v>0</v>
          </cell>
          <cell r="DN894">
            <v>0</v>
          </cell>
          <cell r="DO894">
            <v>0</v>
          </cell>
          <cell r="DP894">
            <v>0</v>
          </cell>
          <cell r="DQ894">
            <v>0</v>
          </cell>
          <cell r="DR894">
            <v>0</v>
          </cell>
          <cell r="DS894">
            <v>0</v>
          </cell>
          <cell r="DU894">
            <v>0</v>
          </cell>
          <cell r="DV894">
            <v>0</v>
          </cell>
          <cell r="DW894">
            <v>0</v>
          </cell>
          <cell r="DX894">
            <v>0</v>
          </cell>
          <cell r="DY894">
            <v>0</v>
          </cell>
          <cell r="DZ894">
            <v>0</v>
          </cell>
          <cell r="EA894">
            <v>0</v>
          </cell>
          <cell r="EB894">
            <v>0</v>
          </cell>
          <cell r="EC894">
            <v>0</v>
          </cell>
          <cell r="ED894">
            <v>0</v>
          </cell>
          <cell r="EE894">
            <v>0</v>
          </cell>
          <cell r="EF894">
            <v>0</v>
          </cell>
        </row>
        <row r="895">
          <cell r="DH895">
            <v>0</v>
          </cell>
          <cell r="DI895">
            <v>0</v>
          </cell>
          <cell r="DJ895">
            <v>0</v>
          </cell>
          <cell r="DK895">
            <v>0</v>
          </cell>
          <cell r="DL895">
            <v>0</v>
          </cell>
          <cell r="DM895">
            <v>0</v>
          </cell>
          <cell r="DN895">
            <v>0</v>
          </cell>
          <cell r="DO895">
            <v>0</v>
          </cell>
          <cell r="DP895">
            <v>0</v>
          </cell>
          <cell r="DQ895">
            <v>0</v>
          </cell>
          <cell r="DR895">
            <v>0</v>
          </cell>
          <cell r="DS895">
            <v>0</v>
          </cell>
          <cell r="DU895">
            <v>0</v>
          </cell>
          <cell r="DV895">
            <v>0</v>
          </cell>
          <cell r="DW895">
            <v>0</v>
          </cell>
          <cell r="DX895">
            <v>0</v>
          </cell>
          <cell r="DY895">
            <v>0</v>
          </cell>
          <cell r="DZ895">
            <v>0</v>
          </cell>
          <cell r="EA895">
            <v>0</v>
          </cell>
          <cell r="EB895">
            <v>0</v>
          </cell>
          <cell r="EC895">
            <v>0</v>
          </cell>
          <cell r="ED895">
            <v>0</v>
          </cell>
          <cell r="EE895">
            <v>0</v>
          </cell>
          <cell r="EF895">
            <v>0</v>
          </cell>
        </row>
        <row r="896">
          <cell r="DH896">
            <v>0</v>
          </cell>
          <cell r="DI896">
            <v>0</v>
          </cell>
          <cell r="DJ896">
            <v>0</v>
          </cell>
          <cell r="DK896">
            <v>0</v>
          </cell>
          <cell r="DL896">
            <v>0</v>
          </cell>
          <cell r="DM896">
            <v>0</v>
          </cell>
          <cell r="DN896">
            <v>0</v>
          </cell>
          <cell r="DO896">
            <v>0</v>
          </cell>
          <cell r="DP896">
            <v>0</v>
          </cell>
          <cell r="DQ896">
            <v>0</v>
          </cell>
          <cell r="DR896">
            <v>0</v>
          </cell>
          <cell r="DS896">
            <v>0</v>
          </cell>
          <cell r="DU896">
            <v>0</v>
          </cell>
          <cell r="DV896">
            <v>0</v>
          </cell>
          <cell r="DW896">
            <v>0</v>
          </cell>
          <cell r="DX896">
            <v>0</v>
          </cell>
          <cell r="DY896">
            <v>0</v>
          </cell>
          <cell r="DZ896">
            <v>0</v>
          </cell>
          <cell r="EA896">
            <v>0</v>
          </cell>
          <cell r="EB896">
            <v>0</v>
          </cell>
          <cell r="EC896">
            <v>0</v>
          </cell>
          <cell r="ED896">
            <v>0</v>
          </cell>
          <cell r="EE896">
            <v>0</v>
          </cell>
          <cell r="EF896">
            <v>0</v>
          </cell>
        </row>
        <row r="897">
          <cell r="DH897">
            <v>0</v>
          </cell>
          <cell r="DI897">
            <v>0</v>
          </cell>
          <cell r="DJ897">
            <v>0</v>
          </cell>
          <cell r="DK897">
            <v>0</v>
          </cell>
          <cell r="DL897">
            <v>0</v>
          </cell>
          <cell r="DM897">
            <v>0</v>
          </cell>
          <cell r="DN897">
            <v>0</v>
          </cell>
          <cell r="DO897">
            <v>0</v>
          </cell>
          <cell r="DP897">
            <v>0</v>
          </cell>
          <cell r="DQ897">
            <v>0</v>
          </cell>
          <cell r="DR897">
            <v>0</v>
          </cell>
          <cell r="DS897">
            <v>0</v>
          </cell>
          <cell r="DU897">
            <v>0</v>
          </cell>
          <cell r="DV897">
            <v>0</v>
          </cell>
          <cell r="DW897">
            <v>0</v>
          </cell>
          <cell r="DX897">
            <v>0</v>
          </cell>
          <cell r="DY897">
            <v>0</v>
          </cell>
          <cell r="DZ897">
            <v>0</v>
          </cell>
          <cell r="EA897">
            <v>0</v>
          </cell>
          <cell r="EB897">
            <v>0</v>
          </cell>
          <cell r="EC897">
            <v>0</v>
          </cell>
          <cell r="ED897">
            <v>0</v>
          </cell>
          <cell r="EE897">
            <v>0</v>
          </cell>
          <cell r="EF897">
            <v>0</v>
          </cell>
        </row>
        <row r="898">
          <cell r="DH898">
            <v>0</v>
          </cell>
          <cell r="DI898">
            <v>0</v>
          </cell>
          <cell r="DJ898">
            <v>0</v>
          </cell>
          <cell r="DK898">
            <v>0</v>
          </cell>
          <cell r="DL898">
            <v>0</v>
          </cell>
          <cell r="DM898">
            <v>0</v>
          </cell>
          <cell r="DN898">
            <v>0</v>
          </cell>
          <cell r="DO898">
            <v>0</v>
          </cell>
          <cell r="DP898">
            <v>0</v>
          </cell>
          <cell r="DQ898">
            <v>0</v>
          </cell>
          <cell r="DR898">
            <v>0</v>
          </cell>
          <cell r="DS898">
            <v>0</v>
          </cell>
          <cell r="DU898">
            <v>0</v>
          </cell>
          <cell r="DV898">
            <v>0</v>
          </cell>
          <cell r="DW898">
            <v>0</v>
          </cell>
          <cell r="DX898">
            <v>0</v>
          </cell>
          <cell r="DY898">
            <v>0</v>
          </cell>
          <cell r="DZ898">
            <v>0</v>
          </cell>
          <cell r="EA898">
            <v>0</v>
          </cell>
          <cell r="EB898">
            <v>0</v>
          </cell>
          <cell r="EC898">
            <v>0</v>
          </cell>
          <cell r="ED898">
            <v>0</v>
          </cell>
          <cell r="EE898">
            <v>0</v>
          </cell>
          <cell r="EF898">
            <v>0</v>
          </cell>
        </row>
        <row r="899">
          <cell r="DH899">
            <v>0</v>
          </cell>
          <cell r="DI899">
            <v>0</v>
          </cell>
          <cell r="DJ899">
            <v>0</v>
          </cell>
          <cell r="DK899">
            <v>0</v>
          </cell>
          <cell r="DL899">
            <v>0</v>
          </cell>
          <cell r="DM899">
            <v>0</v>
          </cell>
          <cell r="DN899">
            <v>0</v>
          </cell>
          <cell r="DO899">
            <v>0</v>
          </cell>
          <cell r="DP899">
            <v>0</v>
          </cell>
          <cell r="DQ899">
            <v>0</v>
          </cell>
          <cell r="DR899">
            <v>0</v>
          </cell>
          <cell r="DS899">
            <v>0</v>
          </cell>
          <cell r="DU899">
            <v>0</v>
          </cell>
          <cell r="DV899">
            <v>0</v>
          </cell>
          <cell r="DW899">
            <v>0</v>
          </cell>
          <cell r="DX899">
            <v>0</v>
          </cell>
          <cell r="DY899">
            <v>0</v>
          </cell>
          <cell r="DZ899">
            <v>0</v>
          </cell>
          <cell r="EA899">
            <v>0</v>
          </cell>
          <cell r="EB899">
            <v>0</v>
          </cell>
          <cell r="EC899">
            <v>0</v>
          </cell>
          <cell r="ED899">
            <v>0</v>
          </cell>
          <cell r="EE899">
            <v>0</v>
          </cell>
          <cell r="EF899">
            <v>0</v>
          </cell>
        </row>
        <row r="900">
          <cell r="DH900">
            <v>0</v>
          </cell>
          <cell r="DI900">
            <v>0</v>
          </cell>
          <cell r="DJ900">
            <v>0</v>
          </cell>
          <cell r="DK900">
            <v>0</v>
          </cell>
          <cell r="DL900">
            <v>0</v>
          </cell>
          <cell r="DM900">
            <v>0</v>
          </cell>
          <cell r="DN900">
            <v>0</v>
          </cell>
          <cell r="DO900">
            <v>0</v>
          </cell>
          <cell r="DP900">
            <v>0</v>
          </cell>
          <cell r="DQ900">
            <v>0</v>
          </cell>
          <cell r="DR900">
            <v>0</v>
          </cell>
          <cell r="DS900">
            <v>0</v>
          </cell>
          <cell r="DU900">
            <v>0</v>
          </cell>
          <cell r="DV900">
            <v>0</v>
          </cell>
          <cell r="DW900">
            <v>0</v>
          </cell>
          <cell r="DX900">
            <v>0</v>
          </cell>
          <cell r="DY900">
            <v>0</v>
          </cell>
          <cell r="DZ900">
            <v>0</v>
          </cell>
          <cell r="EA900">
            <v>0</v>
          </cell>
          <cell r="EB900">
            <v>0</v>
          </cell>
          <cell r="EC900">
            <v>0</v>
          </cell>
          <cell r="ED900">
            <v>0</v>
          </cell>
          <cell r="EE900">
            <v>0</v>
          </cell>
          <cell r="EF900">
            <v>0</v>
          </cell>
        </row>
        <row r="901">
          <cell r="DH901">
            <v>0</v>
          </cell>
          <cell r="DI901">
            <v>0</v>
          </cell>
          <cell r="DJ901">
            <v>0</v>
          </cell>
          <cell r="DK901">
            <v>0</v>
          </cell>
          <cell r="DL901">
            <v>0</v>
          </cell>
          <cell r="DM901">
            <v>0</v>
          </cell>
          <cell r="DN901">
            <v>0</v>
          </cell>
          <cell r="DO901">
            <v>0</v>
          </cell>
          <cell r="DP901">
            <v>0</v>
          </cell>
          <cell r="DQ901">
            <v>0</v>
          </cell>
          <cell r="DR901">
            <v>0</v>
          </cell>
          <cell r="DS901">
            <v>0</v>
          </cell>
          <cell r="DU901">
            <v>0</v>
          </cell>
          <cell r="DV901">
            <v>0</v>
          </cell>
          <cell r="DW901">
            <v>0</v>
          </cell>
          <cell r="DX901">
            <v>0</v>
          </cell>
          <cell r="DY901">
            <v>0</v>
          </cell>
          <cell r="DZ901">
            <v>0</v>
          </cell>
          <cell r="EA901">
            <v>0</v>
          </cell>
          <cell r="EB901">
            <v>0</v>
          </cell>
          <cell r="EC901">
            <v>0</v>
          </cell>
          <cell r="ED901">
            <v>0</v>
          </cell>
          <cell r="EE901">
            <v>0</v>
          </cell>
          <cell r="EF901">
            <v>0</v>
          </cell>
        </row>
        <row r="902">
          <cell r="DH902">
            <v>0</v>
          </cell>
          <cell r="DI902">
            <v>0</v>
          </cell>
          <cell r="DJ902">
            <v>0</v>
          </cell>
          <cell r="DK902">
            <v>0</v>
          </cell>
          <cell r="DL902">
            <v>0</v>
          </cell>
          <cell r="DM902">
            <v>0</v>
          </cell>
          <cell r="DN902">
            <v>0</v>
          </cell>
          <cell r="DO902">
            <v>0</v>
          </cell>
          <cell r="DP902">
            <v>0</v>
          </cell>
          <cell r="DQ902">
            <v>0</v>
          </cell>
          <cell r="DR902">
            <v>0</v>
          </cell>
          <cell r="DS902">
            <v>0</v>
          </cell>
          <cell r="DU902">
            <v>0</v>
          </cell>
          <cell r="DV902">
            <v>0</v>
          </cell>
          <cell r="DW902">
            <v>0</v>
          </cell>
          <cell r="DX902">
            <v>0</v>
          </cell>
          <cell r="DY902">
            <v>0</v>
          </cell>
          <cell r="DZ902">
            <v>0</v>
          </cell>
          <cell r="EA902">
            <v>0</v>
          </cell>
          <cell r="EB902">
            <v>0</v>
          </cell>
          <cell r="EC902">
            <v>0</v>
          </cell>
          <cell r="ED902">
            <v>0</v>
          </cell>
          <cell r="EE902">
            <v>0</v>
          </cell>
          <cell r="EF902">
            <v>0</v>
          </cell>
        </row>
        <row r="903">
          <cell r="DH903">
            <v>0</v>
          </cell>
          <cell r="DI903">
            <v>0</v>
          </cell>
          <cell r="DJ903">
            <v>0</v>
          </cell>
          <cell r="DK903">
            <v>0</v>
          </cell>
          <cell r="DL903">
            <v>0</v>
          </cell>
          <cell r="DM903">
            <v>0</v>
          </cell>
          <cell r="DN903">
            <v>0</v>
          </cell>
          <cell r="DO903">
            <v>0</v>
          </cell>
          <cell r="DP903">
            <v>0</v>
          </cell>
          <cell r="DQ903">
            <v>0</v>
          </cell>
          <cell r="DR903">
            <v>0</v>
          </cell>
          <cell r="DS903">
            <v>0</v>
          </cell>
          <cell r="DU903">
            <v>0</v>
          </cell>
          <cell r="DV903">
            <v>0</v>
          </cell>
          <cell r="DW903">
            <v>0</v>
          </cell>
          <cell r="DX903">
            <v>0</v>
          </cell>
          <cell r="DY903">
            <v>0</v>
          </cell>
          <cell r="DZ903">
            <v>0</v>
          </cell>
          <cell r="EA903">
            <v>0</v>
          </cell>
          <cell r="EB903">
            <v>0</v>
          </cell>
          <cell r="EC903">
            <v>0</v>
          </cell>
          <cell r="ED903">
            <v>0</v>
          </cell>
          <cell r="EE903">
            <v>0</v>
          </cell>
          <cell r="EF903">
            <v>0</v>
          </cell>
        </row>
        <row r="904">
          <cell r="DH904">
            <v>0</v>
          </cell>
          <cell r="DI904">
            <v>0</v>
          </cell>
          <cell r="DJ904">
            <v>0</v>
          </cell>
          <cell r="DK904">
            <v>0</v>
          </cell>
          <cell r="DL904">
            <v>0</v>
          </cell>
          <cell r="DM904">
            <v>0</v>
          </cell>
          <cell r="DN904">
            <v>0</v>
          </cell>
          <cell r="DO904">
            <v>0</v>
          </cell>
          <cell r="DP904">
            <v>0</v>
          </cell>
          <cell r="DQ904">
            <v>0</v>
          </cell>
          <cell r="DR904">
            <v>0</v>
          </cell>
          <cell r="DS904">
            <v>0</v>
          </cell>
          <cell r="DU904">
            <v>0</v>
          </cell>
          <cell r="DV904">
            <v>0</v>
          </cell>
          <cell r="DW904">
            <v>0</v>
          </cell>
          <cell r="DX904">
            <v>0</v>
          </cell>
          <cell r="DY904">
            <v>0</v>
          </cell>
          <cell r="DZ904">
            <v>0</v>
          </cell>
          <cell r="EA904">
            <v>0</v>
          </cell>
          <cell r="EB904">
            <v>0</v>
          </cell>
          <cell r="EC904">
            <v>0</v>
          </cell>
          <cell r="ED904">
            <v>0</v>
          </cell>
          <cell r="EE904">
            <v>0</v>
          </cell>
          <cell r="EF904">
            <v>0</v>
          </cell>
        </row>
        <row r="905">
          <cell r="DH905">
            <v>0</v>
          </cell>
          <cell r="DI905">
            <v>0</v>
          </cell>
          <cell r="DJ905">
            <v>0</v>
          </cell>
          <cell r="DK905">
            <v>0</v>
          </cell>
          <cell r="DL905">
            <v>0</v>
          </cell>
          <cell r="DM905">
            <v>0</v>
          </cell>
          <cell r="DN905">
            <v>0</v>
          </cell>
          <cell r="DO905">
            <v>0</v>
          </cell>
          <cell r="DP905">
            <v>0</v>
          </cell>
          <cell r="DQ905">
            <v>0</v>
          </cell>
          <cell r="DR905">
            <v>0</v>
          </cell>
          <cell r="DS905">
            <v>0</v>
          </cell>
          <cell r="DU905">
            <v>0</v>
          </cell>
          <cell r="DV905">
            <v>0</v>
          </cell>
          <cell r="DW905">
            <v>0</v>
          </cell>
          <cell r="DX905">
            <v>0</v>
          </cell>
          <cell r="DY905">
            <v>0</v>
          </cell>
          <cell r="DZ905">
            <v>0</v>
          </cell>
          <cell r="EA905">
            <v>0</v>
          </cell>
          <cell r="EB905">
            <v>0</v>
          </cell>
          <cell r="EC905">
            <v>0</v>
          </cell>
          <cell r="ED905">
            <v>0</v>
          </cell>
          <cell r="EE905">
            <v>0</v>
          </cell>
          <cell r="EF905">
            <v>0</v>
          </cell>
        </row>
        <row r="906">
          <cell r="DH906">
            <v>0</v>
          </cell>
          <cell r="DI906">
            <v>0</v>
          </cell>
          <cell r="DJ906">
            <v>0</v>
          </cell>
          <cell r="DK906">
            <v>0</v>
          </cell>
          <cell r="DL906">
            <v>0</v>
          </cell>
          <cell r="DM906">
            <v>0</v>
          </cell>
          <cell r="DN906">
            <v>0</v>
          </cell>
          <cell r="DO906">
            <v>0</v>
          </cell>
          <cell r="DP906">
            <v>0</v>
          </cell>
          <cell r="DQ906">
            <v>0</v>
          </cell>
          <cell r="DR906">
            <v>0</v>
          </cell>
          <cell r="DS906">
            <v>0</v>
          </cell>
          <cell r="DU906">
            <v>0</v>
          </cell>
          <cell r="DV906">
            <v>0</v>
          </cell>
          <cell r="DW906">
            <v>0</v>
          </cell>
          <cell r="DX906">
            <v>0</v>
          </cell>
          <cell r="DY906">
            <v>0</v>
          </cell>
          <cell r="DZ906">
            <v>0</v>
          </cell>
          <cell r="EA906">
            <v>0</v>
          </cell>
          <cell r="EB906">
            <v>0</v>
          </cell>
          <cell r="EC906">
            <v>0</v>
          </cell>
          <cell r="ED906">
            <v>0</v>
          </cell>
          <cell r="EE906">
            <v>0</v>
          </cell>
          <cell r="EF906">
            <v>0</v>
          </cell>
        </row>
        <row r="907">
          <cell r="DH907">
            <v>0</v>
          </cell>
          <cell r="DI907">
            <v>0</v>
          </cell>
          <cell r="DJ907">
            <v>0</v>
          </cell>
          <cell r="DK907">
            <v>0</v>
          </cell>
          <cell r="DL907">
            <v>0</v>
          </cell>
          <cell r="DM907">
            <v>0</v>
          </cell>
          <cell r="DN907">
            <v>0</v>
          </cell>
          <cell r="DO907">
            <v>0</v>
          </cell>
          <cell r="DP907">
            <v>0</v>
          </cell>
          <cell r="DQ907">
            <v>0</v>
          </cell>
          <cell r="DR907">
            <v>0</v>
          </cell>
          <cell r="DS907">
            <v>0</v>
          </cell>
          <cell r="DU907">
            <v>0</v>
          </cell>
          <cell r="DV907">
            <v>0</v>
          </cell>
          <cell r="DW907">
            <v>0</v>
          </cell>
          <cell r="DX907">
            <v>0</v>
          </cell>
          <cell r="DY907">
            <v>0</v>
          </cell>
          <cell r="DZ907">
            <v>0</v>
          </cell>
          <cell r="EA907">
            <v>0</v>
          </cell>
          <cell r="EB907">
            <v>0</v>
          </cell>
          <cell r="EC907">
            <v>0</v>
          </cell>
          <cell r="ED907">
            <v>0</v>
          </cell>
          <cell r="EE907">
            <v>0</v>
          </cell>
          <cell r="EF907">
            <v>0</v>
          </cell>
        </row>
        <row r="908">
          <cell r="DH908">
            <v>0</v>
          </cell>
          <cell r="DI908">
            <v>0</v>
          </cell>
          <cell r="DJ908">
            <v>0</v>
          </cell>
          <cell r="DK908">
            <v>0</v>
          </cell>
          <cell r="DL908">
            <v>0</v>
          </cell>
          <cell r="DM908">
            <v>0</v>
          </cell>
          <cell r="DN908">
            <v>0</v>
          </cell>
          <cell r="DO908">
            <v>0</v>
          </cell>
          <cell r="DP908">
            <v>0</v>
          </cell>
          <cell r="DQ908">
            <v>0</v>
          </cell>
          <cell r="DR908">
            <v>0</v>
          </cell>
          <cell r="DS908">
            <v>0</v>
          </cell>
          <cell r="DU908">
            <v>0</v>
          </cell>
          <cell r="DV908">
            <v>0</v>
          </cell>
          <cell r="DW908">
            <v>0</v>
          </cell>
          <cell r="DX908">
            <v>0</v>
          </cell>
          <cell r="DY908">
            <v>0</v>
          </cell>
          <cell r="DZ908">
            <v>0</v>
          </cell>
          <cell r="EA908">
            <v>0</v>
          </cell>
          <cell r="EB908">
            <v>0</v>
          </cell>
          <cell r="EC908">
            <v>0</v>
          </cell>
          <cell r="ED908">
            <v>0</v>
          </cell>
          <cell r="EE908">
            <v>0</v>
          </cell>
          <cell r="EF908">
            <v>0</v>
          </cell>
        </row>
        <row r="909">
          <cell r="DH909">
            <v>0</v>
          </cell>
          <cell r="DI909">
            <v>0</v>
          </cell>
          <cell r="DJ909">
            <v>0</v>
          </cell>
          <cell r="DK909">
            <v>0</v>
          </cell>
          <cell r="DL909">
            <v>0</v>
          </cell>
          <cell r="DM909">
            <v>0</v>
          </cell>
          <cell r="DN909">
            <v>0</v>
          </cell>
          <cell r="DO909">
            <v>0</v>
          </cell>
          <cell r="DP909">
            <v>0</v>
          </cell>
          <cell r="DQ909">
            <v>0</v>
          </cell>
          <cell r="DR909">
            <v>0</v>
          </cell>
          <cell r="DS909">
            <v>0</v>
          </cell>
          <cell r="DU909">
            <v>0</v>
          </cell>
          <cell r="DV909">
            <v>0</v>
          </cell>
          <cell r="DW909">
            <v>0</v>
          </cell>
          <cell r="DX909">
            <v>0</v>
          </cell>
          <cell r="DY909">
            <v>0</v>
          </cell>
          <cell r="DZ909">
            <v>0</v>
          </cell>
          <cell r="EA909">
            <v>0</v>
          </cell>
          <cell r="EB909">
            <v>0</v>
          </cell>
          <cell r="EC909">
            <v>0</v>
          </cell>
          <cell r="ED909">
            <v>0</v>
          </cell>
          <cell r="EE909">
            <v>0</v>
          </cell>
          <cell r="EF909">
            <v>0</v>
          </cell>
        </row>
        <row r="910">
          <cell r="DH910">
            <v>0</v>
          </cell>
          <cell r="DI910">
            <v>0</v>
          </cell>
          <cell r="DJ910">
            <v>0</v>
          </cell>
          <cell r="DK910">
            <v>0</v>
          </cell>
          <cell r="DL910">
            <v>0</v>
          </cell>
          <cell r="DM910">
            <v>0</v>
          </cell>
          <cell r="DN910">
            <v>0</v>
          </cell>
          <cell r="DO910">
            <v>0</v>
          </cell>
          <cell r="DP910">
            <v>0</v>
          </cell>
          <cell r="DQ910">
            <v>0</v>
          </cell>
          <cell r="DR910">
            <v>0</v>
          </cell>
          <cell r="DS910">
            <v>0</v>
          </cell>
          <cell r="DU910">
            <v>0</v>
          </cell>
          <cell r="DV910">
            <v>0</v>
          </cell>
          <cell r="DW910">
            <v>0</v>
          </cell>
          <cell r="DX910">
            <v>0</v>
          </cell>
          <cell r="DY910">
            <v>0</v>
          </cell>
          <cell r="DZ910">
            <v>0</v>
          </cell>
          <cell r="EA910">
            <v>0</v>
          </cell>
          <cell r="EB910">
            <v>0</v>
          </cell>
          <cell r="EC910">
            <v>0</v>
          </cell>
          <cell r="ED910">
            <v>0</v>
          </cell>
          <cell r="EE910">
            <v>0</v>
          </cell>
          <cell r="EF910">
            <v>0</v>
          </cell>
        </row>
        <row r="911">
          <cell r="DH911">
            <v>0</v>
          </cell>
          <cell r="DI911">
            <v>0</v>
          </cell>
          <cell r="DJ911">
            <v>0</v>
          </cell>
          <cell r="DK911">
            <v>0</v>
          </cell>
          <cell r="DL911">
            <v>0</v>
          </cell>
          <cell r="DM911">
            <v>0</v>
          </cell>
          <cell r="DN911">
            <v>0</v>
          </cell>
          <cell r="DO911">
            <v>0</v>
          </cell>
          <cell r="DP911">
            <v>0</v>
          </cell>
          <cell r="DQ911">
            <v>0</v>
          </cell>
          <cell r="DR911">
            <v>0</v>
          </cell>
          <cell r="DS911">
            <v>0</v>
          </cell>
          <cell r="DU911">
            <v>0</v>
          </cell>
          <cell r="DV911">
            <v>0</v>
          </cell>
          <cell r="DW911">
            <v>0</v>
          </cell>
          <cell r="DX911">
            <v>0</v>
          </cell>
          <cell r="DY911">
            <v>0</v>
          </cell>
          <cell r="DZ911">
            <v>0</v>
          </cell>
          <cell r="EA911">
            <v>0</v>
          </cell>
          <cell r="EB911">
            <v>0</v>
          </cell>
          <cell r="EC911">
            <v>0</v>
          </cell>
          <cell r="ED911">
            <v>0</v>
          </cell>
          <cell r="EE911">
            <v>0</v>
          </cell>
          <cell r="EF911">
            <v>0</v>
          </cell>
        </row>
        <row r="912">
          <cell r="DH912">
            <v>0</v>
          </cell>
          <cell r="DI912">
            <v>0</v>
          </cell>
          <cell r="DJ912">
            <v>0</v>
          </cell>
          <cell r="DK912">
            <v>0</v>
          </cell>
          <cell r="DL912">
            <v>0</v>
          </cell>
          <cell r="DM912">
            <v>0</v>
          </cell>
          <cell r="DN912">
            <v>0</v>
          </cell>
          <cell r="DO912">
            <v>0</v>
          </cell>
          <cell r="DP912">
            <v>0</v>
          </cell>
          <cell r="DQ912">
            <v>0</v>
          </cell>
          <cell r="DR912">
            <v>0</v>
          </cell>
          <cell r="DS912">
            <v>0</v>
          </cell>
          <cell r="DU912">
            <v>0</v>
          </cell>
          <cell r="DV912">
            <v>0</v>
          </cell>
          <cell r="DW912">
            <v>0</v>
          </cell>
          <cell r="DX912">
            <v>0</v>
          </cell>
          <cell r="DY912">
            <v>0</v>
          </cell>
          <cell r="DZ912">
            <v>0</v>
          </cell>
          <cell r="EA912">
            <v>0</v>
          </cell>
          <cell r="EB912">
            <v>0</v>
          </cell>
          <cell r="EC912">
            <v>0</v>
          </cell>
          <cell r="ED912">
            <v>0</v>
          </cell>
          <cell r="EE912">
            <v>0</v>
          </cell>
          <cell r="EF912">
            <v>0</v>
          </cell>
        </row>
        <row r="913">
          <cell r="DH913">
            <v>0</v>
          </cell>
          <cell r="DI913">
            <v>0</v>
          </cell>
          <cell r="DJ913">
            <v>0</v>
          </cell>
          <cell r="DK913">
            <v>0</v>
          </cell>
          <cell r="DL913">
            <v>0</v>
          </cell>
          <cell r="DM913">
            <v>0</v>
          </cell>
          <cell r="DN913">
            <v>0</v>
          </cell>
          <cell r="DO913">
            <v>0</v>
          </cell>
          <cell r="DP913">
            <v>0</v>
          </cell>
          <cell r="DQ913">
            <v>0</v>
          </cell>
          <cell r="DR913">
            <v>0</v>
          </cell>
          <cell r="DS913">
            <v>0</v>
          </cell>
          <cell r="DU913">
            <v>0</v>
          </cell>
          <cell r="DV913">
            <v>0</v>
          </cell>
          <cell r="DW913">
            <v>0</v>
          </cell>
          <cell r="DX913">
            <v>0</v>
          </cell>
          <cell r="DY913">
            <v>0</v>
          </cell>
          <cell r="DZ913">
            <v>0</v>
          </cell>
          <cell r="EA913">
            <v>0</v>
          </cell>
          <cell r="EB913">
            <v>0</v>
          </cell>
          <cell r="EC913">
            <v>0</v>
          </cell>
          <cell r="ED913">
            <v>0</v>
          </cell>
          <cell r="EE913">
            <v>0</v>
          </cell>
          <cell r="EF913">
            <v>0</v>
          </cell>
        </row>
        <row r="914">
          <cell r="DH914">
            <v>0</v>
          </cell>
          <cell r="DI914">
            <v>0</v>
          </cell>
          <cell r="DJ914">
            <v>0</v>
          </cell>
          <cell r="DK914">
            <v>0</v>
          </cell>
          <cell r="DL914">
            <v>0</v>
          </cell>
          <cell r="DM914">
            <v>0</v>
          </cell>
          <cell r="DN914">
            <v>0</v>
          </cell>
          <cell r="DO914">
            <v>0</v>
          </cell>
          <cell r="DP914">
            <v>0</v>
          </cell>
          <cell r="DQ914">
            <v>0</v>
          </cell>
          <cell r="DR914">
            <v>0</v>
          </cell>
          <cell r="DS914">
            <v>0</v>
          </cell>
          <cell r="DU914">
            <v>0</v>
          </cell>
          <cell r="DV914">
            <v>0</v>
          </cell>
          <cell r="DW914">
            <v>0</v>
          </cell>
          <cell r="DX914">
            <v>0</v>
          </cell>
          <cell r="DY914">
            <v>0</v>
          </cell>
          <cell r="DZ914">
            <v>0</v>
          </cell>
          <cell r="EA914">
            <v>0</v>
          </cell>
          <cell r="EB914">
            <v>0</v>
          </cell>
          <cell r="EC914">
            <v>0</v>
          </cell>
          <cell r="ED914">
            <v>0</v>
          </cell>
          <cell r="EE914">
            <v>0</v>
          </cell>
          <cell r="EF914">
            <v>0</v>
          </cell>
        </row>
        <row r="915">
          <cell r="DH915">
            <v>0</v>
          </cell>
          <cell r="DI915">
            <v>0</v>
          </cell>
          <cell r="DJ915">
            <v>0</v>
          </cell>
          <cell r="DK915">
            <v>0</v>
          </cell>
          <cell r="DL915">
            <v>0</v>
          </cell>
          <cell r="DM915">
            <v>0</v>
          </cell>
          <cell r="DN915">
            <v>0</v>
          </cell>
          <cell r="DO915">
            <v>0</v>
          </cell>
          <cell r="DP915">
            <v>0</v>
          </cell>
          <cell r="DQ915">
            <v>0</v>
          </cell>
          <cell r="DR915">
            <v>0</v>
          </cell>
          <cell r="DS915">
            <v>0</v>
          </cell>
          <cell r="DU915">
            <v>0</v>
          </cell>
          <cell r="DV915">
            <v>0</v>
          </cell>
          <cell r="DW915">
            <v>0</v>
          </cell>
          <cell r="DX915">
            <v>0</v>
          </cell>
          <cell r="DY915">
            <v>0</v>
          </cell>
          <cell r="DZ915">
            <v>0</v>
          </cell>
          <cell r="EA915">
            <v>0</v>
          </cell>
          <cell r="EB915">
            <v>0</v>
          </cell>
          <cell r="EC915">
            <v>0</v>
          </cell>
          <cell r="ED915">
            <v>0</v>
          </cell>
          <cell r="EE915">
            <v>0</v>
          </cell>
          <cell r="EF915">
            <v>0</v>
          </cell>
        </row>
        <row r="916">
          <cell r="DH916">
            <v>0</v>
          </cell>
          <cell r="DI916">
            <v>0</v>
          </cell>
          <cell r="DJ916">
            <v>0</v>
          </cell>
          <cell r="DK916">
            <v>0</v>
          </cell>
          <cell r="DL916">
            <v>0</v>
          </cell>
          <cell r="DM916">
            <v>0</v>
          </cell>
          <cell r="DN916">
            <v>0</v>
          </cell>
          <cell r="DO916">
            <v>0</v>
          </cell>
          <cell r="DP916">
            <v>0</v>
          </cell>
          <cell r="DQ916">
            <v>0</v>
          </cell>
          <cell r="DR916">
            <v>0</v>
          </cell>
          <cell r="DS916">
            <v>0</v>
          </cell>
          <cell r="DU916">
            <v>0</v>
          </cell>
          <cell r="DV916">
            <v>0</v>
          </cell>
          <cell r="DW916">
            <v>0</v>
          </cell>
          <cell r="DX916">
            <v>0</v>
          </cell>
          <cell r="DY916">
            <v>0</v>
          </cell>
          <cell r="DZ916">
            <v>0</v>
          </cell>
          <cell r="EA916">
            <v>0</v>
          </cell>
          <cell r="EB916">
            <v>0</v>
          </cell>
          <cell r="EC916">
            <v>0</v>
          </cell>
          <cell r="ED916">
            <v>0</v>
          </cell>
          <cell r="EE916">
            <v>0</v>
          </cell>
          <cell r="EF916">
            <v>0</v>
          </cell>
        </row>
        <row r="917">
          <cell r="DH917">
            <v>0</v>
          </cell>
          <cell r="DI917">
            <v>0</v>
          </cell>
          <cell r="DJ917">
            <v>0</v>
          </cell>
          <cell r="DK917">
            <v>0</v>
          </cell>
          <cell r="DL917">
            <v>0</v>
          </cell>
          <cell r="DM917">
            <v>0</v>
          </cell>
          <cell r="DN917">
            <v>0</v>
          </cell>
          <cell r="DO917">
            <v>0</v>
          </cell>
          <cell r="DP917">
            <v>0</v>
          </cell>
          <cell r="DQ917">
            <v>0</v>
          </cell>
          <cell r="DR917">
            <v>0</v>
          </cell>
          <cell r="DS917">
            <v>0</v>
          </cell>
          <cell r="DU917">
            <v>0</v>
          </cell>
          <cell r="DV917">
            <v>0</v>
          </cell>
          <cell r="DW917">
            <v>0</v>
          </cell>
          <cell r="DX917">
            <v>0</v>
          </cell>
          <cell r="DY917">
            <v>0</v>
          </cell>
          <cell r="DZ917">
            <v>0</v>
          </cell>
          <cell r="EA917">
            <v>0</v>
          </cell>
          <cell r="EB917">
            <v>0</v>
          </cell>
          <cell r="EC917">
            <v>0</v>
          </cell>
          <cell r="ED917">
            <v>0</v>
          </cell>
          <cell r="EE917">
            <v>0</v>
          </cell>
          <cell r="EF917">
            <v>0</v>
          </cell>
        </row>
        <row r="918">
          <cell r="DH918">
            <v>0</v>
          </cell>
          <cell r="DI918">
            <v>0</v>
          </cell>
          <cell r="DJ918">
            <v>0</v>
          </cell>
          <cell r="DK918">
            <v>0</v>
          </cell>
          <cell r="DL918">
            <v>0</v>
          </cell>
          <cell r="DM918">
            <v>0</v>
          </cell>
          <cell r="DN918">
            <v>0</v>
          </cell>
          <cell r="DO918">
            <v>0</v>
          </cell>
          <cell r="DP918">
            <v>0</v>
          </cell>
          <cell r="DQ918">
            <v>0</v>
          </cell>
          <cell r="DR918">
            <v>0</v>
          </cell>
          <cell r="DS918">
            <v>0</v>
          </cell>
          <cell r="DU918">
            <v>0</v>
          </cell>
          <cell r="DV918">
            <v>0</v>
          </cell>
          <cell r="DW918">
            <v>0</v>
          </cell>
          <cell r="DX918">
            <v>0</v>
          </cell>
          <cell r="DY918">
            <v>0</v>
          </cell>
          <cell r="DZ918">
            <v>0</v>
          </cell>
          <cell r="EA918">
            <v>0</v>
          </cell>
          <cell r="EB918">
            <v>0</v>
          </cell>
          <cell r="EC918">
            <v>0</v>
          </cell>
          <cell r="ED918">
            <v>0</v>
          </cell>
          <cell r="EE918">
            <v>0</v>
          </cell>
          <cell r="EF918">
            <v>0</v>
          </cell>
        </row>
        <row r="919">
          <cell r="DH919">
            <v>0</v>
          </cell>
          <cell r="DI919">
            <v>0</v>
          </cell>
          <cell r="DJ919">
            <v>0</v>
          </cell>
          <cell r="DK919">
            <v>0</v>
          </cell>
          <cell r="DL919">
            <v>0</v>
          </cell>
          <cell r="DM919">
            <v>0</v>
          </cell>
          <cell r="DN919">
            <v>0</v>
          </cell>
          <cell r="DO919">
            <v>0</v>
          </cell>
          <cell r="DP919">
            <v>0</v>
          </cell>
          <cell r="DQ919">
            <v>0</v>
          </cell>
          <cell r="DR919">
            <v>0</v>
          </cell>
          <cell r="DS919">
            <v>0</v>
          </cell>
          <cell r="DU919">
            <v>0</v>
          </cell>
          <cell r="DV919">
            <v>0</v>
          </cell>
          <cell r="DW919">
            <v>0</v>
          </cell>
          <cell r="DX919">
            <v>0</v>
          </cell>
          <cell r="DY919">
            <v>0</v>
          </cell>
          <cell r="DZ919">
            <v>0</v>
          </cell>
          <cell r="EA919">
            <v>0</v>
          </cell>
          <cell r="EB919">
            <v>0</v>
          </cell>
          <cell r="EC919">
            <v>0</v>
          </cell>
          <cell r="ED919">
            <v>0</v>
          </cell>
          <cell r="EE919">
            <v>0</v>
          </cell>
          <cell r="EF919">
            <v>0</v>
          </cell>
        </row>
        <row r="920">
          <cell r="DH920">
            <v>0</v>
          </cell>
          <cell r="DI920">
            <v>0</v>
          </cell>
          <cell r="DJ920">
            <v>0</v>
          </cell>
          <cell r="DK920">
            <v>0</v>
          </cell>
          <cell r="DL920">
            <v>0</v>
          </cell>
          <cell r="DM920">
            <v>0</v>
          </cell>
          <cell r="DN920">
            <v>0</v>
          </cell>
          <cell r="DO920">
            <v>0</v>
          </cell>
          <cell r="DP920">
            <v>0</v>
          </cell>
          <cell r="DQ920">
            <v>0</v>
          </cell>
          <cell r="DR920">
            <v>0</v>
          </cell>
          <cell r="DS920">
            <v>0</v>
          </cell>
          <cell r="DU920">
            <v>0</v>
          </cell>
          <cell r="DV920">
            <v>0</v>
          </cell>
          <cell r="DW920">
            <v>0</v>
          </cell>
          <cell r="DX920">
            <v>0</v>
          </cell>
          <cell r="DY920">
            <v>0</v>
          </cell>
          <cell r="DZ920">
            <v>0</v>
          </cell>
          <cell r="EA920">
            <v>0</v>
          </cell>
          <cell r="EB920">
            <v>0</v>
          </cell>
          <cell r="EC920">
            <v>0</v>
          </cell>
          <cell r="ED920">
            <v>0</v>
          </cell>
          <cell r="EE920">
            <v>0</v>
          </cell>
          <cell r="EF920">
            <v>0</v>
          </cell>
        </row>
        <row r="921">
          <cell r="DH921">
            <v>0</v>
          </cell>
          <cell r="DI921">
            <v>0</v>
          </cell>
          <cell r="DJ921">
            <v>0</v>
          </cell>
          <cell r="DK921">
            <v>0</v>
          </cell>
          <cell r="DL921">
            <v>0</v>
          </cell>
          <cell r="DM921">
            <v>0</v>
          </cell>
          <cell r="DN921">
            <v>0</v>
          </cell>
          <cell r="DO921">
            <v>0</v>
          </cell>
          <cell r="DP921">
            <v>0</v>
          </cell>
          <cell r="DQ921">
            <v>0</v>
          </cell>
          <cell r="DR921">
            <v>0</v>
          </cell>
          <cell r="DS921">
            <v>0</v>
          </cell>
          <cell r="DU921">
            <v>0</v>
          </cell>
          <cell r="DV921">
            <v>0</v>
          </cell>
          <cell r="DW921">
            <v>0</v>
          </cell>
          <cell r="DX921">
            <v>0</v>
          </cell>
          <cell r="DY921">
            <v>0</v>
          </cell>
          <cell r="DZ921">
            <v>0</v>
          </cell>
          <cell r="EA921">
            <v>0</v>
          </cell>
          <cell r="EB921">
            <v>0</v>
          </cell>
          <cell r="EC921">
            <v>0</v>
          </cell>
          <cell r="ED921">
            <v>0</v>
          </cell>
          <cell r="EE921">
            <v>0</v>
          </cell>
          <cell r="EF921">
            <v>0</v>
          </cell>
        </row>
        <row r="922">
          <cell r="DH922">
            <v>0</v>
          </cell>
          <cell r="DI922">
            <v>0</v>
          </cell>
          <cell r="DJ922">
            <v>0</v>
          </cell>
          <cell r="DK922">
            <v>0</v>
          </cell>
          <cell r="DL922">
            <v>0</v>
          </cell>
          <cell r="DM922">
            <v>0</v>
          </cell>
          <cell r="DN922">
            <v>0</v>
          </cell>
          <cell r="DO922">
            <v>0</v>
          </cell>
          <cell r="DP922">
            <v>0</v>
          </cell>
          <cell r="DQ922">
            <v>0</v>
          </cell>
          <cell r="DR922">
            <v>0</v>
          </cell>
          <cell r="DS922">
            <v>0</v>
          </cell>
          <cell r="DU922">
            <v>0</v>
          </cell>
          <cell r="DV922">
            <v>0</v>
          </cell>
          <cell r="DW922">
            <v>0</v>
          </cell>
          <cell r="DX922">
            <v>0</v>
          </cell>
          <cell r="DY922">
            <v>0</v>
          </cell>
          <cell r="DZ922">
            <v>0</v>
          </cell>
          <cell r="EA922">
            <v>0</v>
          </cell>
          <cell r="EB922">
            <v>0</v>
          </cell>
          <cell r="EC922">
            <v>0</v>
          </cell>
          <cell r="ED922">
            <v>0</v>
          </cell>
          <cell r="EE922">
            <v>0</v>
          </cell>
          <cell r="EF922">
            <v>0</v>
          </cell>
        </row>
        <row r="923">
          <cell r="DH923">
            <v>0</v>
          </cell>
          <cell r="DI923">
            <v>0</v>
          </cell>
          <cell r="DJ923">
            <v>0</v>
          </cell>
          <cell r="DK923">
            <v>0</v>
          </cell>
          <cell r="DL923">
            <v>0</v>
          </cell>
          <cell r="DM923">
            <v>0</v>
          </cell>
          <cell r="DN923">
            <v>0</v>
          </cell>
          <cell r="DO923">
            <v>0</v>
          </cell>
          <cell r="DP923">
            <v>0</v>
          </cell>
          <cell r="DQ923">
            <v>0</v>
          </cell>
          <cell r="DR923">
            <v>0</v>
          </cell>
          <cell r="DS923">
            <v>0</v>
          </cell>
          <cell r="DU923">
            <v>0</v>
          </cell>
          <cell r="DV923">
            <v>0</v>
          </cell>
          <cell r="DW923">
            <v>0</v>
          </cell>
          <cell r="DX923">
            <v>0</v>
          </cell>
          <cell r="DY923">
            <v>0</v>
          </cell>
          <cell r="DZ923">
            <v>0</v>
          </cell>
          <cell r="EA923">
            <v>0</v>
          </cell>
          <cell r="EB923">
            <v>0</v>
          </cell>
          <cell r="EC923">
            <v>0</v>
          </cell>
          <cell r="ED923">
            <v>0</v>
          </cell>
          <cell r="EE923">
            <v>0</v>
          </cell>
          <cell r="EF923">
            <v>0</v>
          </cell>
        </row>
        <row r="924">
          <cell r="DH924">
            <v>0</v>
          </cell>
          <cell r="DI924">
            <v>0</v>
          </cell>
          <cell r="DJ924">
            <v>0</v>
          </cell>
          <cell r="DK924">
            <v>0</v>
          </cell>
          <cell r="DL924">
            <v>0</v>
          </cell>
          <cell r="DM924">
            <v>0</v>
          </cell>
          <cell r="DN924">
            <v>0</v>
          </cell>
          <cell r="DO924">
            <v>0</v>
          </cell>
          <cell r="DP924">
            <v>0</v>
          </cell>
          <cell r="DQ924">
            <v>0</v>
          </cell>
          <cell r="DR924">
            <v>0</v>
          </cell>
          <cell r="DS924">
            <v>0</v>
          </cell>
          <cell r="DU924">
            <v>0</v>
          </cell>
          <cell r="DV924">
            <v>0</v>
          </cell>
          <cell r="DW924">
            <v>0</v>
          </cell>
          <cell r="DX924">
            <v>0</v>
          </cell>
          <cell r="DY924">
            <v>0</v>
          </cell>
          <cell r="DZ924">
            <v>0</v>
          </cell>
          <cell r="EA924">
            <v>0</v>
          </cell>
          <cell r="EB924">
            <v>0</v>
          </cell>
          <cell r="EC924">
            <v>0</v>
          </cell>
          <cell r="ED924">
            <v>0</v>
          </cell>
          <cell r="EE924">
            <v>0</v>
          </cell>
          <cell r="EF924">
            <v>0</v>
          </cell>
        </row>
        <row r="925">
          <cell r="DH925">
            <v>0</v>
          </cell>
          <cell r="DI925">
            <v>0</v>
          </cell>
          <cell r="DJ925">
            <v>0</v>
          </cell>
          <cell r="DK925">
            <v>0</v>
          </cell>
          <cell r="DL925">
            <v>0</v>
          </cell>
          <cell r="DM925">
            <v>0</v>
          </cell>
          <cell r="DN925">
            <v>0</v>
          </cell>
          <cell r="DO925">
            <v>0</v>
          </cell>
          <cell r="DP925">
            <v>0</v>
          </cell>
          <cell r="DQ925">
            <v>0</v>
          </cell>
          <cell r="DR925">
            <v>0</v>
          </cell>
          <cell r="DS925">
            <v>0</v>
          </cell>
          <cell r="DU925">
            <v>0</v>
          </cell>
          <cell r="DV925">
            <v>0</v>
          </cell>
          <cell r="DW925">
            <v>0</v>
          </cell>
          <cell r="DX925">
            <v>0</v>
          </cell>
          <cell r="DY925">
            <v>0</v>
          </cell>
          <cell r="DZ925">
            <v>0</v>
          </cell>
          <cell r="EA925">
            <v>0</v>
          </cell>
          <cell r="EB925">
            <v>0</v>
          </cell>
          <cell r="EC925">
            <v>0</v>
          </cell>
          <cell r="ED925">
            <v>0</v>
          </cell>
          <cell r="EE925">
            <v>0</v>
          </cell>
          <cell r="EF925">
            <v>0</v>
          </cell>
        </row>
        <row r="926">
          <cell r="DH926">
            <v>0</v>
          </cell>
          <cell r="DI926">
            <v>0</v>
          </cell>
          <cell r="DJ926">
            <v>0</v>
          </cell>
          <cell r="DK926">
            <v>0</v>
          </cell>
          <cell r="DL926">
            <v>0</v>
          </cell>
          <cell r="DM926">
            <v>0</v>
          </cell>
          <cell r="DN926">
            <v>0</v>
          </cell>
          <cell r="DO926">
            <v>0</v>
          </cell>
          <cell r="DP926">
            <v>0</v>
          </cell>
          <cell r="DQ926">
            <v>0</v>
          </cell>
          <cell r="DR926">
            <v>0</v>
          </cell>
          <cell r="DS926">
            <v>0</v>
          </cell>
          <cell r="DU926">
            <v>0</v>
          </cell>
          <cell r="DV926">
            <v>0</v>
          </cell>
          <cell r="DW926">
            <v>0</v>
          </cell>
          <cell r="DX926">
            <v>0</v>
          </cell>
          <cell r="DY926">
            <v>0</v>
          </cell>
          <cell r="DZ926">
            <v>0</v>
          </cell>
          <cell r="EA926">
            <v>0</v>
          </cell>
          <cell r="EB926">
            <v>0</v>
          </cell>
          <cell r="EC926">
            <v>0</v>
          </cell>
          <cell r="ED926">
            <v>0</v>
          </cell>
          <cell r="EE926">
            <v>0</v>
          </cell>
          <cell r="EF926">
            <v>0</v>
          </cell>
        </row>
        <row r="927">
          <cell r="DH927">
            <v>0</v>
          </cell>
          <cell r="DI927">
            <v>0</v>
          </cell>
          <cell r="DJ927">
            <v>0</v>
          </cell>
          <cell r="DK927">
            <v>0</v>
          </cell>
          <cell r="DL927">
            <v>0</v>
          </cell>
          <cell r="DM927">
            <v>0</v>
          </cell>
          <cell r="DN927">
            <v>0</v>
          </cell>
          <cell r="DO927">
            <v>0</v>
          </cell>
          <cell r="DP927">
            <v>0</v>
          </cell>
          <cell r="DQ927">
            <v>0</v>
          </cell>
          <cell r="DR927">
            <v>0</v>
          </cell>
          <cell r="DS927">
            <v>0</v>
          </cell>
          <cell r="DU927">
            <v>0</v>
          </cell>
          <cell r="DV927">
            <v>0</v>
          </cell>
          <cell r="DW927">
            <v>0</v>
          </cell>
          <cell r="DX927">
            <v>0</v>
          </cell>
          <cell r="DY927">
            <v>0</v>
          </cell>
          <cell r="DZ927">
            <v>0</v>
          </cell>
          <cell r="EA927">
            <v>0</v>
          </cell>
          <cell r="EB927">
            <v>0</v>
          </cell>
          <cell r="EC927">
            <v>0</v>
          </cell>
          <cell r="ED927">
            <v>0</v>
          </cell>
          <cell r="EE927">
            <v>0</v>
          </cell>
          <cell r="EF927">
            <v>0</v>
          </cell>
        </row>
        <row r="928">
          <cell r="DH928">
            <v>0</v>
          </cell>
          <cell r="DI928">
            <v>0</v>
          </cell>
          <cell r="DJ928">
            <v>0</v>
          </cell>
          <cell r="DK928">
            <v>0</v>
          </cell>
          <cell r="DL928">
            <v>0</v>
          </cell>
          <cell r="DM928">
            <v>0</v>
          </cell>
          <cell r="DN928">
            <v>0</v>
          </cell>
          <cell r="DO928">
            <v>0</v>
          </cell>
          <cell r="DP928">
            <v>0</v>
          </cell>
          <cell r="DQ928">
            <v>0</v>
          </cell>
          <cell r="DR928">
            <v>0</v>
          </cell>
          <cell r="DS928">
            <v>0</v>
          </cell>
          <cell r="DU928">
            <v>0</v>
          </cell>
          <cell r="DV928">
            <v>0</v>
          </cell>
          <cell r="DW928">
            <v>0</v>
          </cell>
          <cell r="DX928">
            <v>0</v>
          </cell>
          <cell r="DY928">
            <v>0</v>
          </cell>
          <cell r="DZ928">
            <v>0</v>
          </cell>
          <cell r="EA928">
            <v>0</v>
          </cell>
          <cell r="EB928">
            <v>0</v>
          </cell>
          <cell r="EC928">
            <v>0</v>
          </cell>
          <cell r="ED928">
            <v>0</v>
          </cell>
          <cell r="EE928">
            <v>0</v>
          </cell>
          <cell r="EF928">
            <v>0</v>
          </cell>
        </row>
        <row r="929">
          <cell r="DH929">
            <v>0</v>
          </cell>
          <cell r="DI929">
            <v>0</v>
          </cell>
          <cell r="DJ929">
            <v>0</v>
          </cell>
          <cell r="DK929">
            <v>0</v>
          </cell>
          <cell r="DL929">
            <v>0</v>
          </cell>
          <cell r="DM929">
            <v>0</v>
          </cell>
          <cell r="DN929">
            <v>0</v>
          </cell>
          <cell r="DO929">
            <v>0</v>
          </cell>
          <cell r="DP929">
            <v>0</v>
          </cell>
          <cell r="DQ929">
            <v>0</v>
          </cell>
          <cell r="DR929">
            <v>0</v>
          </cell>
          <cell r="DS929">
            <v>0</v>
          </cell>
          <cell r="DU929">
            <v>0</v>
          </cell>
          <cell r="DV929">
            <v>0</v>
          </cell>
          <cell r="DW929">
            <v>0</v>
          </cell>
          <cell r="DX929">
            <v>0</v>
          </cell>
          <cell r="DY929">
            <v>0</v>
          </cell>
          <cell r="DZ929">
            <v>0</v>
          </cell>
          <cell r="EA929">
            <v>0</v>
          </cell>
          <cell r="EB929">
            <v>0</v>
          </cell>
          <cell r="EC929">
            <v>0</v>
          </cell>
          <cell r="ED929">
            <v>0</v>
          </cell>
          <cell r="EE929">
            <v>0</v>
          </cell>
          <cell r="EF929">
            <v>0</v>
          </cell>
        </row>
        <row r="930">
          <cell r="DH930">
            <v>0</v>
          </cell>
          <cell r="DI930">
            <v>0</v>
          </cell>
          <cell r="DJ930">
            <v>0</v>
          </cell>
          <cell r="DK930">
            <v>0</v>
          </cell>
          <cell r="DL930">
            <v>0</v>
          </cell>
          <cell r="DM930">
            <v>0</v>
          </cell>
          <cell r="DN930">
            <v>0</v>
          </cell>
          <cell r="DO930">
            <v>0</v>
          </cell>
          <cell r="DP930">
            <v>0</v>
          </cell>
          <cell r="DQ930">
            <v>0</v>
          </cell>
          <cell r="DR930">
            <v>0</v>
          </cell>
          <cell r="DS930">
            <v>0</v>
          </cell>
          <cell r="DU930">
            <v>0</v>
          </cell>
          <cell r="DV930">
            <v>0</v>
          </cell>
          <cell r="DW930">
            <v>0</v>
          </cell>
          <cell r="DX930">
            <v>0</v>
          </cell>
          <cell r="DY930">
            <v>0</v>
          </cell>
          <cell r="DZ930">
            <v>0</v>
          </cell>
          <cell r="EA930">
            <v>0</v>
          </cell>
          <cell r="EB930">
            <v>0</v>
          </cell>
          <cell r="EC930">
            <v>0</v>
          </cell>
          <cell r="ED930">
            <v>0</v>
          </cell>
          <cell r="EE930">
            <v>0</v>
          </cell>
          <cell r="EF930">
            <v>0</v>
          </cell>
        </row>
        <row r="931">
          <cell r="DH931">
            <v>0</v>
          </cell>
          <cell r="DI931">
            <v>0</v>
          </cell>
          <cell r="DJ931">
            <v>0</v>
          </cell>
          <cell r="DK931">
            <v>0</v>
          </cell>
          <cell r="DL931">
            <v>0</v>
          </cell>
          <cell r="DM931">
            <v>0</v>
          </cell>
          <cell r="DN931">
            <v>0</v>
          </cell>
          <cell r="DO931">
            <v>0</v>
          </cell>
          <cell r="DP931">
            <v>0</v>
          </cell>
          <cell r="DQ931">
            <v>0</v>
          </cell>
          <cell r="DR931">
            <v>0</v>
          </cell>
          <cell r="DS931">
            <v>0</v>
          </cell>
          <cell r="DU931">
            <v>0</v>
          </cell>
          <cell r="DV931">
            <v>0</v>
          </cell>
          <cell r="DW931">
            <v>0</v>
          </cell>
          <cell r="DX931">
            <v>0</v>
          </cell>
          <cell r="DY931">
            <v>0</v>
          </cell>
          <cell r="DZ931">
            <v>0</v>
          </cell>
          <cell r="EA931">
            <v>0</v>
          </cell>
          <cell r="EB931">
            <v>0</v>
          </cell>
          <cell r="EC931">
            <v>0</v>
          </cell>
          <cell r="ED931">
            <v>0</v>
          </cell>
          <cell r="EE931">
            <v>0</v>
          </cell>
          <cell r="EF931">
            <v>0</v>
          </cell>
        </row>
        <row r="932">
          <cell r="DH932">
            <v>0</v>
          </cell>
          <cell r="DI932">
            <v>0</v>
          </cell>
          <cell r="DJ932">
            <v>0</v>
          </cell>
          <cell r="DK932">
            <v>0</v>
          </cell>
          <cell r="DL932">
            <v>0</v>
          </cell>
          <cell r="DM932">
            <v>0</v>
          </cell>
          <cell r="DN932">
            <v>0</v>
          </cell>
          <cell r="DO932">
            <v>0</v>
          </cell>
          <cell r="DP932">
            <v>0</v>
          </cell>
          <cell r="DQ932">
            <v>0</v>
          </cell>
          <cell r="DR932">
            <v>0</v>
          </cell>
          <cell r="DS932">
            <v>0</v>
          </cell>
          <cell r="DU932">
            <v>0</v>
          </cell>
          <cell r="DV932">
            <v>0</v>
          </cell>
          <cell r="DW932">
            <v>0</v>
          </cell>
          <cell r="DX932">
            <v>0</v>
          </cell>
          <cell r="DY932">
            <v>0</v>
          </cell>
          <cell r="DZ932">
            <v>0</v>
          </cell>
          <cell r="EA932">
            <v>0</v>
          </cell>
          <cell r="EB932">
            <v>0</v>
          </cell>
          <cell r="EC932">
            <v>0</v>
          </cell>
          <cell r="ED932">
            <v>0</v>
          </cell>
          <cell r="EE932">
            <v>0</v>
          </cell>
          <cell r="EF932">
            <v>0</v>
          </cell>
        </row>
        <row r="933">
          <cell r="DH933">
            <v>0</v>
          </cell>
          <cell r="DI933">
            <v>0</v>
          </cell>
          <cell r="DJ933">
            <v>0</v>
          </cell>
          <cell r="DK933">
            <v>0</v>
          </cell>
          <cell r="DL933">
            <v>0</v>
          </cell>
          <cell r="DM933">
            <v>0</v>
          </cell>
          <cell r="DN933">
            <v>0</v>
          </cell>
          <cell r="DO933">
            <v>0</v>
          </cell>
          <cell r="DP933">
            <v>0</v>
          </cell>
          <cell r="DQ933">
            <v>0</v>
          </cell>
          <cell r="DR933">
            <v>0</v>
          </cell>
          <cell r="DS933">
            <v>0</v>
          </cell>
          <cell r="DU933">
            <v>0</v>
          </cell>
          <cell r="DV933">
            <v>0</v>
          </cell>
          <cell r="DW933">
            <v>0</v>
          </cell>
          <cell r="DX933">
            <v>0</v>
          </cell>
          <cell r="DY933">
            <v>0</v>
          </cell>
          <cell r="DZ933">
            <v>0</v>
          </cell>
          <cell r="EA933">
            <v>0</v>
          </cell>
          <cell r="EB933">
            <v>0</v>
          </cell>
          <cell r="EC933">
            <v>0</v>
          </cell>
          <cell r="ED933">
            <v>0</v>
          </cell>
          <cell r="EE933">
            <v>0</v>
          </cell>
          <cell r="EF933">
            <v>0</v>
          </cell>
        </row>
        <row r="934">
          <cell r="DH934">
            <v>0</v>
          </cell>
          <cell r="DI934">
            <v>0</v>
          </cell>
          <cell r="DJ934">
            <v>0</v>
          </cell>
          <cell r="DK934">
            <v>0</v>
          </cell>
          <cell r="DL934">
            <v>0</v>
          </cell>
          <cell r="DM934">
            <v>0</v>
          </cell>
          <cell r="DN934">
            <v>0</v>
          </cell>
          <cell r="DO934">
            <v>0</v>
          </cell>
          <cell r="DP934">
            <v>0</v>
          </cell>
          <cell r="DQ934">
            <v>0</v>
          </cell>
          <cell r="DR934">
            <v>0</v>
          </cell>
          <cell r="DS934">
            <v>0</v>
          </cell>
          <cell r="DU934">
            <v>0</v>
          </cell>
          <cell r="DV934">
            <v>0</v>
          </cell>
          <cell r="DW934">
            <v>0</v>
          </cell>
          <cell r="DX934">
            <v>0</v>
          </cell>
          <cell r="DY934">
            <v>0</v>
          </cell>
          <cell r="DZ934">
            <v>0</v>
          </cell>
          <cell r="EA934">
            <v>0</v>
          </cell>
          <cell r="EB934">
            <v>0</v>
          </cell>
          <cell r="EC934">
            <v>0</v>
          </cell>
          <cell r="ED934">
            <v>0</v>
          </cell>
          <cell r="EE934">
            <v>0</v>
          </cell>
          <cell r="EF934">
            <v>0</v>
          </cell>
        </row>
        <row r="935">
          <cell r="DH935">
            <v>0</v>
          </cell>
          <cell r="DI935">
            <v>0</v>
          </cell>
          <cell r="DJ935">
            <v>0</v>
          </cell>
          <cell r="DK935">
            <v>0</v>
          </cell>
          <cell r="DL935">
            <v>0</v>
          </cell>
          <cell r="DM935">
            <v>0</v>
          </cell>
          <cell r="DN935">
            <v>0</v>
          </cell>
          <cell r="DO935">
            <v>0</v>
          </cell>
          <cell r="DP935">
            <v>0</v>
          </cell>
          <cell r="DQ935">
            <v>0</v>
          </cell>
          <cell r="DR935">
            <v>0</v>
          </cell>
          <cell r="DS935">
            <v>0</v>
          </cell>
          <cell r="DU935">
            <v>0</v>
          </cell>
          <cell r="DV935">
            <v>0</v>
          </cell>
          <cell r="DW935">
            <v>0</v>
          </cell>
          <cell r="DX935">
            <v>0</v>
          </cell>
          <cell r="DY935">
            <v>0</v>
          </cell>
          <cell r="DZ935">
            <v>0</v>
          </cell>
          <cell r="EA935">
            <v>0</v>
          </cell>
          <cell r="EB935">
            <v>0</v>
          </cell>
          <cell r="EC935">
            <v>0</v>
          </cell>
          <cell r="ED935">
            <v>0</v>
          </cell>
          <cell r="EE935">
            <v>0</v>
          </cell>
          <cell r="EF935">
            <v>0</v>
          </cell>
        </row>
        <row r="936">
          <cell r="DH936">
            <v>0</v>
          </cell>
          <cell r="DI936">
            <v>0</v>
          </cell>
          <cell r="DJ936">
            <v>0</v>
          </cell>
          <cell r="DK936">
            <v>0</v>
          </cell>
          <cell r="DL936">
            <v>0</v>
          </cell>
          <cell r="DM936">
            <v>0</v>
          </cell>
          <cell r="DN936">
            <v>0</v>
          </cell>
          <cell r="DO936">
            <v>0</v>
          </cell>
          <cell r="DP936">
            <v>0</v>
          </cell>
          <cell r="DQ936">
            <v>0</v>
          </cell>
          <cell r="DR936">
            <v>0</v>
          </cell>
          <cell r="DS936">
            <v>0</v>
          </cell>
          <cell r="DU936">
            <v>0</v>
          </cell>
          <cell r="DV936">
            <v>0</v>
          </cell>
          <cell r="DW936">
            <v>0</v>
          </cell>
          <cell r="DX936">
            <v>0</v>
          </cell>
          <cell r="DY936">
            <v>0</v>
          </cell>
          <cell r="DZ936">
            <v>0</v>
          </cell>
          <cell r="EA936">
            <v>0</v>
          </cell>
          <cell r="EB936">
            <v>0</v>
          </cell>
          <cell r="EC936">
            <v>0</v>
          </cell>
          <cell r="ED936">
            <v>0</v>
          </cell>
          <cell r="EE936">
            <v>0</v>
          </cell>
          <cell r="EF936">
            <v>0</v>
          </cell>
        </row>
        <row r="937">
          <cell r="DH937">
            <v>0</v>
          </cell>
          <cell r="DI937">
            <v>0</v>
          </cell>
          <cell r="DJ937">
            <v>0</v>
          </cell>
          <cell r="DK937">
            <v>0</v>
          </cell>
          <cell r="DL937">
            <v>0</v>
          </cell>
          <cell r="DM937">
            <v>0</v>
          </cell>
          <cell r="DN937">
            <v>0</v>
          </cell>
          <cell r="DO937">
            <v>0</v>
          </cell>
          <cell r="DP937">
            <v>0</v>
          </cell>
          <cell r="DQ937">
            <v>0</v>
          </cell>
          <cell r="DR937">
            <v>0</v>
          </cell>
          <cell r="DS937">
            <v>0</v>
          </cell>
          <cell r="DU937">
            <v>0</v>
          </cell>
          <cell r="DV937">
            <v>0</v>
          </cell>
          <cell r="DW937">
            <v>0</v>
          </cell>
          <cell r="DX937">
            <v>0</v>
          </cell>
          <cell r="DY937">
            <v>0</v>
          </cell>
          <cell r="DZ937">
            <v>0</v>
          </cell>
          <cell r="EA937">
            <v>0</v>
          </cell>
          <cell r="EB937">
            <v>0</v>
          </cell>
          <cell r="EC937">
            <v>0</v>
          </cell>
          <cell r="ED937">
            <v>0</v>
          </cell>
          <cell r="EE937">
            <v>0</v>
          </cell>
          <cell r="EF937">
            <v>0</v>
          </cell>
        </row>
        <row r="938">
          <cell r="DH938">
            <v>0</v>
          </cell>
          <cell r="DI938">
            <v>0</v>
          </cell>
          <cell r="DJ938">
            <v>0</v>
          </cell>
          <cell r="DK938">
            <v>0</v>
          </cell>
          <cell r="DL938">
            <v>0</v>
          </cell>
          <cell r="DM938">
            <v>0</v>
          </cell>
          <cell r="DN938">
            <v>0</v>
          </cell>
          <cell r="DO938">
            <v>0</v>
          </cell>
          <cell r="DP938">
            <v>0</v>
          </cell>
          <cell r="DQ938">
            <v>0</v>
          </cell>
          <cell r="DR938">
            <v>0</v>
          </cell>
          <cell r="DS938">
            <v>0</v>
          </cell>
          <cell r="DU938">
            <v>0</v>
          </cell>
          <cell r="DV938">
            <v>0</v>
          </cell>
          <cell r="DW938">
            <v>0</v>
          </cell>
          <cell r="DX938">
            <v>0</v>
          </cell>
          <cell r="DY938">
            <v>0</v>
          </cell>
          <cell r="DZ938">
            <v>0</v>
          </cell>
          <cell r="EA938">
            <v>0</v>
          </cell>
          <cell r="EB938">
            <v>0</v>
          </cell>
          <cell r="EC938">
            <v>0</v>
          </cell>
          <cell r="ED938">
            <v>0</v>
          </cell>
          <cell r="EE938">
            <v>0</v>
          </cell>
          <cell r="EF938">
            <v>0</v>
          </cell>
        </row>
        <row r="939">
          <cell r="DH939">
            <v>0</v>
          </cell>
          <cell r="DI939">
            <v>0</v>
          </cell>
          <cell r="DJ939">
            <v>0</v>
          </cell>
          <cell r="DK939">
            <v>0</v>
          </cell>
          <cell r="DL939">
            <v>0</v>
          </cell>
          <cell r="DM939">
            <v>0</v>
          </cell>
          <cell r="DN939">
            <v>0</v>
          </cell>
          <cell r="DO939">
            <v>0</v>
          </cell>
          <cell r="DP939">
            <v>0</v>
          </cell>
          <cell r="DQ939">
            <v>0</v>
          </cell>
          <cell r="DR939">
            <v>0</v>
          </cell>
          <cell r="DS939">
            <v>0</v>
          </cell>
          <cell r="DU939">
            <v>0</v>
          </cell>
          <cell r="DV939">
            <v>0</v>
          </cell>
          <cell r="DW939">
            <v>0</v>
          </cell>
          <cell r="DX939">
            <v>0</v>
          </cell>
          <cell r="DY939">
            <v>0</v>
          </cell>
          <cell r="DZ939">
            <v>0</v>
          </cell>
          <cell r="EA939">
            <v>0</v>
          </cell>
          <cell r="EB939">
            <v>0</v>
          </cell>
          <cell r="EC939">
            <v>0</v>
          </cell>
          <cell r="ED939">
            <v>0</v>
          </cell>
          <cell r="EE939">
            <v>0</v>
          </cell>
          <cell r="EF939">
            <v>0</v>
          </cell>
        </row>
        <row r="940">
          <cell r="DH940">
            <v>0</v>
          </cell>
          <cell r="DI940">
            <v>0</v>
          </cell>
          <cell r="DJ940">
            <v>0</v>
          </cell>
          <cell r="DK940">
            <v>0</v>
          </cell>
          <cell r="DL940">
            <v>0</v>
          </cell>
          <cell r="DM940">
            <v>0</v>
          </cell>
          <cell r="DN940">
            <v>0</v>
          </cell>
          <cell r="DO940">
            <v>0</v>
          </cell>
          <cell r="DP940">
            <v>0</v>
          </cell>
          <cell r="DQ940">
            <v>0</v>
          </cell>
          <cell r="DR940">
            <v>0</v>
          </cell>
          <cell r="DS940">
            <v>0</v>
          </cell>
          <cell r="DU940">
            <v>0</v>
          </cell>
          <cell r="DV940">
            <v>0</v>
          </cell>
          <cell r="DW940">
            <v>0</v>
          </cell>
          <cell r="DX940">
            <v>0</v>
          </cell>
          <cell r="DY940">
            <v>0</v>
          </cell>
          <cell r="DZ940">
            <v>0</v>
          </cell>
          <cell r="EA940">
            <v>0</v>
          </cell>
          <cell r="EB940">
            <v>0</v>
          </cell>
          <cell r="EC940">
            <v>0</v>
          </cell>
          <cell r="ED940">
            <v>0</v>
          </cell>
          <cell r="EE940">
            <v>0</v>
          </cell>
          <cell r="EF940">
            <v>0</v>
          </cell>
        </row>
        <row r="941">
          <cell r="DH941">
            <v>0</v>
          </cell>
          <cell r="DI941">
            <v>0</v>
          </cell>
          <cell r="DJ941">
            <v>0</v>
          </cell>
          <cell r="DK941">
            <v>0</v>
          </cell>
          <cell r="DL941">
            <v>0</v>
          </cell>
          <cell r="DM941">
            <v>0</v>
          </cell>
          <cell r="DN941">
            <v>0</v>
          </cell>
          <cell r="DO941">
            <v>0</v>
          </cell>
          <cell r="DP941">
            <v>0</v>
          </cell>
          <cell r="DQ941">
            <v>0</v>
          </cell>
          <cell r="DR941">
            <v>0</v>
          </cell>
          <cell r="DS941">
            <v>0</v>
          </cell>
          <cell r="DU941">
            <v>0</v>
          </cell>
          <cell r="DV941">
            <v>0</v>
          </cell>
          <cell r="DW941">
            <v>0</v>
          </cell>
          <cell r="DX941">
            <v>0</v>
          </cell>
          <cell r="DY941">
            <v>0</v>
          </cell>
          <cell r="DZ941">
            <v>0</v>
          </cell>
          <cell r="EA941">
            <v>0</v>
          </cell>
          <cell r="EB941">
            <v>0</v>
          </cell>
          <cell r="EC941">
            <v>0</v>
          </cell>
          <cell r="ED941">
            <v>0</v>
          </cell>
          <cell r="EE941">
            <v>0</v>
          </cell>
          <cell r="EF941">
            <v>0</v>
          </cell>
        </row>
        <row r="942">
          <cell r="DH942">
            <v>0</v>
          </cell>
          <cell r="DI942">
            <v>0</v>
          </cell>
          <cell r="DJ942">
            <v>0</v>
          </cell>
          <cell r="DK942">
            <v>0</v>
          </cell>
          <cell r="DL942">
            <v>0</v>
          </cell>
          <cell r="DM942">
            <v>0</v>
          </cell>
          <cell r="DN942">
            <v>0</v>
          </cell>
          <cell r="DO942">
            <v>0</v>
          </cell>
          <cell r="DP942">
            <v>0</v>
          </cell>
          <cell r="DQ942">
            <v>0</v>
          </cell>
          <cell r="DR942">
            <v>0</v>
          </cell>
          <cell r="DS942">
            <v>0</v>
          </cell>
          <cell r="DU942">
            <v>0</v>
          </cell>
          <cell r="DV942">
            <v>0</v>
          </cell>
          <cell r="DW942">
            <v>0</v>
          </cell>
          <cell r="DX942">
            <v>0</v>
          </cell>
          <cell r="DY942">
            <v>0</v>
          </cell>
          <cell r="DZ942">
            <v>0</v>
          </cell>
          <cell r="EA942">
            <v>0</v>
          </cell>
          <cell r="EB942">
            <v>0</v>
          </cell>
          <cell r="EC942">
            <v>0</v>
          </cell>
          <cell r="ED942">
            <v>0</v>
          </cell>
          <cell r="EE942">
            <v>0</v>
          </cell>
          <cell r="EF942">
            <v>0</v>
          </cell>
        </row>
        <row r="943">
          <cell r="DH943">
            <v>0</v>
          </cell>
          <cell r="DI943">
            <v>0</v>
          </cell>
          <cell r="DJ943">
            <v>0</v>
          </cell>
          <cell r="DK943">
            <v>0</v>
          </cell>
          <cell r="DL943">
            <v>0</v>
          </cell>
          <cell r="DM943">
            <v>0</v>
          </cell>
          <cell r="DN943">
            <v>0</v>
          </cell>
          <cell r="DO943">
            <v>0</v>
          </cell>
          <cell r="DP943">
            <v>0</v>
          </cell>
          <cell r="DQ943">
            <v>0</v>
          </cell>
          <cell r="DR943">
            <v>0</v>
          </cell>
          <cell r="DS943">
            <v>0</v>
          </cell>
          <cell r="DU943">
            <v>0</v>
          </cell>
          <cell r="DV943">
            <v>0</v>
          </cell>
          <cell r="DW943">
            <v>0</v>
          </cell>
          <cell r="DX943">
            <v>0</v>
          </cell>
          <cell r="DY943">
            <v>0</v>
          </cell>
          <cell r="DZ943">
            <v>0</v>
          </cell>
          <cell r="EA943">
            <v>0</v>
          </cell>
          <cell r="EB943">
            <v>0</v>
          </cell>
          <cell r="EC943">
            <v>0</v>
          </cell>
          <cell r="ED943">
            <v>0</v>
          </cell>
          <cell r="EE943">
            <v>0</v>
          </cell>
          <cell r="EF943">
            <v>0</v>
          </cell>
        </row>
        <row r="944">
          <cell r="DH944">
            <v>0</v>
          </cell>
          <cell r="DI944">
            <v>0</v>
          </cell>
          <cell r="DJ944">
            <v>0</v>
          </cell>
          <cell r="DK944">
            <v>0</v>
          </cell>
          <cell r="DL944">
            <v>0</v>
          </cell>
          <cell r="DM944">
            <v>0</v>
          </cell>
          <cell r="DN944">
            <v>0</v>
          </cell>
          <cell r="DO944">
            <v>0</v>
          </cell>
          <cell r="DP944">
            <v>0</v>
          </cell>
          <cell r="DQ944">
            <v>0</v>
          </cell>
          <cell r="DR944">
            <v>0</v>
          </cell>
          <cell r="DS944">
            <v>0</v>
          </cell>
          <cell r="DU944">
            <v>0</v>
          </cell>
          <cell r="DV944">
            <v>0</v>
          </cell>
          <cell r="DW944">
            <v>0</v>
          </cell>
          <cell r="DX944">
            <v>0</v>
          </cell>
          <cell r="DY944">
            <v>0</v>
          </cell>
          <cell r="DZ944">
            <v>0</v>
          </cell>
          <cell r="EA944">
            <v>0</v>
          </cell>
          <cell r="EB944">
            <v>0</v>
          </cell>
          <cell r="EC944">
            <v>0</v>
          </cell>
          <cell r="ED944">
            <v>0</v>
          </cell>
          <cell r="EE944">
            <v>0</v>
          </cell>
          <cell r="EF944">
            <v>0</v>
          </cell>
        </row>
        <row r="945">
          <cell r="DH945">
            <v>0</v>
          </cell>
          <cell r="DI945">
            <v>0</v>
          </cell>
          <cell r="DJ945">
            <v>0</v>
          </cell>
          <cell r="DK945">
            <v>0</v>
          </cell>
          <cell r="DL945">
            <v>0</v>
          </cell>
          <cell r="DM945">
            <v>0</v>
          </cell>
          <cell r="DN945">
            <v>0</v>
          </cell>
          <cell r="DO945">
            <v>0</v>
          </cell>
          <cell r="DP945">
            <v>0</v>
          </cell>
          <cell r="DQ945">
            <v>0</v>
          </cell>
          <cell r="DR945">
            <v>0</v>
          </cell>
          <cell r="DS945">
            <v>0</v>
          </cell>
          <cell r="DU945">
            <v>0</v>
          </cell>
          <cell r="DV945">
            <v>0</v>
          </cell>
          <cell r="DW945">
            <v>0</v>
          </cell>
          <cell r="DX945">
            <v>0</v>
          </cell>
          <cell r="DY945">
            <v>0</v>
          </cell>
          <cell r="DZ945">
            <v>0</v>
          </cell>
          <cell r="EA945">
            <v>0</v>
          </cell>
          <cell r="EB945">
            <v>0</v>
          </cell>
          <cell r="EC945">
            <v>0</v>
          </cell>
          <cell r="ED945">
            <v>0</v>
          </cell>
          <cell r="EE945">
            <v>0</v>
          </cell>
          <cell r="EF945">
            <v>0</v>
          </cell>
        </row>
        <row r="946">
          <cell r="DH946">
            <v>0</v>
          </cell>
          <cell r="DI946">
            <v>0</v>
          </cell>
          <cell r="DJ946">
            <v>0</v>
          </cell>
          <cell r="DK946">
            <v>0</v>
          </cell>
          <cell r="DL946">
            <v>0</v>
          </cell>
          <cell r="DM946">
            <v>0</v>
          </cell>
          <cell r="DN946">
            <v>0</v>
          </cell>
          <cell r="DO946">
            <v>0</v>
          </cell>
          <cell r="DP946">
            <v>0</v>
          </cell>
          <cell r="DQ946">
            <v>0</v>
          </cell>
          <cell r="DR946">
            <v>0</v>
          </cell>
          <cell r="DS946">
            <v>0</v>
          </cell>
          <cell r="DU946">
            <v>0</v>
          </cell>
          <cell r="DV946">
            <v>0</v>
          </cell>
          <cell r="DW946">
            <v>0</v>
          </cell>
          <cell r="DX946">
            <v>0</v>
          </cell>
          <cell r="DY946">
            <v>0</v>
          </cell>
          <cell r="DZ946">
            <v>0</v>
          </cell>
          <cell r="EA946">
            <v>0</v>
          </cell>
          <cell r="EB946">
            <v>0</v>
          </cell>
          <cell r="EC946">
            <v>0</v>
          </cell>
          <cell r="ED946">
            <v>0</v>
          </cell>
          <cell r="EE946">
            <v>0</v>
          </cell>
          <cell r="EF946">
            <v>0</v>
          </cell>
        </row>
        <row r="947">
          <cell r="DH947">
            <v>0</v>
          </cell>
          <cell r="DI947">
            <v>0</v>
          </cell>
          <cell r="DJ947">
            <v>0</v>
          </cell>
          <cell r="DK947">
            <v>0</v>
          </cell>
          <cell r="DL947">
            <v>0</v>
          </cell>
          <cell r="DM947">
            <v>0</v>
          </cell>
          <cell r="DN947">
            <v>0</v>
          </cell>
          <cell r="DO947">
            <v>0</v>
          </cell>
          <cell r="DP947">
            <v>0</v>
          </cell>
          <cell r="DQ947">
            <v>0</v>
          </cell>
          <cell r="DR947">
            <v>0</v>
          </cell>
          <cell r="DS947">
            <v>0</v>
          </cell>
          <cell r="DU947">
            <v>0</v>
          </cell>
          <cell r="DV947">
            <v>0</v>
          </cell>
          <cell r="DW947">
            <v>0</v>
          </cell>
          <cell r="DX947">
            <v>0</v>
          </cell>
          <cell r="DY947">
            <v>0</v>
          </cell>
          <cell r="DZ947">
            <v>0</v>
          </cell>
          <cell r="EA947">
            <v>0</v>
          </cell>
          <cell r="EB947">
            <v>0</v>
          </cell>
          <cell r="EC947">
            <v>0</v>
          </cell>
          <cell r="ED947">
            <v>0</v>
          </cell>
          <cell r="EE947">
            <v>0</v>
          </cell>
          <cell r="EF947">
            <v>0</v>
          </cell>
        </row>
        <row r="948">
          <cell r="DH948">
            <v>0</v>
          </cell>
          <cell r="DI948">
            <v>0</v>
          </cell>
          <cell r="DJ948">
            <v>0</v>
          </cell>
          <cell r="DK948">
            <v>0</v>
          </cell>
          <cell r="DL948">
            <v>0</v>
          </cell>
          <cell r="DM948">
            <v>0</v>
          </cell>
          <cell r="DN948">
            <v>0</v>
          </cell>
          <cell r="DO948">
            <v>0</v>
          </cell>
          <cell r="DP948">
            <v>0</v>
          </cell>
          <cell r="DQ948">
            <v>0</v>
          </cell>
          <cell r="DR948">
            <v>0</v>
          </cell>
          <cell r="DS948">
            <v>0</v>
          </cell>
          <cell r="DU948">
            <v>0</v>
          </cell>
          <cell r="DV948">
            <v>0</v>
          </cell>
          <cell r="DW948">
            <v>0</v>
          </cell>
          <cell r="DX948">
            <v>0</v>
          </cell>
          <cell r="DY948">
            <v>0</v>
          </cell>
          <cell r="DZ948">
            <v>0</v>
          </cell>
          <cell r="EA948">
            <v>0</v>
          </cell>
          <cell r="EB948">
            <v>0</v>
          </cell>
          <cell r="EC948">
            <v>0</v>
          </cell>
          <cell r="ED948">
            <v>0</v>
          </cell>
          <cell r="EE948">
            <v>0</v>
          </cell>
          <cell r="EF948">
            <v>0</v>
          </cell>
        </row>
        <row r="949">
          <cell r="DH949">
            <v>0</v>
          </cell>
          <cell r="DI949">
            <v>0</v>
          </cell>
          <cell r="DJ949">
            <v>0</v>
          </cell>
          <cell r="DK949">
            <v>0</v>
          </cell>
          <cell r="DL949">
            <v>0</v>
          </cell>
          <cell r="DM949">
            <v>0</v>
          </cell>
          <cell r="DN949">
            <v>0</v>
          </cell>
          <cell r="DO949">
            <v>0</v>
          </cell>
          <cell r="DP949">
            <v>0</v>
          </cell>
          <cell r="DQ949">
            <v>0</v>
          </cell>
          <cell r="DR949">
            <v>0</v>
          </cell>
          <cell r="DS949">
            <v>0</v>
          </cell>
          <cell r="DU949">
            <v>0</v>
          </cell>
          <cell r="DV949">
            <v>0</v>
          </cell>
          <cell r="DW949">
            <v>0</v>
          </cell>
          <cell r="DX949">
            <v>0</v>
          </cell>
          <cell r="DY949">
            <v>0</v>
          </cell>
          <cell r="DZ949">
            <v>0</v>
          </cell>
          <cell r="EA949">
            <v>0</v>
          </cell>
          <cell r="EB949">
            <v>0</v>
          </cell>
          <cell r="EC949">
            <v>0</v>
          </cell>
          <cell r="ED949">
            <v>0</v>
          </cell>
          <cell r="EE949">
            <v>0</v>
          </cell>
          <cell r="EF949">
            <v>0</v>
          </cell>
        </row>
        <row r="950">
          <cell r="DH950">
            <v>0</v>
          </cell>
          <cell r="DI950">
            <v>0</v>
          </cell>
          <cell r="DJ950">
            <v>0</v>
          </cell>
          <cell r="DK950">
            <v>0</v>
          </cell>
          <cell r="DL950">
            <v>0</v>
          </cell>
          <cell r="DM950">
            <v>0</v>
          </cell>
          <cell r="DN950">
            <v>0</v>
          </cell>
          <cell r="DO950">
            <v>0</v>
          </cell>
          <cell r="DP950">
            <v>0</v>
          </cell>
          <cell r="DQ950">
            <v>0</v>
          </cell>
          <cell r="DR950">
            <v>0</v>
          </cell>
          <cell r="DS950">
            <v>0</v>
          </cell>
          <cell r="DU950">
            <v>0</v>
          </cell>
          <cell r="DV950">
            <v>0</v>
          </cell>
          <cell r="DW950">
            <v>0</v>
          </cell>
          <cell r="DX950">
            <v>0</v>
          </cell>
          <cell r="DY950">
            <v>0</v>
          </cell>
          <cell r="DZ950">
            <v>0</v>
          </cell>
          <cell r="EA950">
            <v>0</v>
          </cell>
          <cell r="EB950">
            <v>0</v>
          </cell>
          <cell r="EC950">
            <v>0</v>
          </cell>
          <cell r="ED950">
            <v>0</v>
          </cell>
          <cell r="EE950">
            <v>0</v>
          </cell>
          <cell r="EF950">
            <v>0</v>
          </cell>
        </row>
        <row r="951">
          <cell r="DH951">
            <v>0</v>
          </cell>
          <cell r="DI951">
            <v>0</v>
          </cell>
          <cell r="DJ951">
            <v>0</v>
          </cell>
          <cell r="DK951">
            <v>0</v>
          </cell>
          <cell r="DL951">
            <v>0</v>
          </cell>
          <cell r="DM951">
            <v>0</v>
          </cell>
          <cell r="DN951">
            <v>0</v>
          </cell>
          <cell r="DO951">
            <v>0</v>
          </cell>
          <cell r="DP951">
            <v>0</v>
          </cell>
          <cell r="DQ951">
            <v>0</v>
          </cell>
          <cell r="DR951">
            <v>0</v>
          </cell>
          <cell r="DS951">
            <v>0</v>
          </cell>
          <cell r="DU951">
            <v>0</v>
          </cell>
          <cell r="DV951">
            <v>0</v>
          </cell>
          <cell r="DW951">
            <v>0</v>
          </cell>
          <cell r="DX951">
            <v>0</v>
          </cell>
          <cell r="DY951">
            <v>0</v>
          </cell>
          <cell r="DZ951">
            <v>0</v>
          </cell>
          <cell r="EA951">
            <v>0</v>
          </cell>
          <cell r="EB951">
            <v>0</v>
          </cell>
          <cell r="EC951">
            <v>0</v>
          </cell>
          <cell r="ED951">
            <v>0</v>
          </cell>
          <cell r="EE951">
            <v>0</v>
          </cell>
          <cell r="EF951">
            <v>0</v>
          </cell>
        </row>
        <row r="952">
          <cell r="DH952">
            <v>0</v>
          </cell>
          <cell r="DI952">
            <v>0</v>
          </cell>
          <cell r="DJ952">
            <v>0</v>
          </cell>
          <cell r="DK952">
            <v>0</v>
          </cell>
          <cell r="DL952">
            <v>0</v>
          </cell>
          <cell r="DM952">
            <v>0</v>
          </cell>
          <cell r="DN952">
            <v>0</v>
          </cell>
          <cell r="DO952">
            <v>0</v>
          </cell>
          <cell r="DP952">
            <v>0</v>
          </cell>
          <cell r="DQ952">
            <v>0</v>
          </cell>
          <cell r="DR952">
            <v>0</v>
          </cell>
          <cell r="DS952">
            <v>0</v>
          </cell>
          <cell r="DU952">
            <v>0</v>
          </cell>
          <cell r="DV952">
            <v>0</v>
          </cell>
          <cell r="DW952">
            <v>0</v>
          </cell>
          <cell r="DX952">
            <v>0</v>
          </cell>
          <cell r="DY952">
            <v>0</v>
          </cell>
          <cell r="DZ952">
            <v>0</v>
          </cell>
          <cell r="EA952">
            <v>0</v>
          </cell>
          <cell r="EB952">
            <v>0</v>
          </cell>
          <cell r="EC952">
            <v>0</v>
          </cell>
          <cell r="ED952">
            <v>0</v>
          </cell>
          <cell r="EE952">
            <v>0</v>
          </cell>
          <cell r="EF952">
            <v>0</v>
          </cell>
        </row>
        <row r="953">
          <cell r="DH953">
            <v>0</v>
          </cell>
          <cell r="DI953">
            <v>0</v>
          </cell>
          <cell r="DJ953">
            <v>0</v>
          </cell>
          <cell r="DK953">
            <v>0</v>
          </cell>
          <cell r="DL953">
            <v>0</v>
          </cell>
          <cell r="DM953">
            <v>0</v>
          </cell>
          <cell r="DN953">
            <v>0</v>
          </cell>
          <cell r="DO953">
            <v>0</v>
          </cell>
          <cell r="DP953">
            <v>0</v>
          </cell>
          <cell r="DQ953">
            <v>0</v>
          </cell>
          <cell r="DR953">
            <v>0</v>
          </cell>
          <cell r="DS953">
            <v>0</v>
          </cell>
          <cell r="DU953">
            <v>0</v>
          </cell>
          <cell r="DV953">
            <v>0</v>
          </cell>
          <cell r="DW953">
            <v>0</v>
          </cell>
          <cell r="DX953">
            <v>0</v>
          </cell>
          <cell r="DY953">
            <v>0</v>
          </cell>
          <cell r="DZ953">
            <v>0</v>
          </cell>
          <cell r="EA953">
            <v>0</v>
          </cell>
          <cell r="EB953">
            <v>0</v>
          </cell>
          <cell r="EC953">
            <v>0</v>
          </cell>
          <cell r="ED953">
            <v>0</v>
          </cell>
          <cell r="EE953">
            <v>0</v>
          </cell>
          <cell r="EF953">
            <v>0</v>
          </cell>
        </row>
        <row r="954">
          <cell r="DH954">
            <v>0</v>
          </cell>
          <cell r="DI954">
            <v>0</v>
          </cell>
          <cell r="DJ954">
            <v>0</v>
          </cell>
          <cell r="DK954">
            <v>0</v>
          </cell>
          <cell r="DL954">
            <v>0</v>
          </cell>
          <cell r="DM954">
            <v>0</v>
          </cell>
          <cell r="DN954">
            <v>0</v>
          </cell>
          <cell r="DO954">
            <v>0</v>
          </cell>
          <cell r="DP954">
            <v>0</v>
          </cell>
          <cell r="DQ954">
            <v>0</v>
          </cell>
          <cell r="DR954">
            <v>0</v>
          </cell>
          <cell r="DS954">
            <v>0</v>
          </cell>
          <cell r="DU954">
            <v>0</v>
          </cell>
          <cell r="DV954">
            <v>0</v>
          </cell>
          <cell r="DW954">
            <v>0</v>
          </cell>
          <cell r="DX954">
            <v>0</v>
          </cell>
          <cell r="DY954">
            <v>0</v>
          </cell>
          <cell r="DZ954">
            <v>0</v>
          </cell>
          <cell r="EA954">
            <v>0</v>
          </cell>
          <cell r="EB954">
            <v>0</v>
          </cell>
          <cell r="EC954">
            <v>0</v>
          </cell>
          <cell r="ED954">
            <v>0</v>
          </cell>
          <cell r="EE954">
            <v>0</v>
          </cell>
          <cell r="EF954">
            <v>0</v>
          </cell>
        </row>
        <row r="955">
          <cell r="DH955">
            <v>0</v>
          </cell>
          <cell r="DI955">
            <v>0</v>
          </cell>
          <cell r="DJ955">
            <v>0</v>
          </cell>
          <cell r="DK955">
            <v>0</v>
          </cell>
          <cell r="DL955">
            <v>0</v>
          </cell>
          <cell r="DM955">
            <v>0</v>
          </cell>
          <cell r="DN955">
            <v>0</v>
          </cell>
          <cell r="DO955">
            <v>0</v>
          </cell>
          <cell r="DP955">
            <v>0</v>
          </cell>
          <cell r="DQ955">
            <v>0</v>
          </cell>
          <cell r="DR955">
            <v>0</v>
          </cell>
          <cell r="DS955">
            <v>0</v>
          </cell>
          <cell r="DU955">
            <v>0</v>
          </cell>
          <cell r="DV955">
            <v>0</v>
          </cell>
          <cell r="DW955">
            <v>0</v>
          </cell>
          <cell r="DX955">
            <v>0</v>
          </cell>
          <cell r="DY955">
            <v>0</v>
          </cell>
          <cell r="DZ955">
            <v>0</v>
          </cell>
          <cell r="EA955">
            <v>0</v>
          </cell>
          <cell r="EB955">
            <v>0</v>
          </cell>
          <cell r="EC955">
            <v>0</v>
          </cell>
          <cell r="ED955">
            <v>0</v>
          </cell>
          <cell r="EE955">
            <v>0</v>
          </cell>
          <cell r="EF955">
            <v>0</v>
          </cell>
        </row>
        <row r="956">
          <cell r="DH956">
            <v>0</v>
          </cell>
          <cell r="DI956">
            <v>0</v>
          </cell>
          <cell r="DJ956">
            <v>0</v>
          </cell>
          <cell r="DK956">
            <v>0</v>
          </cell>
          <cell r="DL956">
            <v>0</v>
          </cell>
          <cell r="DM956">
            <v>0</v>
          </cell>
          <cell r="DN956">
            <v>0</v>
          </cell>
          <cell r="DO956">
            <v>0</v>
          </cell>
          <cell r="DP956">
            <v>0</v>
          </cell>
          <cell r="DQ956">
            <v>0</v>
          </cell>
          <cell r="DR956">
            <v>0</v>
          </cell>
          <cell r="DS956">
            <v>0</v>
          </cell>
          <cell r="DU956">
            <v>0</v>
          </cell>
          <cell r="DV956">
            <v>0</v>
          </cell>
          <cell r="DW956">
            <v>0</v>
          </cell>
          <cell r="DX956">
            <v>0</v>
          </cell>
          <cell r="DY956">
            <v>0</v>
          </cell>
          <cell r="DZ956">
            <v>0</v>
          </cell>
          <cell r="EA956">
            <v>0</v>
          </cell>
          <cell r="EB956">
            <v>0</v>
          </cell>
          <cell r="EC956">
            <v>0</v>
          </cell>
          <cell r="ED956">
            <v>0</v>
          </cell>
          <cell r="EE956">
            <v>0</v>
          </cell>
          <cell r="EF956">
            <v>0</v>
          </cell>
        </row>
        <row r="957">
          <cell r="DH957">
            <v>0</v>
          </cell>
          <cell r="DI957">
            <v>0</v>
          </cell>
          <cell r="DJ957">
            <v>0</v>
          </cell>
          <cell r="DK957">
            <v>0</v>
          </cell>
          <cell r="DL957">
            <v>0</v>
          </cell>
          <cell r="DM957">
            <v>0</v>
          </cell>
          <cell r="DN957">
            <v>0</v>
          </cell>
          <cell r="DO957">
            <v>0</v>
          </cell>
          <cell r="DP957">
            <v>0</v>
          </cell>
          <cell r="DQ957">
            <v>0</v>
          </cell>
          <cell r="DR957">
            <v>0</v>
          </cell>
          <cell r="DS957">
            <v>0</v>
          </cell>
          <cell r="DU957">
            <v>0</v>
          </cell>
          <cell r="DV957">
            <v>0</v>
          </cell>
          <cell r="DW957">
            <v>0</v>
          </cell>
          <cell r="DX957">
            <v>0</v>
          </cell>
          <cell r="DY957">
            <v>0</v>
          </cell>
          <cell r="DZ957">
            <v>0</v>
          </cell>
          <cell r="EA957">
            <v>0</v>
          </cell>
          <cell r="EB957">
            <v>0</v>
          </cell>
          <cell r="EC957">
            <v>0</v>
          </cell>
          <cell r="ED957">
            <v>0</v>
          </cell>
          <cell r="EE957">
            <v>0</v>
          </cell>
          <cell r="EF957">
            <v>0</v>
          </cell>
        </row>
        <row r="958">
          <cell r="DH958">
            <v>0</v>
          </cell>
          <cell r="DI958">
            <v>0</v>
          </cell>
          <cell r="DJ958">
            <v>0</v>
          </cell>
          <cell r="DK958">
            <v>0</v>
          </cell>
          <cell r="DL958">
            <v>0</v>
          </cell>
          <cell r="DM958">
            <v>0</v>
          </cell>
          <cell r="DN958">
            <v>0</v>
          </cell>
          <cell r="DO958">
            <v>0</v>
          </cell>
          <cell r="DP958">
            <v>0</v>
          </cell>
          <cell r="DQ958">
            <v>0</v>
          </cell>
          <cell r="DR958">
            <v>0</v>
          </cell>
          <cell r="DS958">
            <v>0</v>
          </cell>
          <cell r="DU958">
            <v>0</v>
          </cell>
          <cell r="DV958">
            <v>0</v>
          </cell>
          <cell r="DW958">
            <v>0</v>
          </cell>
          <cell r="DX958">
            <v>0</v>
          </cell>
          <cell r="DY958">
            <v>0</v>
          </cell>
          <cell r="DZ958">
            <v>0</v>
          </cell>
          <cell r="EA958">
            <v>0</v>
          </cell>
          <cell r="EB958">
            <v>0</v>
          </cell>
          <cell r="EC958">
            <v>0</v>
          </cell>
          <cell r="ED958">
            <v>0</v>
          </cell>
          <cell r="EE958">
            <v>0</v>
          </cell>
          <cell r="EF958">
            <v>0</v>
          </cell>
        </row>
        <row r="959">
          <cell r="DH959">
            <v>0</v>
          </cell>
          <cell r="DI959">
            <v>0</v>
          </cell>
          <cell r="DJ959">
            <v>0</v>
          </cell>
          <cell r="DK959">
            <v>0</v>
          </cell>
          <cell r="DL959">
            <v>0</v>
          </cell>
          <cell r="DM959">
            <v>0</v>
          </cell>
          <cell r="DN959">
            <v>0</v>
          </cell>
          <cell r="DO959">
            <v>0</v>
          </cell>
          <cell r="DP959">
            <v>0</v>
          </cell>
          <cell r="DQ959">
            <v>0</v>
          </cell>
          <cell r="DR959">
            <v>0</v>
          </cell>
          <cell r="DS959">
            <v>0</v>
          </cell>
          <cell r="DU959">
            <v>0</v>
          </cell>
          <cell r="DV959">
            <v>0</v>
          </cell>
          <cell r="DW959">
            <v>0</v>
          </cell>
          <cell r="DX959">
            <v>0</v>
          </cell>
          <cell r="DY959">
            <v>0</v>
          </cell>
          <cell r="DZ959">
            <v>0</v>
          </cell>
          <cell r="EA959">
            <v>0</v>
          </cell>
          <cell r="EB959">
            <v>0</v>
          </cell>
          <cell r="EC959">
            <v>0</v>
          </cell>
          <cell r="ED959">
            <v>0</v>
          </cell>
          <cell r="EE959">
            <v>0</v>
          </cell>
          <cell r="EF959">
            <v>0</v>
          </cell>
        </row>
        <row r="960">
          <cell r="DH960">
            <v>0</v>
          </cell>
          <cell r="DI960">
            <v>0</v>
          </cell>
          <cell r="DJ960">
            <v>0</v>
          </cell>
          <cell r="DK960">
            <v>0</v>
          </cell>
          <cell r="DL960">
            <v>0</v>
          </cell>
          <cell r="DM960">
            <v>0</v>
          </cell>
          <cell r="DN960">
            <v>0</v>
          </cell>
          <cell r="DO960">
            <v>0</v>
          </cell>
          <cell r="DP960">
            <v>0</v>
          </cell>
          <cell r="DQ960">
            <v>0</v>
          </cell>
          <cell r="DR960">
            <v>0</v>
          </cell>
          <cell r="DS960">
            <v>0</v>
          </cell>
          <cell r="DU960">
            <v>0</v>
          </cell>
          <cell r="DV960">
            <v>0</v>
          </cell>
          <cell r="DW960">
            <v>0</v>
          </cell>
          <cell r="DX960">
            <v>0</v>
          </cell>
          <cell r="DY960">
            <v>0</v>
          </cell>
          <cell r="DZ960">
            <v>0</v>
          </cell>
          <cell r="EA960">
            <v>0</v>
          </cell>
          <cell r="EB960">
            <v>0</v>
          </cell>
          <cell r="EC960">
            <v>0</v>
          </cell>
          <cell r="ED960">
            <v>0</v>
          </cell>
          <cell r="EE960">
            <v>0</v>
          </cell>
          <cell r="EF960">
            <v>0</v>
          </cell>
        </row>
        <row r="961">
          <cell r="DH961">
            <v>0</v>
          </cell>
          <cell r="DI961">
            <v>0</v>
          </cell>
          <cell r="DJ961">
            <v>0</v>
          </cell>
          <cell r="DK961">
            <v>0</v>
          </cell>
          <cell r="DL961">
            <v>0</v>
          </cell>
          <cell r="DM961">
            <v>0</v>
          </cell>
          <cell r="DN961">
            <v>0</v>
          </cell>
          <cell r="DO961">
            <v>0</v>
          </cell>
          <cell r="DP961">
            <v>0</v>
          </cell>
          <cell r="DQ961">
            <v>0</v>
          </cell>
          <cell r="DR961">
            <v>0</v>
          </cell>
          <cell r="DS961">
            <v>0</v>
          </cell>
          <cell r="DU961">
            <v>0</v>
          </cell>
          <cell r="DV961">
            <v>0</v>
          </cell>
          <cell r="DW961">
            <v>0</v>
          </cell>
          <cell r="DX961">
            <v>0</v>
          </cell>
          <cell r="DY961">
            <v>0</v>
          </cell>
          <cell r="DZ961">
            <v>0</v>
          </cell>
          <cell r="EA961">
            <v>0</v>
          </cell>
          <cell r="EB961">
            <v>0</v>
          </cell>
          <cell r="EC961">
            <v>0</v>
          </cell>
          <cell r="ED961">
            <v>0</v>
          </cell>
          <cell r="EE961">
            <v>0</v>
          </cell>
          <cell r="EF961">
            <v>0</v>
          </cell>
        </row>
        <row r="962">
          <cell r="DH962">
            <v>0</v>
          </cell>
          <cell r="DI962">
            <v>0</v>
          </cell>
          <cell r="DJ962">
            <v>0</v>
          </cell>
          <cell r="DK962">
            <v>0</v>
          </cell>
          <cell r="DL962">
            <v>0</v>
          </cell>
          <cell r="DM962">
            <v>0</v>
          </cell>
          <cell r="DN962">
            <v>0</v>
          </cell>
          <cell r="DO962">
            <v>0</v>
          </cell>
          <cell r="DP962">
            <v>0</v>
          </cell>
          <cell r="DQ962">
            <v>0</v>
          </cell>
          <cell r="DR962">
            <v>0</v>
          </cell>
          <cell r="DS962">
            <v>0</v>
          </cell>
          <cell r="DU962">
            <v>0</v>
          </cell>
          <cell r="DV962">
            <v>0</v>
          </cell>
          <cell r="DW962">
            <v>0</v>
          </cell>
          <cell r="DX962">
            <v>0</v>
          </cell>
          <cell r="DY962">
            <v>0</v>
          </cell>
          <cell r="DZ962">
            <v>0</v>
          </cell>
          <cell r="EA962">
            <v>0</v>
          </cell>
          <cell r="EB962">
            <v>0</v>
          </cell>
          <cell r="EC962">
            <v>0</v>
          </cell>
          <cell r="ED962">
            <v>0</v>
          </cell>
          <cell r="EE962">
            <v>0</v>
          </cell>
          <cell r="EF962">
            <v>0</v>
          </cell>
        </row>
        <row r="963">
          <cell r="DH963">
            <v>0</v>
          </cell>
          <cell r="DI963">
            <v>0</v>
          </cell>
          <cell r="DJ963">
            <v>0</v>
          </cell>
          <cell r="DK963">
            <v>0</v>
          </cell>
          <cell r="DL963">
            <v>0</v>
          </cell>
          <cell r="DM963">
            <v>0</v>
          </cell>
          <cell r="DN963">
            <v>0</v>
          </cell>
          <cell r="DO963">
            <v>0</v>
          </cell>
          <cell r="DP963">
            <v>0</v>
          </cell>
          <cell r="DQ963">
            <v>0</v>
          </cell>
          <cell r="DR963">
            <v>0</v>
          </cell>
          <cell r="DS963">
            <v>0</v>
          </cell>
          <cell r="DU963">
            <v>0</v>
          </cell>
          <cell r="DV963">
            <v>0</v>
          </cell>
          <cell r="DW963">
            <v>0</v>
          </cell>
          <cell r="DX963">
            <v>0</v>
          </cell>
          <cell r="DY963">
            <v>0</v>
          </cell>
          <cell r="DZ963">
            <v>0</v>
          </cell>
          <cell r="EA963">
            <v>0</v>
          </cell>
          <cell r="EB963">
            <v>0</v>
          </cell>
          <cell r="EC963">
            <v>0</v>
          </cell>
          <cell r="ED963">
            <v>0</v>
          </cell>
          <cell r="EE963">
            <v>0</v>
          </cell>
          <cell r="EF963">
            <v>0</v>
          </cell>
        </row>
        <row r="964">
          <cell r="DH964">
            <v>0</v>
          </cell>
          <cell r="DI964">
            <v>0</v>
          </cell>
          <cell r="DJ964">
            <v>0</v>
          </cell>
          <cell r="DK964">
            <v>0</v>
          </cell>
          <cell r="DL964">
            <v>0</v>
          </cell>
          <cell r="DM964">
            <v>0</v>
          </cell>
          <cell r="DN964">
            <v>0</v>
          </cell>
          <cell r="DO964">
            <v>0</v>
          </cell>
          <cell r="DP964">
            <v>0</v>
          </cell>
          <cell r="DQ964">
            <v>0</v>
          </cell>
          <cell r="DR964">
            <v>0</v>
          </cell>
          <cell r="DS964">
            <v>0</v>
          </cell>
          <cell r="DU964">
            <v>0</v>
          </cell>
          <cell r="DV964">
            <v>0</v>
          </cell>
          <cell r="DW964">
            <v>0</v>
          </cell>
          <cell r="DX964">
            <v>0</v>
          </cell>
          <cell r="DY964">
            <v>0</v>
          </cell>
          <cell r="DZ964">
            <v>0</v>
          </cell>
          <cell r="EA964">
            <v>0</v>
          </cell>
          <cell r="EB964">
            <v>0</v>
          </cell>
          <cell r="EC964">
            <v>0</v>
          </cell>
          <cell r="ED964">
            <v>0</v>
          </cell>
          <cell r="EE964">
            <v>0</v>
          </cell>
          <cell r="EF964">
            <v>0</v>
          </cell>
        </row>
        <row r="965">
          <cell r="DH965">
            <v>0</v>
          </cell>
          <cell r="DI965">
            <v>0</v>
          </cell>
          <cell r="DJ965">
            <v>0</v>
          </cell>
          <cell r="DK965">
            <v>0</v>
          </cell>
          <cell r="DL965">
            <v>0</v>
          </cell>
          <cell r="DM965">
            <v>0</v>
          </cell>
          <cell r="DN965">
            <v>0</v>
          </cell>
          <cell r="DO965">
            <v>0</v>
          </cell>
          <cell r="DP965">
            <v>0</v>
          </cell>
          <cell r="DQ965">
            <v>0</v>
          </cell>
          <cell r="DR965">
            <v>0</v>
          </cell>
          <cell r="DS965">
            <v>0</v>
          </cell>
          <cell r="DU965">
            <v>0</v>
          </cell>
          <cell r="DV965">
            <v>0</v>
          </cell>
          <cell r="DW965">
            <v>0</v>
          </cell>
          <cell r="DX965">
            <v>0</v>
          </cell>
          <cell r="DY965">
            <v>0</v>
          </cell>
          <cell r="DZ965">
            <v>0</v>
          </cell>
          <cell r="EA965">
            <v>0</v>
          </cell>
          <cell r="EB965">
            <v>0</v>
          </cell>
          <cell r="EC965">
            <v>0</v>
          </cell>
          <cell r="ED965">
            <v>0</v>
          </cell>
          <cell r="EE965">
            <v>0</v>
          </cell>
          <cell r="EF965">
            <v>0</v>
          </cell>
        </row>
        <row r="966">
          <cell r="DH966">
            <v>0</v>
          </cell>
          <cell r="DI966">
            <v>0</v>
          </cell>
          <cell r="DJ966">
            <v>0</v>
          </cell>
          <cell r="DK966">
            <v>0</v>
          </cell>
          <cell r="DL966">
            <v>0</v>
          </cell>
          <cell r="DM966">
            <v>0</v>
          </cell>
          <cell r="DN966">
            <v>0</v>
          </cell>
          <cell r="DO966">
            <v>0</v>
          </cell>
          <cell r="DP966">
            <v>0</v>
          </cell>
          <cell r="DQ966">
            <v>0</v>
          </cell>
          <cell r="DR966">
            <v>0</v>
          </cell>
          <cell r="DS966">
            <v>0</v>
          </cell>
          <cell r="DU966">
            <v>0</v>
          </cell>
          <cell r="DV966">
            <v>0</v>
          </cell>
          <cell r="DW966">
            <v>0</v>
          </cell>
          <cell r="DX966">
            <v>0</v>
          </cell>
          <cell r="DY966">
            <v>0</v>
          </cell>
          <cell r="DZ966">
            <v>0</v>
          </cell>
          <cell r="EA966">
            <v>0</v>
          </cell>
          <cell r="EB966">
            <v>0</v>
          </cell>
          <cell r="EC966">
            <v>0</v>
          </cell>
          <cell r="ED966">
            <v>0</v>
          </cell>
          <cell r="EE966">
            <v>0</v>
          </cell>
          <cell r="EF966">
            <v>0</v>
          </cell>
        </row>
        <row r="967">
          <cell r="DH967">
            <v>0</v>
          </cell>
          <cell r="DI967">
            <v>0</v>
          </cell>
          <cell r="DJ967">
            <v>0</v>
          </cell>
          <cell r="DK967">
            <v>0</v>
          </cell>
          <cell r="DL967">
            <v>0</v>
          </cell>
          <cell r="DM967">
            <v>0</v>
          </cell>
          <cell r="DN967">
            <v>0</v>
          </cell>
          <cell r="DO967">
            <v>0</v>
          </cell>
          <cell r="DP967">
            <v>0</v>
          </cell>
          <cell r="DQ967">
            <v>0</v>
          </cell>
          <cell r="DR967">
            <v>0</v>
          </cell>
          <cell r="DS967">
            <v>0</v>
          </cell>
          <cell r="DU967">
            <v>0</v>
          </cell>
          <cell r="DV967">
            <v>0</v>
          </cell>
          <cell r="DW967">
            <v>0</v>
          </cell>
          <cell r="DX967">
            <v>0</v>
          </cell>
          <cell r="DY967">
            <v>0</v>
          </cell>
          <cell r="DZ967">
            <v>0</v>
          </cell>
          <cell r="EA967">
            <v>0</v>
          </cell>
          <cell r="EB967">
            <v>0</v>
          </cell>
          <cell r="EC967">
            <v>0</v>
          </cell>
          <cell r="ED967">
            <v>0</v>
          </cell>
          <cell r="EE967">
            <v>0</v>
          </cell>
          <cell r="EF967">
            <v>0</v>
          </cell>
        </row>
        <row r="968">
          <cell r="DH968">
            <v>0</v>
          </cell>
          <cell r="DI968">
            <v>0</v>
          </cell>
          <cell r="DJ968">
            <v>0</v>
          </cell>
          <cell r="DK968">
            <v>0</v>
          </cell>
          <cell r="DL968">
            <v>0</v>
          </cell>
          <cell r="DM968">
            <v>0</v>
          </cell>
          <cell r="DN968">
            <v>0</v>
          </cell>
          <cell r="DO968">
            <v>0</v>
          </cell>
          <cell r="DP968">
            <v>0</v>
          </cell>
          <cell r="DQ968">
            <v>0</v>
          </cell>
          <cell r="DR968">
            <v>0</v>
          </cell>
          <cell r="DS968">
            <v>0</v>
          </cell>
          <cell r="DU968">
            <v>0</v>
          </cell>
          <cell r="DV968">
            <v>0</v>
          </cell>
          <cell r="DW968">
            <v>0</v>
          </cell>
          <cell r="DX968">
            <v>0</v>
          </cell>
          <cell r="DY968">
            <v>0</v>
          </cell>
          <cell r="DZ968">
            <v>0</v>
          </cell>
          <cell r="EA968">
            <v>0</v>
          </cell>
          <cell r="EB968">
            <v>0</v>
          </cell>
          <cell r="EC968">
            <v>0</v>
          </cell>
          <cell r="ED968">
            <v>0</v>
          </cell>
          <cell r="EE968">
            <v>0</v>
          </cell>
          <cell r="EF968">
            <v>0</v>
          </cell>
        </row>
        <row r="969">
          <cell r="DH969">
            <v>0</v>
          </cell>
          <cell r="DI969">
            <v>0</v>
          </cell>
          <cell r="DJ969">
            <v>0</v>
          </cell>
          <cell r="DK969">
            <v>0</v>
          </cell>
          <cell r="DL969">
            <v>0</v>
          </cell>
          <cell r="DM969">
            <v>0</v>
          </cell>
          <cell r="DN969">
            <v>0</v>
          </cell>
          <cell r="DO969">
            <v>0</v>
          </cell>
          <cell r="DP969">
            <v>0</v>
          </cell>
          <cell r="DQ969">
            <v>0</v>
          </cell>
          <cell r="DR969">
            <v>0</v>
          </cell>
          <cell r="DS969">
            <v>0</v>
          </cell>
          <cell r="DU969">
            <v>0</v>
          </cell>
          <cell r="DV969">
            <v>0</v>
          </cell>
          <cell r="DW969">
            <v>0</v>
          </cell>
          <cell r="DX969">
            <v>0</v>
          </cell>
          <cell r="DY969">
            <v>0</v>
          </cell>
          <cell r="DZ969">
            <v>0</v>
          </cell>
          <cell r="EA969">
            <v>0</v>
          </cell>
          <cell r="EB969">
            <v>0</v>
          </cell>
          <cell r="EC969">
            <v>0</v>
          </cell>
          <cell r="ED969">
            <v>0</v>
          </cell>
          <cell r="EE969">
            <v>0</v>
          </cell>
          <cell r="EF969">
            <v>0</v>
          </cell>
        </row>
        <row r="970">
          <cell r="DH970">
            <v>0</v>
          </cell>
          <cell r="DI970">
            <v>0</v>
          </cell>
          <cell r="DJ970">
            <v>0</v>
          </cell>
          <cell r="DK970">
            <v>0</v>
          </cell>
          <cell r="DL970">
            <v>0</v>
          </cell>
          <cell r="DM970">
            <v>0</v>
          </cell>
          <cell r="DN970">
            <v>0</v>
          </cell>
          <cell r="DO970">
            <v>0</v>
          </cell>
          <cell r="DP970">
            <v>0</v>
          </cell>
          <cell r="DQ970">
            <v>0</v>
          </cell>
          <cell r="DR970">
            <v>0</v>
          </cell>
          <cell r="DS970">
            <v>0</v>
          </cell>
          <cell r="DU970">
            <v>0</v>
          </cell>
          <cell r="DV970">
            <v>0</v>
          </cell>
          <cell r="DW970">
            <v>0</v>
          </cell>
          <cell r="DX970">
            <v>0</v>
          </cell>
          <cell r="DY970">
            <v>0</v>
          </cell>
          <cell r="DZ970">
            <v>0</v>
          </cell>
          <cell r="EA970">
            <v>0</v>
          </cell>
          <cell r="EB970">
            <v>0</v>
          </cell>
          <cell r="EC970">
            <v>0</v>
          </cell>
          <cell r="ED970">
            <v>0</v>
          </cell>
          <cell r="EE970">
            <v>0</v>
          </cell>
          <cell r="EF970">
            <v>0</v>
          </cell>
        </row>
        <row r="971">
          <cell r="DH971">
            <v>0</v>
          </cell>
          <cell r="DI971">
            <v>0</v>
          </cell>
          <cell r="DJ971">
            <v>0</v>
          </cell>
          <cell r="DK971">
            <v>0</v>
          </cell>
          <cell r="DL971">
            <v>0</v>
          </cell>
          <cell r="DM971">
            <v>0</v>
          </cell>
          <cell r="DN971">
            <v>0</v>
          </cell>
          <cell r="DO971">
            <v>0</v>
          </cell>
          <cell r="DP971">
            <v>0</v>
          </cell>
          <cell r="DQ971">
            <v>0</v>
          </cell>
          <cell r="DR971">
            <v>0</v>
          </cell>
          <cell r="DS971">
            <v>0</v>
          </cell>
          <cell r="DU971">
            <v>0</v>
          </cell>
          <cell r="DV971">
            <v>0</v>
          </cell>
          <cell r="DW971">
            <v>0</v>
          </cell>
          <cell r="DX971">
            <v>0</v>
          </cell>
          <cell r="DY971">
            <v>0</v>
          </cell>
          <cell r="DZ971">
            <v>0</v>
          </cell>
          <cell r="EA971">
            <v>0</v>
          </cell>
          <cell r="EB971">
            <v>0</v>
          </cell>
          <cell r="EC971">
            <v>0</v>
          </cell>
          <cell r="ED971">
            <v>0</v>
          </cell>
          <cell r="EE971">
            <v>0</v>
          </cell>
          <cell r="EF971">
            <v>0</v>
          </cell>
        </row>
        <row r="972">
          <cell r="DH972">
            <v>0</v>
          </cell>
          <cell r="DI972">
            <v>0</v>
          </cell>
          <cell r="DJ972">
            <v>0</v>
          </cell>
          <cell r="DK972">
            <v>0</v>
          </cell>
          <cell r="DL972">
            <v>0</v>
          </cell>
          <cell r="DM972">
            <v>0</v>
          </cell>
          <cell r="DN972">
            <v>0</v>
          </cell>
          <cell r="DO972">
            <v>0</v>
          </cell>
          <cell r="DP972">
            <v>0</v>
          </cell>
          <cell r="DQ972">
            <v>0</v>
          </cell>
          <cell r="DR972">
            <v>0</v>
          </cell>
          <cell r="DS972">
            <v>0</v>
          </cell>
          <cell r="DU972">
            <v>0</v>
          </cell>
          <cell r="DV972">
            <v>0</v>
          </cell>
          <cell r="DW972">
            <v>0</v>
          </cell>
          <cell r="DX972">
            <v>0</v>
          </cell>
          <cell r="DY972">
            <v>0</v>
          </cell>
          <cell r="DZ972">
            <v>0</v>
          </cell>
          <cell r="EA972">
            <v>0</v>
          </cell>
          <cell r="EB972">
            <v>0</v>
          </cell>
          <cell r="EC972">
            <v>0</v>
          </cell>
          <cell r="ED972">
            <v>0</v>
          </cell>
          <cell r="EE972">
            <v>0</v>
          </cell>
          <cell r="EF972">
            <v>0</v>
          </cell>
        </row>
        <row r="973">
          <cell r="DH973">
            <v>0</v>
          </cell>
          <cell r="DI973">
            <v>0</v>
          </cell>
          <cell r="DJ973">
            <v>0</v>
          </cell>
          <cell r="DK973">
            <v>0</v>
          </cell>
          <cell r="DL973">
            <v>0</v>
          </cell>
          <cell r="DM973">
            <v>0</v>
          </cell>
          <cell r="DN973">
            <v>0</v>
          </cell>
          <cell r="DO973">
            <v>0</v>
          </cell>
          <cell r="DP973">
            <v>0</v>
          </cell>
          <cell r="DQ973">
            <v>0</v>
          </cell>
          <cell r="DR973">
            <v>0</v>
          </cell>
          <cell r="DS973">
            <v>0</v>
          </cell>
          <cell r="DU973">
            <v>0</v>
          </cell>
          <cell r="DV973">
            <v>0</v>
          </cell>
          <cell r="DW973">
            <v>0</v>
          </cell>
          <cell r="DX973">
            <v>0</v>
          </cell>
          <cell r="DY973">
            <v>0</v>
          </cell>
          <cell r="DZ973">
            <v>0</v>
          </cell>
          <cell r="EA973">
            <v>0</v>
          </cell>
          <cell r="EB973">
            <v>0</v>
          </cell>
          <cell r="EC973">
            <v>0</v>
          </cell>
          <cell r="ED973">
            <v>0</v>
          </cell>
          <cell r="EE973">
            <v>0</v>
          </cell>
          <cell r="EF973">
            <v>0</v>
          </cell>
        </row>
        <row r="974">
          <cell r="DH974">
            <v>0</v>
          </cell>
          <cell r="DI974">
            <v>0</v>
          </cell>
          <cell r="DJ974">
            <v>0</v>
          </cell>
          <cell r="DK974">
            <v>0</v>
          </cell>
          <cell r="DL974">
            <v>0</v>
          </cell>
          <cell r="DM974">
            <v>0</v>
          </cell>
          <cell r="DN974">
            <v>0</v>
          </cell>
          <cell r="DO974">
            <v>0</v>
          </cell>
          <cell r="DP974">
            <v>0</v>
          </cell>
          <cell r="DQ974">
            <v>0</v>
          </cell>
          <cell r="DR974">
            <v>0</v>
          </cell>
          <cell r="DS974">
            <v>0</v>
          </cell>
          <cell r="DU974">
            <v>0</v>
          </cell>
          <cell r="DV974">
            <v>0</v>
          </cell>
          <cell r="DW974">
            <v>0</v>
          </cell>
          <cell r="DX974">
            <v>0</v>
          </cell>
          <cell r="DY974">
            <v>0</v>
          </cell>
          <cell r="DZ974">
            <v>0</v>
          </cell>
          <cell r="EA974">
            <v>0</v>
          </cell>
          <cell r="EB974">
            <v>0</v>
          </cell>
          <cell r="EC974">
            <v>0</v>
          </cell>
          <cell r="ED974">
            <v>0</v>
          </cell>
          <cell r="EE974">
            <v>0</v>
          </cell>
          <cell r="EF974">
            <v>0</v>
          </cell>
        </row>
        <row r="975">
          <cell r="DH975">
            <v>0</v>
          </cell>
          <cell r="DI975">
            <v>0</v>
          </cell>
          <cell r="DJ975">
            <v>0</v>
          </cell>
          <cell r="DK975">
            <v>0</v>
          </cell>
          <cell r="DL975">
            <v>0</v>
          </cell>
          <cell r="DM975">
            <v>0</v>
          </cell>
          <cell r="DN975">
            <v>0</v>
          </cell>
          <cell r="DO975">
            <v>0</v>
          </cell>
          <cell r="DP975">
            <v>0</v>
          </cell>
          <cell r="DQ975">
            <v>0</v>
          </cell>
          <cell r="DR975">
            <v>0</v>
          </cell>
          <cell r="DS975">
            <v>0</v>
          </cell>
          <cell r="DU975">
            <v>0</v>
          </cell>
          <cell r="DV975">
            <v>0</v>
          </cell>
          <cell r="DW975">
            <v>0</v>
          </cell>
          <cell r="DX975">
            <v>0</v>
          </cell>
          <cell r="DY975">
            <v>0</v>
          </cell>
          <cell r="DZ975">
            <v>0</v>
          </cell>
          <cell r="EA975">
            <v>0</v>
          </cell>
          <cell r="EB975">
            <v>0</v>
          </cell>
          <cell r="EC975">
            <v>0</v>
          </cell>
          <cell r="ED975">
            <v>0</v>
          </cell>
          <cell r="EE975">
            <v>0</v>
          </cell>
          <cell r="EF975">
            <v>0</v>
          </cell>
        </row>
        <row r="976">
          <cell r="DH976">
            <v>0</v>
          </cell>
          <cell r="DI976">
            <v>0</v>
          </cell>
          <cell r="DJ976">
            <v>0</v>
          </cell>
          <cell r="DK976">
            <v>0</v>
          </cell>
          <cell r="DL976">
            <v>0</v>
          </cell>
          <cell r="DM976">
            <v>0</v>
          </cell>
          <cell r="DN976">
            <v>0</v>
          </cell>
          <cell r="DO976">
            <v>0</v>
          </cell>
          <cell r="DP976">
            <v>0</v>
          </cell>
          <cell r="DQ976">
            <v>0</v>
          </cell>
          <cell r="DR976">
            <v>0</v>
          </cell>
          <cell r="DS976">
            <v>0</v>
          </cell>
          <cell r="DU976">
            <v>0</v>
          </cell>
          <cell r="DV976">
            <v>0</v>
          </cell>
          <cell r="DW976">
            <v>0</v>
          </cell>
          <cell r="DX976">
            <v>0</v>
          </cell>
          <cell r="DY976">
            <v>0</v>
          </cell>
          <cell r="DZ976">
            <v>0</v>
          </cell>
          <cell r="EA976">
            <v>0</v>
          </cell>
          <cell r="EB976">
            <v>0</v>
          </cell>
          <cell r="EC976">
            <v>0</v>
          </cell>
          <cell r="ED976">
            <v>0</v>
          </cell>
          <cell r="EE976">
            <v>0</v>
          </cell>
          <cell r="EF976">
            <v>0</v>
          </cell>
        </row>
        <row r="977">
          <cell r="DH977">
            <v>0</v>
          </cell>
          <cell r="DI977">
            <v>0</v>
          </cell>
          <cell r="DJ977">
            <v>0</v>
          </cell>
          <cell r="DK977">
            <v>0</v>
          </cell>
          <cell r="DL977">
            <v>0</v>
          </cell>
          <cell r="DM977">
            <v>0</v>
          </cell>
          <cell r="DN977">
            <v>0</v>
          </cell>
          <cell r="DO977">
            <v>0</v>
          </cell>
          <cell r="DP977">
            <v>0</v>
          </cell>
          <cell r="DQ977">
            <v>0</v>
          </cell>
          <cell r="DR977">
            <v>0</v>
          </cell>
          <cell r="DS977">
            <v>0</v>
          </cell>
          <cell r="DU977">
            <v>0</v>
          </cell>
          <cell r="DV977">
            <v>0</v>
          </cell>
          <cell r="DW977">
            <v>0</v>
          </cell>
          <cell r="DX977">
            <v>0</v>
          </cell>
          <cell r="DY977">
            <v>0</v>
          </cell>
          <cell r="DZ977">
            <v>0</v>
          </cell>
          <cell r="EA977">
            <v>0</v>
          </cell>
          <cell r="EB977">
            <v>0</v>
          </cell>
          <cell r="EC977">
            <v>0</v>
          </cell>
          <cell r="ED977">
            <v>0</v>
          </cell>
          <cell r="EE977">
            <v>0</v>
          </cell>
          <cell r="EF977">
            <v>0</v>
          </cell>
        </row>
        <row r="978">
          <cell r="DH978">
            <v>0</v>
          </cell>
          <cell r="DI978">
            <v>0</v>
          </cell>
          <cell r="DJ978">
            <v>0</v>
          </cell>
          <cell r="DK978">
            <v>0</v>
          </cell>
          <cell r="DL978">
            <v>0</v>
          </cell>
          <cell r="DM978">
            <v>0</v>
          </cell>
          <cell r="DN978">
            <v>0</v>
          </cell>
          <cell r="DO978">
            <v>0</v>
          </cell>
          <cell r="DP978">
            <v>0</v>
          </cell>
          <cell r="DQ978">
            <v>0</v>
          </cell>
          <cell r="DR978">
            <v>0</v>
          </cell>
          <cell r="DS978">
            <v>0</v>
          </cell>
          <cell r="DU978">
            <v>0</v>
          </cell>
          <cell r="DV978">
            <v>0</v>
          </cell>
          <cell r="DW978">
            <v>0</v>
          </cell>
          <cell r="DX978">
            <v>0</v>
          </cell>
          <cell r="DY978">
            <v>0</v>
          </cell>
          <cell r="DZ978">
            <v>0</v>
          </cell>
          <cell r="EA978">
            <v>0</v>
          </cell>
          <cell r="EB978">
            <v>0</v>
          </cell>
          <cell r="EC978">
            <v>0</v>
          </cell>
          <cell r="ED978">
            <v>0</v>
          </cell>
          <cell r="EE978">
            <v>0</v>
          </cell>
          <cell r="EF978">
            <v>0</v>
          </cell>
        </row>
        <row r="979">
          <cell r="DH979">
            <v>0</v>
          </cell>
          <cell r="DI979">
            <v>0</v>
          </cell>
          <cell r="DJ979">
            <v>0</v>
          </cell>
          <cell r="DK979">
            <v>0</v>
          </cell>
          <cell r="DL979">
            <v>0</v>
          </cell>
          <cell r="DM979">
            <v>0</v>
          </cell>
          <cell r="DN979">
            <v>0</v>
          </cell>
          <cell r="DO979">
            <v>0</v>
          </cell>
          <cell r="DP979">
            <v>0</v>
          </cell>
          <cell r="DQ979">
            <v>0</v>
          </cell>
          <cell r="DR979">
            <v>0</v>
          </cell>
          <cell r="DS979">
            <v>0</v>
          </cell>
          <cell r="DU979">
            <v>0</v>
          </cell>
          <cell r="DV979">
            <v>0</v>
          </cell>
          <cell r="DW979">
            <v>0</v>
          </cell>
          <cell r="DX979">
            <v>0</v>
          </cell>
          <cell r="DY979">
            <v>0</v>
          </cell>
          <cell r="DZ979">
            <v>0</v>
          </cell>
          <cell r="EA979">
            <v>0</v>
          </cell>
          <cell r="EB979">
            <v>0</v>
          </cell>
          <cell r="EC979">
            <v>0</v>
          </cell>
          <cell r="ED979">
            <v>0</v>
          </cell>
          <cell r="EE979">
            <v>0</v>
          </cell>
          <cell r="EF979">
            <v>0</v>
          </cell>
        </row>
        <row r="980">
          <cell r="DH980">
            <v>0</v>
          </cell>
          <cell r="DI980">
            <v>0</v>
          </cell>
          <cell r="DJ980">
            <v>0</v>
          </cell>
          <cell r="DK980">
            <v>0</v>
          </cell>
          <cell r="DL980">
            <v>0</v>
          </cell>
          <cell r="DM980">
            <v>0</v>
          </cell>
          <cell r="DN980">
            <v>0</v>
          </cell>
          <cell r="DO980">
            <v>0</v>
          </cell>
          <cell r="DP980">
            <v>0</v>
          </cell>
          <cell r="DQ980">
            <v>0</v>
          </cell>
          <cell r="DR980">
            <v>0</v>
          </cell>
          <cell r="DS980">
            <v>0</v>
          </cell>
          <cell r="DU980">
            <v>0</v>
          </cell>
          <cell r="DV980">
            <v>0</v>
          </cell>
          <cell r="DW980">
            <v>0</v>
          </cell>
          <cell r="DX980">
            <v>0</v>
          </cell>
          <cell r="DY980">
            <v>0</v>
          </cell>
          <cell r="DZ980">
            <v>0</v>
          </cell>
          <cell r="EA980">
            <v>0</v>
          </cell>
          <cell r="EB980">
            <v>0</v>
          </cell>
          <cell r="EC980">
            <v>0</v>
          </cell>
          <cell r="ED980">
            <v>0</v>
          </cell>
          <cell r="EE980">
            <v>0</v>
          </cell>
          <cell r="EF980">
            <v>0</v>
          </cell>
        </row>
        <row r="981">
          <cell r="DH981">
            <v>0</v>
          </cell>
          <cell r="DI981">
            <v>0</v>
          </cell>
          <cell r="DJ981">
            <v>0</v>
          </cell>
          <cell r="DK981">
            <v>0</v>
          </cell>
          <cell r="DL981">
            <v>0</v>
          </cell>
          <cell r="DM981">
            <v>0</v>
          </cell>
          <cell r="DN981">
            <v>0</v>
          </cell>
          <cell r="DO981">
            <v>0</v>
          </cell>
          <cell r="DP981">
            <v>0</v>
          </cell>
          <cell r="DQ981">
            <v>0</v>
          </cell>
          <cell r="DR981">
            <v>0</v>
          </cell>
          <cell r="DS981">
            <v>0</v>
          </cell>
          <cell r="DU981">
            <v>0</v>
          </cell>
          <cell r="DV981">
            <v>0</v>
          </cell>
          <cell r="DW981">
            <v>0</v>
          </cell>
          <cell r="DX981">
            <v>0</v>
          </cell>
          <cell r="DY981">
            <v>0</v>
          </cell>
          <cell r="DZ981">
            <v>0</v>
          </cell>
          <cell r="EA981">
            <v>0</v>
          </cell>
          <cell r="EB981">
            <v>0</v>
          </cell>
          <cell r="EC981">
            <v>0</v>
          </cell>
          <cell r="ED981">
            <v>0</v>
          </cell>
          <cell r="EE981">
            <v>0</v>
          </cell>
          <cell r="EF981">
            <v>0</v>
          </cell>
        </row>
        <row r="982">
          <cell r="DH982">
            <v>0</v>
          </cell>
          <cell r="DI982">
            <v>0</v>
          </cell>
          <cell r="DJ982">
            <v>0</v>
          </cell>
          <cell r="DK982">
            <v>0</v>
          </cell>
          <cell r="DL982">
            <v>0</v>
          </cell>
          <cell r="DM982">
            <v>0</v>
          </cell>
          <cell r="DN982">
            <v>0</v>
          </cell>
          <cell r="DO982">
            <v>0</v>
          </cell>
          <cell r="DP982">
            <v>0</v>
          </cell>
          <cell r="DQ982">
            <v>0</v>
          </cell>
          <cell r="DR982">
            <v>0</v>
          </cell>
          <cell r="DS982">
            <v>0</v>
          </cell>
          <cell r="DU982">
            <v>0</v>
          </cell>
          <cell r="DV982">
            <v>0</v>
          </cell>
          <cell r="DW982">
            <v>0</v>
          </cell>
          <cell r="DX982">
            <v>0</v>
          </cell>
          <cell r="DY982">
            <v>0</v>
          </cell>
          <cell r="DZ982">
            <v>0</v>
          </cell>
          <cell r="EA982">
            <v>0</v>
          </cell>
          <cell r="EB982">
            <v>0</v>
          </cell>
          <cell r="EC982">
            <v>0</v>
          </cell>
          <cell r="ED982">
            <v>0</v>
          </cell>
          <cell r="EE982">
            <v>0</v>
          </cell>
          <cell r="EF982">
            <v>0</v>
          </cell>
        </row>
        <row r="983">
          <cell r="DH983">
            <v>0</v>
          </cell>
          <cell r="DI983">
            <v>0</v>
          </cell>
          <cell r="DJ983">
            <v>0</v>
          </cell>
          <cell r="DK983">
            <v>0</v>
          </cell>
          <cell r="DL983">
            <v>0</v>
          </cell>
          <cell r="DM983">
            <v>0</v>
          </cell>
          <cell r="DN983">
            <v>0</v>
          </cell>
          <cell r="DO983">
            <v>0</v>
          </cell>
          <cell r="DP983">
            <v>0</v>
          </cell>
          <cell r="DQ983">
            <v>0</v>
          </cell>
          <cell r="DR983">
            <v>0</v>
          </cell>
          <cell r="DS983">
            <v>0</v>
          </cell>
          <cell r="DU983">
            <v>0</v>
          </cell>
          <cell r="DV983">
            <v>0</v>
          </cell>
          <cell r="DW983">
            <v>0</v>
          </cell>
          <cell r="DX983">
            <v>0</v>
          </cell>
          <cell r="DY983">
            <v>0</v>
          </cell>
          <cell r="DZ983">
            <v>0</v>
          </cell>
          <cell r="EA983">
            <v>0</v>
          </cell>
          <cell r="EB983">
            <v>0</v>
          </cell>
          <cell r="EC983">
            <v>0</v>
          </cell>
          <cell r="ED983">
            <v>0</v>
          </cell>
          <cell r="EE983">
            <v>0</v>
          </cell>
          <cell r="EF983">
            <v>0</v>
          </cell>
        </row>
        <row r="984">
          <cell r="DH984">
            <v>0</v>
          </cell>
          <cell r="DI984">
            <v>0</v>
          </cell>
          <cell r="DJ984">
            <v>0</v>
          </cell>
          <cell r="DK984">
            <v>0</v>
          </cell>
          <cell r="DL984">
            <v>0</v>
          </cell>
          <cell r="DM984">
            <v>0</v>
          </cell>
          <cell r="DN984">
            <v>0</v>
          </cell>
          <cell r="DO984">
            <v>0</v>
          </cell>
          <cell r="DP984">
            <v>0</v>
          </cell>
          <cell r="DQ984">
            <v>0</v>
          </cell>
          <cell r="DR984">
            <v>0</v>
          </cell>
          <cell r="DS984">
            <v>0</v>
          </cell>
          <cell r="DU984">
            <v>0</v>
          </cell>
          <cell r="DV984">
            <v>0</v>
          </cell>
          <cell r="DW984">
            <v>0</v>
          </cell>
          <cell r="DX984">
            <v>0</v>
          </cell>
          <cell r="DY984">
            <v>0</v>
          </cell>
          <cell r="DZ984">
            <v>0</v>
          </cell>
          <cell r="EA984">
            <v>0</v>
          </cell>
          <cell r="EB984">
            <v>0</v>
          </cell>
          <cell r="EC984">
            <v>0</v>
          </cell>
          <cell r="ED984">
            <v>0</v>
          </cell>
          <cell r="EE984">
            <v>0</v>
          </cell>
          <cell r="EF984">
            <v>0</v>
          </cell>
        </row>
        <row r="985">
          <cell r="DH985">
            <v>0</v>
          </cell>
          <cell r="DI985">
            <v>0</v>
          </cell>
          <cell r="DJ985">
            <v>0</v>
          </cell>
          <cell r="DK985">
            <v>0</v>
          </cell>
          <cell r="DL985">
            <v>0</v>
          </cell>
          <cell r="DM985">
            <v>0</v>
          </cell>
          <cell r="DN985">
            <v>0</v>
          </cell>
          <cell r="DO985">
            <v>0</v>
          </cell>
          <cell r="DP985">
            <v>0</v>
          </cell>
          <cell r="DQ985">
            <v>0</v>
          </cell>
          <cell r="DR985">
            <v>0</v>
          </cell>
          <cell r="DS985">
            <v>0</v>
          </cell>
          <cell r="DU985">
            <v>0</v>
          </cell>
          <cell r="DV985">
            <v>0</v>
          </cell>
          <cell r="DW985">
            <v>0</v>
          </cell>
          <cell r="DX985">
            <v>0</v>
          </cell>
          <cell r="DY985">
            <v>0</v>
          </cell>
          <cell r="DZ985">
            <v>0</v>
          </cell>
          <cell r="EA985">
            <v>0</v>
          </cell>
          <cell r="EB985">
            <v>0</v>
          </cell>
          <cell r="EC985">
            <v>0</v>
          </cell>
          <cell r="ED985">
            <v>0</v>
          </cell>
          <cell r="EE985">
            <v>0</v>
          </cell>
          <cell r="EF985">
            <v>0</v>
          </cell>
        </row>
        <row r="986">
          <cell r="DH986">
            <v>0</v>
          </cell>
          <cell r="DI986">
            <v>0</v>
          </cell>
          <cell r="DJ986">
            <v>0</v>
          </cell>
          <cell r="DK986">
            <v>0</v>
          </cell>
          <cell r="DL986">
            <v>0</v>
          </cell>
          <cell r="DM986">
            <v>0</v>
          </cell>
          <cell r="DN986">
            <v>0</v>
          </cell>
          <cell r="DO986">
            <v>0</v>
          </cell>
          <cell r="DP986">
            <v>0</v>
          </cell>
          <cell r="DQ986">
            <v>0</v>
          </cell>
          <cell r="DR986">
            <v>0</v>
          </cell>
          <cell r="DS986">
            <v>0</v>
          </cell>
          <cell r="DU986">
            <v>0</v>
          </cell>
          <cell r="DV986">
            <v>0</v>
          </cell>
          <cell r="DW986">
            <v>0</v>
          </cell>
          <cell r="DX986">
            <v>0</v>
          </cell>
          <cell r="DY986">
            <v>0</v>
          </cell>
          <cell r="DZ986">
            <v>0</v>
          </cell>
          <cell r="EA986">
            <v>0</v>
          </cell>
          <cell r="EB986">
            <v>0</v>
          </cell>
          <cell r="EC986">
            <v>0</v>
          </cell>
          <cell r="ED986">
            <v>0</v>
          </cell>
          <cell r="EE986">
            <v>0</v>
          </cell>
          <cell r="EF986">
            <v>0</v>
          </cell>
        </row>
        <row r="987">
          <cell r="DH987">
            <v>0</v>
          </cell>
          <cell r="DI987">
            <v>0</v>
          </cell>
          <cell r="DJ987">
            <v>0</v>
          </cell>
          <cell r="DK987">
            <v>0</v>
          </cell>
          <cell r="DL987">
            <v>0</v>
          </cell>
          <cell r="DM987">
            <v>0</v>
          </cell>
          <cell r="DN987">
            <v>0</v>
          </cell>
          <cell r="DO987">
            <v>0</v>
          </cell>
          <cell r="DP987">
            <v>0</v>
          </cell>
          <cell r="DQ987">
            <v>0</v>
          </cell>
          <cell r="DR987">
            <v>0</v>
          </cell>
          <cell r="DS987">
            <v>0</v>
          </cell>
          <cell r="DU987">
            <v>0</v>
          </cell>
          <cell r="DV987">
            <v>0</v>
          </cell>
          <cell r="DW987">
            <v>0</v>
          </cell>
          <cell r="DX987">
            <v>0</v>
          </cell>
          <cell r="DY987">
            <v>0</v>
          </cell>
          <cell r="DZ987">
            <v>0</v>
          </cell>
          <cell r="EA987">
            <v>0</v>
          </cell>
          <cell r="EB987">
            <v>0</v>
          </cell>
          <cell r="EC987">
            <v>0</v>
          </cell>
          <cell r="ED987">
            <v>0</v>
          </cell>
          <cell r="EE987">
            <v>0</v>
          </cell>
          <cell r="EF987">
            <v>0</v>
          </cell>
        </row>
        <row r="988">
          <cell r="DH988">
            <v>0</v>
          </cell>
          <cell r="DI988">
            <v>0</v>
          </cell>
          <cell r="DJ988">
            <v>0</v>
          </cell>
          <cell r="DK988">
            <v>0</v>
          </cell>
          <cell r="DL988">
            <v>0</v>
          </cell>
          <cell r="DM988">
            <v>0</v>
          </cell>
          <cell r="DN988">
            <v>0</v>
          </cell>
          <cell r="DO988">
            <v>0</v>
          </cell>
          <cell r="DP988">
            <v>0</v>
          </cell>
          <cell r="DQ988">
            <v>0</v>
          </cell>
          <cell r="DR988">
            <v>0</v>
          </cell>
          <cell r="DS988">
            <v>0</v>
          </cell>
          <cell r="DU988">
            <v>0</v>
          </cell>
          <cell r="DV988">
            <v>0</v>
          </cell>
          <cell r="DW988">
            <v>0</v>
          </cell>
          <cell r="DX988">
            <v>0</v>
          </cell>
          <cell r="DY988">
            <v>0</v>
          </cell>
          <cell r="DZ988">
            <v>0</v>
          </cell>
          <cell r="EA988">
            <v>0</v>
          </cell>
          <cell r="EB988">
            <v>0</v>
          </cell>
          <cell r="EC988">
            <v>0</v>
          </cell>
          <cell r="ED988">
            <v>0</v>
          </cell>
          <cell r="EE988">
            <v>0</v>
          </cell>
          <cell r="EF988">
            <v>0</v>
          </cell>
        </row>
        <row r="989">
          <cell r="DH989">
            <v>0</v>
          </cell>
          <cell r="DI989">
            <v>0</v>
          </cell>
          <cell r="DJ989">
            <v>0</v>
          </cell>
          <cell r="DK989">
            <v>0</v>
          </cell>
          <cell r="DL989">
            <v>0</v>
          </cell>
          <cell r="DM989">
            <v>0</v>
          </cell>
          <cell r="DN989">
            <v>0</v>
          </cell>
          <cell r="DO989">
            <v>0</v>
          </cell>
          <cell r="DP989">
            <v>0</v>
          </cell>
          <cell r="DQ989">
            <v>0</v>
          </cell>
          <cell r="DR989">
            <v>0</v>
          </cell>
          <cell r="DS989">
            <v>0</v>
          </cell>
          <cell r="DU989">
            <v>0</v>
          </cell>
          <cell r="DV989">
            <v>0</v>
          </cell>
          <cell r="DW989">
            <v>0</v>
          </cell>
          <cell r="DX989">
            <v>0</v>
          </cell>
          <cell r="DY989">
            <v>0</v>
          </cell>
          <cell r="DZ989">
            <v>0</v>
          </cell>
          <cell r="EA989">
            <v>0</v>
          </cell>
          <cell r="EB989">
            <v>0</v>
          </cell>
          <cell r="EC989">
            <v>0</v>
          </cell>
          <cell r="ED989">
            <v>0</v>
          </cell>
          <cell r="EE989">
            <v>0</v>
          </cell>
          <cell r="EF989">
            <v>0</v>
          </cell>
        </row>
        <row r="990">
          <cell r="DH990">
            <v>0</v>
          </cell>
          <cell r="DI990">
            <v>0</v>
          </cell>
          <cell r="DJ990">
            <v>0</v>
          </cell>
          <cell r="DK990">
            <v>0</v>
          </cell>
          <cell r="DL990">
            <v>0</v>
          </cell>
          <cell r="DM990">
            <v>0</v>
          </cell>
          <cell r="DN990">
            <v>0</v>
          </cell>
          <cell r="DO990">
            <v>0</v>
          </cell>
          <cell r="DP990">
            <v>0</v>
          </cell>
          <cell r="DQ990">
            <v>0</v>
          </cell>
          <cell r="DR990">
            <v>0</v>
          </cell>
          <cell r="DS990">
            <v>0</v>
          </cell>
          <cell r="DU990">
            <v>0</v>
          </cell>
          <cell r="DV990">
            <v>0</v>
          </cell>
          <cell r="DW990">
            <v>0</v>
          </cell>
          <cell r="DX990">
            <v>0</v>
          </cell>
          <cell r="DY990">
            <v>0</v>
          </cell>
          <cell r="DZ990">
            <v>0</v>
          </cell>
          <cell r="EA990">
            <v>0</v>
          </cell>
          <cell r="EB990">
            <v>0</v>
          </cell>
          <cell r="EC990">
            <v>0</v>
          </cell>
          <cell r="ED990">
            <v>0</v>
          </cell>
          <cell r="EE990">
            <v>0</v>
          </cell>
          <cell r="EF990">
            <v>0</v>
          </cell>
        </row>
        <row r="991">
          <cell r="DH991">
            <v>0</v>
          </cell>
          <cell r="DI991">
            <v>0</v>
          </cell>
          <cell r="DJ991">
            <v>0</v>
          </cell>
          <cell r="DK991">
            <v>0</v>
          </cell>
          <cell r="DL991">
            <v>0</v>
          </cell>
          <cell r="DM991">
            <v>0</v>
          </cell>
          <cell r="DN991">
            <v>0</v>
          </cell>
          <cell r="DO991">
            <v>0</v>
          </cell>
          <cell r="DP991">
            <v>0</v>
          </cell>
          <cell r="DQ991">
            <v>0</v>
          </cell>
          <cell r="DR991">
            <v>0</v>
          </cell>
          <cell r="DS991">
            <v>0</v>
          </cell>
          <cell r="DU991">
            <v>0</v>
          </cell>
          <cell r="DV991">
            <v>0</v>
          </cell>
          <cell r="DW991">
            <v>0</v>
          </cell>
          <cell r="DX991">
            <v>0</v>
          </cell>
          <cell r="DY991">
            <v>0</v>
          </cell>
          <cell r="DZ991">
            <v>0</v>
          </cell>
          <cell r="EA991">
            <v>0</v>
          </cell>
          <cell r="EB991">
            <v>0</v>
          </cell>
          <cell r="EC991">
            <v>0</v>
          </cell>
          <cell r="ED991">
            <v>0</v>
          </cell>
          <cell r="EE991">
            <v>0</v>
          </cell>
          <cell r="EF991">
            <v>0</v>
          </cell>
        </row>
        <row r="992">
          <cell r="DH992">
            <v>0</v>
          </cell>
          <cell r="DI992">
            <v>0</v>
          </cell>
          <cell r="DJ992">
            <v>0</v>
          </cell>
          <cell r="DK992">
            <v>0</v>
          </cell>
          <cell r="DL992">
            <v>0</v>
          </cell>
          <cell r="DM992">
            <v>0</v>
          </cell>
          <cell r="DN992">
            <v>0</v>
          </cell>
          <cell r="DO992">
            <v>0</v>
          </cell>
          <cell r="DP992">
            <v>0</v>
          </cell>
          <cell r="DQ992">
            <v>0</v>
          </cell>
          <cell r="DR992">
            <v>0</v>
          </cell>
          <cell r="DS992">
            <v>0</v>
          </cell>
          <cell r="DU992">
            <v>0</v>
          </cell>
          <cell r="DV992">
            <v>0</v>
          </cell>
          <cell r="DW992">
            <v>0</v>
          </cell>
          <cell r="DX992">
            <v>0</v>
          </cell>
          <cell r="DY992">
            <v>0</v>
          </cell>
          <cell r="DZ992">
            <v>0</v>
          </cell>
          <cell r="EA992">
            <v>0</v>
          </cell>
          <cell r="EB992">
            <v>0</v>
          </cell>
          <cell r="EC992">
            <v>0</v>
          </cell>
          <cell r="ED992">
            <v>0</v>
          </cell>
          <cell r="EE992">
            <v>0</v>
          </cell>
          <cell r="EF992">
            <v>0</v>
          </cell>
        </row>
        <row r="993">
          <cell r="DH993">
            <v>0</v>
          </cell>
          <cell r="DI993">
            <v>0</v>
          </cell>
          <cell r="DJ993">
            <v>0</v>
          </cell>
          <cell r="DK993">
            <v>0</v>
          </cell>
          <cell r="DL993">
            <v>0</v>
          </cell>
          <cell r="DM993">
            <v>0</v>
          </cell>
          <cell r="DN993">
            <v>0</v>
          </cell>
          <cell r="DO993">
            <v>0</v>
          </cell>
          <cell r="DP993">
            <v>0</v>
          </cell>
          <cell r="DQ993">
            <v>0</v>
          </cell>
          <cell r="DR993">
            <v>0</v>
          </cell>
          <cell r="DS993">
            <v>0</v>
          </cell>
          <cell r="DU993">
            <v>0</v>
          </cell>
          <cell r="DV993">
            <v>0</v>
          </cell>
          <cell r="DW993">
            <v>0</v>
          </cell>
          <cell r="DX993">
            <v>0</v>
          </cell>
          <cell r="DY993">
            <v>0</v>
          </cell>
          <cell r="DZ993">
            <v>0</v>
          </cell>
          <cell r="EA993">
            <v>0</v>
          </cell>
          <cell r="EB993">
            <v>0</v>
          </cell>
          <cell r="EC993">
            <v>0</v>
          </cell>
          <cell r="ED993">
            <v>0</v>
          </cell>
          <cell r="EE993">
            <v>0</v>
          </cell>
          <cell r="EF993">
            <v>0</v>
          </cell>
        </row>
        <row r="994">
          <cell r="DH994">
            <v>0</v>
          </cell>
          <cell r="DI994">
            <v>0</v>
          </cell>
          <cell r="DJ994">
            <v>0</v>
          </cell>
          <cell r="DK994">
            <v>0</v>
          </cell>
          <cell r="DL994">
            <v>0</v>
          </cell>
          <cell r="DM994">
            <v>0</v>
          </cell>
          <cell r="DN994">
            <v>0</v>
          </cell>
          <cell r="DO994">
            <v>0</v>
          </cell>
          <cell r="DP994">
            <v>0</v>
          </cell>
          <cell r="DQ994">
            <v>0</v>
          </cell>
          <cell r="DR994">
            <v>0</v>
          </cell>
          <cell r="DS994">
            <v>0</v>
          </cell>
          <cell r="DU994">
            <v>0</v>
          </cell>
          <cell r="DV994">
            <v>0</v>
          </cell>
          <cell r="DW994">
            <v>0</v>
          </cell>
          <cell r="DX994">
            <v>0</v>
          </cell>
          <cell r="DY994">
            <v>0</v>
          </cell>
          <cell r="DZ994">
            <v>0</v>
          </cell>
          <cell r="EA994">
            <v>0</v>
          </cell>
          <cell r="EB994">
            <v>0</v>
          </cell>
          <cell r="EC994">
            <v>0</v>
          </cell>
          <cell r="ED994">
            <v>0</v>
          </cell>
          <cell r="EE994">
            <v>0</v>
          </cell>
          <cell r="EF994">
            <v>0</v>
          </cell>
        </row>
        <row r="995">
          <cell r="DH995">
            <v>0</v>
          </cell>
          <cell r="DI995">
            <v>0</v>
          </cell>
          <cell r="DJ995">
            <v>0</v>
          </cell>
          <cell r="DK995">
            <v>0</v>
          </cell>
          <cell r="DL995">
            <v>0</v>
          </cell>
          <cell r="DM995">
            <v>0</v>
          </cell>
          <cell r="DN995">
            <v>0</v>
          </cell>
          <cell r="DO995">
            <v>0</v>
          </cell>
          <cell r="DP995">
            <v>0</v>
          </cell>
          <cell r="DQ995">
            <v>0</v>
          </cell>
          <cell r="DR995">
            <v>0</v>
          </cell>
          <cell r="DS995">
            <v>0</v>
          </cell>
          <cell r="DU995">
            <v>0</v>
          </cell>
          <cell r="DV995">
            <v>0</v>
          </cell>
          <cell r="DW995">
            <v>0</v>
          </cell>
          <cell r="DX995">
            <v>0</v>
          </cell>
          <cell r="DY995">
            <v>0</v>
          </cell>
          <cell r="DZ995">
            <v>0</v>
          </cell>
          <cell r="EA995">
            <v>0</v>
          </cell>
          <cell r="EB995">
            <v>0</v>
          </cell>
          <cell r="EC995">
            <v>0</v>
          </cell>
          <cell r="ED995">
            <v>0</v>
          </cell>
          <cell r="EE995">
            <v>0</v>
          </cell>
          <cell r="EF995">
            <v>0</v>
          </cell>
        </row>
        <row r="996">
          <cell r="DH996">
            <v>0</v>
          </cell>
          <cell r="DI996">
            <v>0</v>
          </cell>
          <cell r="DJ996">
            <v>0</v>
          </cell>
          <cell r="DK996">
            <v>0</v>
          </cell>
          <cell r="DL996">
            <v>0</v>
          </cell>
          <cell r="DM996">
            <v>0</v>
          </cell>
          <cell r="DN996">
            <v>0</v>
          </cell>
          <cell r="DO996">
            <v>0</v>
          </cell>
          <cell r="DP996">
            <v>0</v>
          </cell>
          <cell r="DQ996">
            <v>0</v>
          </cell>
          <cell r="DR996">
            <v>0</v>
          </cell>
          <cell r="DS996">
            <v>0</v>
          </cell>
          <cell r="DU996">
            <v>0</v>
          </cell>
          <cell r="DV996">
            <v>0</v>
          </cell>
          <cell r="DW996">
            <v>0</v>
          </cell>
          <cell r="DX996">
            <v>0</v>
          </cell>
          <cell r="DY996">
            <v>0</v>
          </cell>
          <cell r="DZ996">
            <v>0</v>
          </cell>
          <cell r="EA996">
            <v>0</v>
          </cell>
          <cell r="EB996">
            <v>0</v>
          </cell>
          <cell r="EC996">
            <v>0</v>
          </cell>
          <cell r="ED996">
            <v>0</v>
          </cell>
          <cell r="EE996">
            <v>0</v>
          </cell>
          <cell r="EF996">
            <v>0</v>
          </cell>
        </row>
        <row r="997">
          <cell r="DH997">
            <v>0</v>
          </cell>
          <cell r="DI997">
            <v>0</v>
          </cell>
          <cell r="DJ997">
            <v>0</v>
          </cell>
          <cell r="DK997">
            <v>0</v>
          </cell>
          <cell r="DL997">
            <v>0</v>
          </cell>
          <cell r="DM997">
            <v>0</v>
          </cell>
          <cell r="DN997">
            <v>0</v>
          </cell>
          <cell r="DO997">
            <v>0</v>
          </cell>
          <cell r="DP997">
            <v>0</v>
          </cell>
          <cell r="DQ997">
            <v>0</v>
          </cell>
          <cell r="DR997">
            <v>0</v>
          </cell>
          <cell r="DS997">
            <v>0</v>
          </cell>
          <cell r="DU997">
            <v>0</v>
          </cell>
          <cell r="DV997">
            <v>0</v>
          </cell>
          <cell r="DW997">
            <v>0</v>
          </cell>
          <cell r="DX997">
            <v>0</v>
          </cell>
          <cell r="DY997">
            <v>0</v>
          </cell>
          <cell r="DZ997">
            <v>0</v>
          </cell>
          <cell r="EA997">
            <v>0</v>
          </cell>
          <cell r="EB997">
            <v>0</v>
          </cell>
          <cell r="EC997">
            <v>0</v>
          </cell>
          <cell r="ED997">
            <v>0</v>
          </cell>
          <cell r="EE997">
            <v>0</v>
          </cell>
          <cell r="EF997">
            <v>0</v>
          </cell>
        </row>
        <row r="998">
          <cell r="DH998">
            <v>0</v>
          </cell>
          <cell r="DI998">
            <v>0</v>
          </cell>
          <cell r="DJ998">
            <v>0</v>
          </cell>
          <cell r="DK998">
            <v>0</v>
          </cell>
          <cell r="DL998">
            <v>0</v>
          </cell>
          <cell r="DM998">
            <v>0</v>
          </cell>
          <cell r="DN998">
            <v>0</v>
          </cell>
          <cell r="DO998">
            <v>0</v>
          </cell>
          <cell r="DP998">
            <v>0</v>
          </cell>
          <cell r="DQ998">
            <v>0</v>
          </cell>
          <cell r="DR998">
            <v>0</v>
          </cell>
          <cell r="DS998">
            <v>0</v>
          </cell>
          <cell r="DU998">
            <v>0</v>
          </cell>
          <cell r="DV998">
            <v>0</v>
          </cell>
          <cell r="DW998">
            <v>0</v>
          </cell>
          <cell r="DX998">
            <v>0</v>
          </cell>
          <cell r="DY998">
            <v>0</v>
          </cell>
          <cell r="DZ998">
            <v>0</v>
          </cell>
          <cell r="EA998">
            <v>0</v>
          </cell>
          <cell r="EB998">
            <v>0</v>
          </cell>
          <cell r="EC998">
            <v>0</v>
          </cell>
          <cell r="ED998">
            <v>0</v>
          </cell>
          <cell r="EE998">
            <v>0</v>
          </cell>
          <cell r="EF998">
            <v>0</v>
          </cell>
        </row>
        <row r="999">
          <cell r="DH999">
            <v>0</v>
          </cell>
          <cell r="DI999">
            <v>0</v>
          </cell>
          <cell r="DJ999">
            <v>0</v>
          </cell>
          <cell r="DK999">
            <v>0</v>
          </cell>
          <cell r="DL999">
            <v>0</v>
          </cell>
          <cell r="DM999">
            <v>0</v>
          </cell>
          <cell r="DN999">
            <v>0</v>
          </cell>
          <cell r="DO999">
            <v>0</v>
          </cell>
          <cell r="DP999">
            <v>0</v>
          </cell>
          <cell r="DQ999">
            <v>0</v>
          </cell>
          <cell r="DR999">
            <v>0</v>
          </cell>
          <cell r="DS999">
            <v>0</v>
          </cell>
          <cell r="DU999">
            <v>0</v>
          </cell>
          <cell r="DV999">
            <v>0</v>
          </cell>
          <cell r="DW999">
            <v>0</v>
          </cell>
          <cell r="DX999">
            <v>0</v>
          </cell>
          <cell r="DY999">
            <v>0</v>
          </cell>
          <cell r="DZ999">
            <v>0</v>
          </cell>
          <cell r="EA999">
            <v>0</v>
          </cell>
          <cell r="EB999">
            <v>0</v>
          </cell>
          <cell r="EC999">
            <v>0</v>
          </cell>
          <cell r="ED999">
            <v>0</v>
          </cell>
          <cell r="EE999">
            <v>0</v>
          </cell>
          <cell r="EF999">
            <v>0</v>
          </cell>
        </row>
        <row r="1000">
          <cell r="DH1000">
            <v>0</v>
          </cell>
          <cell r="DI1000">
            <v>0</v>
          </cell>
          <cell r="DJ1000">
            <v>0</v>
          </cell>
          <cell r="DK1000">
            <v>0</v>
          </cell>
          <cell r="DL1000">
            <v>0</v>
          </cell>
          <cell r="DM1000">
            <v>0</v>
          </cell>
          <cell r="DN1000">
            <v>0</v>
          </cell>
          <cell r="DO1000">
            <v>0</v>
          </cell>
          <cell r="DP1000">
            <v>0</v>
          </cell>
          <cell r="DQ1000">
            <v>0</v>
          </cell>
          <cell r="DR1000">
            <v>0</v>
          </cell>
          <cell r="DS1000">
            <v>0</v>
          </cell>
          <cell r="DU1000">
            <v>0</v>
          </cell>
          <cell r="DV1000">
            <v>0</v>
          </cell>
          <cell r="DW1000">
            <v>0</v>
          </cell>
          <cell r="DX1000">
            <v>0</v>
          </cell>
          <cell r="DY1000">
            <v>0</v>
          </cell>
          <cell r="DZ1000">
            <v>0</v>
          </cell>
          <cell r="EA1000">
            <v>0</v>
          </cell>
          <cell r="EB1000">
            <v>0</v>
          </cell>
          <cell r="EC1000">
            <v>0</v>
          </cell>
          <cell r="ED1000">
            <v>0</v>
          </cell>
          <cell r="EE1000">
            <v>0</v>
          </cell>
          <cell r="EF1000">
            <v>0</v>
          </cell>
        </row>
        <row r="1001">
          <cell r="DH1001">
            <v>0</v>
          </cell>
          <cell r="DI1001">
            <v>0</v>
          </cell>
          <cell r="DJ1001">
            <v>0</v>
          </cell>
          <cell r="DK1001">
            <v>0</v>
          </cell>
          <cell r="DL1001">
            <v>0</v>
          </cell>
          <cell r="DM1001">
            <v>0</v>
          </cell>
          <cell r="DN1001">
            <v>0</v>
          </cell>
          <cell r="DO1001">
            <v>0</v>
          </cell>
          <cell r="DP1001">
            <v>0</v>
          </cell>
          <cell r="DQ1001">
            <v>0</v>
          </cell>
          <cell r="DR1001">
            <v>0</v>
          </cell>
          <cell r="DS1001">
            <v>0</v>
          </cell>
          <cell r="DU1001">
            <v>0</v>
          </cell>
          <cell r="DV1001">
            <v>0</v>
          </cell>
          <cell r="DW1001">
            <v>0</v>
          </cell>
          <cell r="DX1001">
            <v>0</v>
          </cell>
          <cell r="DY1001">
            <v>0</v>
          </cell>
          <cell r="DZ1001">
            <v>0</v>
          </cell>
          <cell r="EA1001">
            <v>0</v>
          </cell>
          <cell r="EB1001">
            <v>0</v>
          </cell>
          <cell r="EC1001">
            <v>0</v>
          </cell>
          <cell r="ED1001">
            <v>0</v>
          </cell>
          <cell r="EE1001">
            <v>0</v>
          </cell>
          <cell r="EF1001">
            <v>0</v>
          </cell>
        </row>
        <row r="1002">
          <cell r="DH1002">
            <v>0</v>
          </cell>
          <cell r="DI1002">
            <v>0</v>
          </cell>
          <cell r="DJ1002">
            <v>0</v>
          </cell>
          <cell r="DK1002">
            <v>0</v>
          </cell>
          <cell r="DL1002">
            <v>0</v>
          </cell>
          <cell r="DM1002">
            <v>0</v>
          </cell>
          <cell r="DN1002">
            <v>0</v>
          </cell>
          <cell r="DO1002">
            <v>0</v>
          </cell>
          <cell r="DP1002">
            <v>0</v>
          </cell>
          <cell r="DQ1002">
            <v>0</v>
          </cell>
          <cell r="DR1002">
            <v>0</v>
          </cell>
          <cell r="DS1002">
            <v>0</v>
          </cell>
          <cell r="DU1002">
            <v>0</v>
          </cell>
          <cell r="DV1002">
            <v>0</v>
          </cell>
          <cell r="DW1002">
            <v>0</v>
          </cell>
          <cell r="DX1002">
            <v>0</v>
          </cell>
          <cell r="DY1002">
            <v>0</v>
          </cell>
          <cell r="DZ1002">
            <v>0</v>
          </cell>
          <cell r="EA1002">
            <v>0</v>
          </cell>
          <cell r="EB1002">
            <v>0</v>
          </cell>
          <cell r="EC1002">
            <v>0</v>
          </cell>
          <cell r="ED1002">
            <v>0</v>
          </cell>
          <cell r="EE1002">
            <v>0</v>
          </cell>
          <cell r="EF1002">
            <v>0</v>
          </cell>
        </row>
        <row r="1003">
          <cell r="DH1003">
            <v>0</v>
          </cell>
          <cell r="DI1003">
            <v>0</v>
          </cell>
          <cell r="DJ1003">
            <v>0</v>
          </cell>
          <cell r="DK1003">
            <v>0</v>
          </cell>
          <cell r="DL1003">
            <v>0</v>
          </cell>
          <cell r="DM1003">
            <v>0</v>
          </cell>
          <cell r="DN1003">
            <v>0</v>
          </cell>
          <cell r="DO1003">
            <v>0</v>
          </cell>
          <cell r="DP1003">
            <v>0</v>
          </cell>
          <cell r="DQ1003">
            <v>0</v>
          </cell>
          <cell r="DR1003">
            <v>0</v>
          </cell>
          <cell r="DS1003">
            <v>0</v>
          </cell>
          <cell r="DU1003">
            <v>0</v>
          </cell>
          <cell r="DV1003">
            <v>0</v>
          </cell>
          <cell r="DW1003">
            <v>0</v>
          </cell>
          <cell r="DX1003">
            <v>0</v>
          </cell>
          <cell r="DY1003">
            <v>0</v>
          </cell>
          <cell r="DZ1003">
            <v>0</v>
          </cell>
          <cell r="EA1003">
            <v>0</v>
          </cell>
          <cell r="EB1003">
            <v>0</v>
          </cell>
          <cell r="EC1003">
            <v>0</v>
          </cell>
          <cell r="ED1003">
            <v>0</v>
          </cell>
          <cell r="EE1003">
            <v>0</v>
          </cell>
          <cell r="EF1003">
            <v>0</v>
          </cell>
        </row>
        <row r="1004">
          <cell r="DH1004">
            <v>0</v>
          </cell>
          <cell r="DI1004">
            <v>0</v>
          </cell>
          <cell r="DJ1004">
            <v>0</v>
          </cell>
          <cell r="DK1004">
            <v>0</v>
          </cell>
          <cell r="DL1004">
            <v>0</v>
          </cell>
          <cell r="DM1004">
            <v>0</v>
          </cell>
          <cell r="DN1004">
            <v>0</v>
          </cell>
          <cell r="DO1004">
            <v>0</v>
          </cell>
          <cell r="DP1004">
            <v>0</v>
          </cell>
          <cell r="DQ1004">
            <v>0</v>
          </cell>
          <cell r="DR1004">
            <v>0</v>
          </cell>
          <cell r="DS1004">
            <v>0</v>
          </cell>
          <cell r="DU1004">
            <v>0</v>
          </cell>
          <cell r="DV1004">
            <v>0</v>
          </cell>
          <cell r="DW1004">
            <v>0</v>
          </cell>
          <cell r="DX1004">
            <v>0</v>
          </cell>
          <cell r="DY1004">
            <v>0</v>
          </cell>
          <cell r="DZ1004">
            <v>0</v>
          </cell>
          <cell r="EA1004">
            <v>0</v>
          </cell>
          <cell r="EB1004">
            <v>0</v>
          </cell>
          <cell r="EC1004">
            <v>0</v>
          </cell>
          <cell r="ED1004">
            <v>0</v>
          </cell>
          <cell r="EE1004">
            <v>0</v>
          </cell>
          <cell r="EF1004">
            <v>0</v>
          </cell>
        </row>
        <row r="1005">
          <cell r="DH1005">
            <v>0</v>
          </cell>
          <cell r="DI1005">
            <v>0</v>
          </cell>
          <cell r="DJ1005">
            <v>0</v>
          </cell>
          <cell r="DK1005">
            <v>0</v>
          </cell>
          <cell r="DL1005">
            <v>0</v>
          </cell>
          <cell r="DM1005">
            <v>0</v>
          </cell>
          <cell r="DN1005">
            <v>0</v>
          </cell>
          <cell r="DO1005">
            <v>0</v>
          </cell>
          <cell r="DP1005">
            <v>0</v>
          </cell>
          <cell r="DQ1005">
            <v>0</v>
          </cell>
          <cell r="DR1005">
            <v>0</v>
          </cell>
          <cell r="DS1005">
            <v>0</v>
          </cell>
          <cell r="DU1005">
            <v>0</v>
          </cell>
          <cell r="DV1005">
            <v>0</v>
          </cell>
          <cell r="DW1005">
            <v>0</v>
          </cell>
          <cell r="DX1005">
            <v>0</v>
          </cell>
          <cell r="DY1005">
            <v>0</v>
          </cell>
          <cell r="DZ1005">
            <v>0</v>
          </cell>
          <cell r="EA1005">
            <v>0</v>
          </cell>
          <cell r="EB1005">
            <v>0</v>
          </cell>
          <cell r="EC1005">
            <v>0</v>
          </cell>
          <cell r="ED1005">
            <v>0</v>
          </cell>
          <cell r="EE1005">
            <v>0</v>
          </cell>
          <cell r="EF1005">
            <v>0</v>
          </cell>
        </row>
        <row r="1006">
          <cell r="DH1006">
            <v>0</v>
          </cell>
          <cell r="DI1006">
            <v>0</v>
          </cell>
          <cell r="DJ1006">
            <v>0</v>
          </cell>
          <cell r="DK1006">
            <v>0</v>
          </cell>
          <cell r="DL1006">
            <v>0</v>
          </cell>
          <cell r="DM1006">
            <v>0</v>
          </cell>
          <cell r="DN1006">
            <v>0</v>
          </cell>
          <cell r="DO1006">
            <v>0</v>
          </cell>
          <cell r="DP1006">
            <v>0</v>
          </cell>
          <cell r="DQ1006">
            <v>0</v>
          </cell>
          <cell r="DR1006">
            <v>0</v>
          </cell>
          <cell r="DS1006">
            <v>0</v>
          </cell>
          <cell r="DU1006">
            <v>0</v>
          </cell>
          <cell r="DV1006">
            <v>0</v>
          </cell>
          <cell r="DW1006">
            <v>0</v>
          </cell>
          <cell r="DX1006">
            <v>0</v>
          </cell>
          <cell r="DY1006">
            <v>0</v>
          </cell>
          <cell r="DZ1006">
            <v>0</v>
          </cell>
          <cell r="EA1006">
            <v>0</v>
          </cell>
          <cell r="EB1006">
            <v>0</v>
          </cell>
          <cell r="EC1006">
            <v>0</v>
          </cell>
          <cell r="ED1006">
            <v>0</v>
          </cell>
          <cell r="EE1006">
            <v>0</v>
          </cell>
          <cell r="EF1006">
            <v>0</v>
          </cell>
        </row>
        <row r="1007">
          <cell r="DH1007">
            <v>0</v>
          </cell>
          <cell r="DI1007">
            <v>0</v>
          </cell>
          <cell r="DJ1007">
            <v>0</v>
          </cell>
          <cell r="DK1007">
            <v>0</v>
          </cell>
          <cell r="DL1007">
            <v>0</v>
          </cell>
          <cell r="DM1007">
            <v>0</v>
          </cell>
          <cell r="DN1007">
            <v>0</v>
          </cell>
          <cell r="DO1007">
            <v>0</v>
          </cell>
          <cell r="DP1007">
            <v>0</v>
          </cell>
          <cell r="DQ1007">
            <v>0</v>
          </cell>
          <cell r="DR1007">
            <v>0</v>
          </cell>
          <cell r="DS1007">
            <v>0</v>
          </cell>
          <cell r="DU1007">
            <v>0</v>
          </cell>
          <cell r="DV1007">
            <v>0</v>
          </cell>
          <cell r="DW1007">
            <v>0</v>
          </cell>
          <cell r="DX1007">
            <v>0</v>
          </cell>
          <cell r="DY1007">
            <v>0</v>
          </cell>
          <cell r="DZ1007">
            <v>0</v>
          </cell>
          <cell r="EA1007">
            <v>0</v>
          </cell>
          <cell r="EB1007">
            <v>0</v>
          </cell>
          <cell r="EC1007">
            <v>0</v>
          </cell>
          <cell r="ED1007">
            <v>0</v>
          </cell>
          <cell r="EE1007">
            <v>0</v>
          </cell>
          <cell r="EF1007">
            <v>0</v>
          </cell>
        </row>
        <row r="1008">
          <cell r="DH1008">
            <v>0</v>
          </cell>
          <cell r="DI1008">
            <v>0</v>
          </cell>
          <cell r="DJ1008">
            <v>0</v>
          </cell>
          <cell r="DK1008">
            <v>0</v>
          </cell>
          <cell r="DL1008">
            <v>0</v>
          </cell>
          <cell r="DM1008">
            <v>0</v>
          </cell>
          <cell r="DN1008">
            <v>0</v>
          </cell>
          <cell r="DO1008">
            <v>0</v>
          </cell>
          <cell r="DP1008">
            <v>0</v>
          </cell>
          <cell r="DQ1008">
            <v>0</v>
          </cell>
          <cell r="DR1008">
            <v>0</v>
          </cell>
          <cell r="DS1008">
            <v>0</v>
          </cell>
          <cell r="DU1008">
            <v>0</v>
          </cell>
          <cell r="DV1008">
            <v>0</v>
          </cell>
          <cell r="DW1008">
            <v>0</v>
          </cell>
          <cell r="DX1008">
            <v>0</v>
          </cell>
          <cell r="DY1008">
            <v>0</v>
          </cell>
          <cell r="DZ1008">
            <v>0</v>
          </cell>
          <cell r="EA1008">
            <v>0</v>
          </cell>
          <cell r="EB1008">
            <v>0</v>
          </cell>
          <cell r="EC1008">
            <v>0</v>
          </cell>
          <cell r="ED1008">
            <v>0</v>
          </cell>
          <cell r="EE1008">
            <v>0</v>
          </cell>
          <cell r="EF1008">
            <v>0</v>
          </cell>
        </row>
        <row r="1009">
          <cell r="DH1009">
            <v>0</v>
          </cell>
          <cell r="DI1009">
            <v>0</v>
          </cell>
          <cell r="DJ1009">
            <v>0</v>
          </cell>
          <cell r="DK1009">
            <v>0</v>
          </cell>
          <cell r="DL1009">
            <v>0</v>
          </cell>
          <cell r="DM1009">
            <v>0</v>
          </cell>
          <cell r="DN1009">
            <v>0</v>
          </cell>
          <cell r="DO1009">
            <v>0</v>
          </cell>
          <cell r="DP1009">
            <v>0</v>
          </cell>
          <cell r="DQ1009">
            <v>0</v>
          </cell>
          <cell r="DR1009">
            <v>0</v>
          </cell>
          <cell r="DS1009">
            <v>0</v>
          </cell>
          <cell r="DU1009">
            <v>0</v>
          </cell>
          <cell r="DV1009">
            <v>0</v>
          </cell>
          <cell r="DW1009">
            <v>0</v>
          </cell>
          <cell r="DX1009">
            <v>0</v>
          </cell>
          <cell r="DY1009">
            <v>0</v>
          </cell>
          <cell r="DZ1009">
            <v>0</v>
          </cell>
          <cell r="EA1009">
            <v>0</v>
          </cell>
          <cell r="EB1009">
            <v>0</v>
          </cell>
          <cell r="EC1009">
            <v>0</v>
          </cell>
          <cell r="ED1009">
            <v>0</v>
          </cell>
          <cell r="EE1009">
            <v>0</v>
          </cell>
          <cell r="EF1009">
            <v>0</v>
          </cell>
        </row>
        <row r="1010">
          <cell r="DH1010">
            <v>0</v>
          </cell>
          <cell r="DI1010">
            <v>0</v>
          </cell>
          <cell r="DJ1010">
            <v>0</v>
          </cell>
          <cell r="DK1010">
            <v>0</v>
          </cell>
          <cell r="DL1010">
            <v>0</v>
          </cell>
          <cell r="DM1010">
            <v>0</v>
          </cell>
          <cell r="DN1010">
            <v>0</v>
          </cell>
          <cell r="DO1010">
            <v>0</v>
          </cell>
          <cell r="DP1010">
            <v>0</v>
          </cell>
          <cell r="DQ1010">
            <v>0</v>
          </cell>
          <cell r="DR1010">
            <v>0</v>
          </cell>
          <cell r="DS1010">
            <v>0</v>
          </cell>
          <cell r="DU1010">
            <v>0</v>
          </cell>
          <cell r="DV1010">
            <v>0</v>
          </cell>
          <cell r="DW1010">
            <v>0</v>
          </cell>
          <cell r="DX1010">
            <v>0</v>
          </cell>
          <cell r="DY1010">
            <v>0</v>
          </cell>
          <cell r="DZ1010">
            <v>0</v>
          </cell>
          <cell r="EA1010">
            <v>0</v>
          </cell>
          <cell r="EB1010">
            <v>0</v>
          </cell>
          <cell r="EC1010">
            <v>0</v>
          </cell>
          <cell r="ED1010">
            <v>0</v>
          </cell>
          <cell r="EE1010">
            <v>0</v>
          </cell>
          <cell r="EF1010">
            <v>0</v>
          </cell>
        </row>
        <row r="1011">
          <cell r="DH1011">
            <v>0</v>
          </cell>
          <cell r="DI1011">
            <v>0</v>
          </cell>
          <cell r="DJ1011">
            <v>0</v>
          </cell>
          <cell r="DK1011">
            <v>0</v>
          </cell>
          <cell r="DL1011">
            <v>0</v>
          </cell>
          <cell r="DM1011">
            <v>0</v>
          </cell>
          <cell r="DN1011">
            <v>0</v>
          </cell>
          <cell r="DO1011">
            <v>0</v>
          </cell>
          <cell r="DP1011">
            <v>0</v>
          </cell>
          <cell r="DQ1011">
            <v>0</v>
          </cell>
          <cell r="DR1011">
            <v>0</v>
          </cell>
          <cell r="DS1011">
            <v>0</v>
          </cell>
          <cell r="DU1011">
            <v>0</v>
          </cell>
          <cell r="DV1011">
            <v>0</v>
          </cell>
          <cell r="DW1011">
            <v>0</v>
          </cell>
          <cell r="DX1011">
            <v>0</v>
          </cell>
          <cell r="DY1011">
            <v>0</v>
          </cell>
          <cell r="DZ1011">
            <v>0</v>
          </cell>
          <cell r="EA1011">
            <v>0</v>
          </cell>
          <cell r="EB1011">
            <v>0</v>
          </cell>
          <cell r="EC1011">
            <v>0</v>
          </cell>
          <cell r="ED1011">
            <v>0</v>
          </cell>
          <cell r="EE1011">
            <v>0</v>
          </cell>
          <cell r="EF1011">
            <v>0</v>
          </cell>
        </row>
        <row r="1012">
          <cell r="DH1012">
            <v>0</v>
          </cell>
          <cell r="DI1012">
            <v>0</v>
          </cell>
          <cell r="DJ1012">
            <v>0</v>
          </cell>
          <cell r="DK1012">
            <v>0</v>
          </cell>
          <cell r="DL1012">
            <v>0</v>
          </cell>
          <cell r="DM1012">
            <v>0</v>
          </cell>
          <cell r="DN1012">
            <v>0</v>
          </cell>
          <cell r="DO1012">
            <v>0</v>
          </cell>
          <cell r="DP1012">
            <v>0</v>
          </cell>
          <cell r="DQ1012">
            <v>0</v>
          </cell>
          <cell r="DR1012">
            <v>0</v>
          </cell>
          <cell r="DS1012">
            <v>0</v>
          </cell>
          <cell r="DU1012">
            <v>0</v>
          </cell>
          <cell r="DV1012">
            <v>0</v>
          </cell>
          <cell r="DW1012">
            <v>0</v>
          </cell>
          <cell r="DX1012">
            <v>0</v>
          </cell>
          <cell r="DY1012">
            <v>0</v>
          </cell>
          <cell r="DZ1012">
            <v>0</v>
          </cell>
          <cell r="EA1012">
            <v>0</v>
          </cell>
          <cell r="EB1012">
            <v>0</v>
          </cell>
          <cell r="EC1012">
            <v>0</v>
          </cell>
          <cell r="ED1012">
            <v>0</v>
          </cell>
          <cell r="EE1012">
            <v>0</v>
          </cell>
          <cell r="EF1012">
            <v>0</v>
          </cell>
        </row>
        <row r="1013">
          <cell r="DH1013">
            <v>0</v>
          </cell>
          <cell r="DI1013">
            <v>0</v>
          </cell>
          <cell r="DJ1013">
            <v>0</v>
          </cell>
          <cell r="DK1013">
            <v>0</v>
          </cell>
          <cell r="DL1013">
            <v>0</v>
          </cell>
          <cell r="DM1013">
            <v>0</v>
          </cell>
          <cell r="DN1013">
            <v>0</v>
          </cell>
          <cell r="DO1013">
            <v>0</v>
          </cell>
          <cell r="DP1013">
            <v>0</v>
          </cell>
          <cell r="DQ1013">
            <v>0</v>
          </cell>
          <cell r="DR1013">
            <v>0</v>
          </cell>
          <cell r="DS1013">
            <v>0</v>
          </cell>
          <cell r="DU1013">
            <v>0</v>
          </cell>
          <cell r="DV1013">
            <v>0</v>
          </cell>
          <cell r="DW1013">
            <v>0</v>
          </cell>
          <cell r="DX1013">
            <v>0</v>
          </cell>
          <cell r="DY1013">
            <v>0</v>
          </cell>
          <cell r="DZ1013">
            <v>0</v>
          </cell>
          <cell r="EA1013">
            <v>0</v>
          </cell>
          <cell r="EB1013">
            <v>0</v>
          </cell>
          <cell r="EC1013">
            <v>0</v>
          </cell>
          <cell r="ED1013">
            <v>0</v>
          </cell>
          <cell r="EE1013">
            <v>0</v>
          </cell>
          <cell r="EF1013">
            <v>0</v>
          </cell>
        </row>
        <row r="1014">
          <cell r="DH1014">
            <v>0</v>
          </cell>
          <cell r="DI1014">
            <v>0</v>
          </cell>
          <cell r="DJ1014">
            <v>0</v>
          </cell>
          <cell r="DK1014">
            <v>0</v>
          </cell>
          <cell r="DL1014">
            <v>0</v>
          </cell>
          <cell r="DM1014">
            <v>0</v>
          </cell>
          <cell r="DN1014">
            <v>0</v>
          </cell>
          <cell r="DO1014">
            <v>0</v>
          </cell>
          <cell r="DP1014">
            <v>0</v>
          </cell>
          <cell r="DQ1014">
            <v>0</v>
          </cell>
          <cell r="DR1014">
            <v>0</v>
          </cell>
          <cell r="DS1014">
            <v>0</v>
          </cell>
          <cell r="DU1014">
            <v>0</v>
          </cell>
          <cell r="DV1014">
            <v>0</v>
          </cell>
          <cell r="DW1014">
            <v>0</v>
          </cell>
          <cell r="DX1014">
            <v>0</v>
          </cell>
          <cell r="DY1014">
            <v>0</v>
          </cell>
          <cell r="DZ1014">
            <v>0</v>
          </cell>
          <cell r="EA1014">
            <v>0</v>
          </cell>
          <cell r="EB1014">
            <v>0</v>
          </cell>
          <cell r="EC1014">
            <v>0</v>
          </cell>
          <cell r="ED1014">
            <v>0</v>
          </cell>
          <cell r="EE1014">
            <v>0</v>
          </cell>
          <cell r="EF1014">
            <v>0</v>
          </cell>
        </row>
        <row r="1015">
          <cell r="DH1015">
            <v>0</v>
          </cell>
          <cell r="DI1015">
            <v>0</v>
          </cell>
          <cell r="DJ1015">
            <v>0</v>
          </cell>
          <cell r="DK1015">
            <v>0</v>
          </cell>
          <cell r="DL1015">
            <v>0</v>
          </cell>
          <cell r="DM1015">
            <v>0</v>
          </cell>
          <cell r="DN1015">
            <v>0</v>
          </cell>
          <cell r="DO1015">
            <v>0</v>
          </cell>
          <cell r="DP1015">
            <v>0</v>
          </cell>
          <cell r="DQ1015">
            <v>0</v>
          </cell>
          <cell r="DR1015">
            <v>0</v>
          </cell>
          <cell r="DS1015">
            <v>0</v>
          </cell>
          <cell r="DU1015">
            <v>0</v>
          </cell>
          <cell r="DV1015">
            <v>0</v>
          </cell>
          <cell r="DW1015">
            <v>0</v>
          </cell>
          <cell r="DX1015">
            <v>0</v>
          </cell>
          <cell r="DY1015">
            <v>0</v>
          </cell>
          <cell r="DZ1015">
            <v>0</v>
          </cell>
          <cell r="EA1015">
            <v>0</v>
          </cell>
          <cell r="EB1015">
            <v>0</v>
          </cell>
          <cell r="EC1015">
            <v>0</v>
          </cell>
          <cell r="ED1015">
            <v>0</v>
          </cell>
          <cell r="EE1015">
            <v>0</v>
          </cell>
          <cell r="EF1015">
            <v>0</v>
          </cell>
        </row>
        <row r="1016">
          <cell r="DH1016">
            <v>0</v>
          </cell>
          <cell r="DI1016">
            <v>0</v>
          </cell>
          <cell r="DJ1016">
            <v>0</v>
          </cell>
          <cell r="DK1016">
            <v>0</v>
          </cell>
          <cell r="DL1016">
            <v>0</v>
          </cell>
          <cell r="DM1016">
            <v>0</v>
          </cell>
          <cell r="DN1016">
            <v>0</v>
          </cell>
          <cell r="DO1016">
            <v>0</v>
          </cell>
          <cell r="DP1016">
            <v>0</v>
          </cell>
          <cell r="DQ1016">
            <v>0</v>
          </cell>
          <cell r="DR1016">
            <v>0</v>
          </cell>
          <cell r="DS1016">
            <v>0</v>
          </cell>
          <cell r="DU1016">
            <v>0</v>
          </cell>
          <cell r="DV1016">
            <v>0</v>
          </cell>
          <cell r="DW1016">
            <v>0</v>
          </cell>
          <cell r="DX1016">
            <v>0</v>
          </cell>
          <cell r="DY1016">
            <v>0</v>
          </cell>
          <cell r="DZ1016">
            <v>0</v>
          </cell>
          <cell r="EA1016">
            <v>0</v>
          </cell>
          <cell r="EB1016">
            <v>0</v>
          </cell>
          <cell r="EC1016">
            <v>0</v>
          </cell>
          <cell r="ED1016">
            <v>0</v>
          </cell>
          <cell r="EE1016">
            <v>0</v>
          </cell>
          <cell r="EF1016">
            <v>0</v>
          </cell>
        </row>
        <row r="1017">
          <cell r="DH1017">
            <v>0</v>
          </cell>
          <cell r="DI1017">
            <v>0</v>
          </cell>
          <cell r="DJ1017">
            <v>0</v>
          </cell>
          <cell r="DK1017">
            <v>0</v>
          </cell>
          <cell r="DL1017">
            <v>0</v>
          </cell>
          <cell r="DM1017">
            <v>0</v>
          </cell>
          <cell r="DN1017">
            <v>0</v>
          </cell>
          <cell r="DO1017">
            <v>0</v>
          </cell>
          <cell r="DP1017">
            <v>0</v>
          </cell>
          <cell r="DQ1017">
            <v>0</v>
          </cell>
          <cell r="DR1017">
            <v>0</v>
          </cell>
          <cell r="DS1017">
            <v>0</v>
          </cell>
          <cell r="DU1017">
            <v>0</v>
          </cell>
          <cell r="DV1017">
            <v>0</v>
          </cell>
          <cell r="DW1017">
            <v>0</v>
          </cell>
          <cell r="DX1017">
            <v>0</v>
          </cell>
          <cell r="DY1017">
            <v>0</v>
          </cell>
          <cell r="DZ1017">
            <v>0</v>
          </cell>
          <cell r="EA1017">
            <v>0</v>
          </cell>
          <cell r="EB1017">
            <v>0</v>
          </cell>
          <cell r="EC1017">
            <v>0</v>
          </cell>
          <cell r="ED1017">
            <v>0</v>
          </cell>
          <cell r="EE1017">
            <v>0</v>
          </cell>
          <cell r="EF1017">
            <v>0</v>
          </cell>
        </row>
        <row r="1018">
          <cell r="DH1018">
            <v>0</v>
          </cell>
          <cell r="DI1018">
            <v>0</v>
          </cell>
          <cell r="DJ1018">
            <v>0</v>
          </cell>
          <cell r="DK1018">
            <v>0</v>
          </cell>
          <cell r="DL1018">
            <v>0</v>
          </cell>
          <cell r="DM1018">
            <v>0</v>
          </cell>
          <cell r="DN1018">
            <v>0</v>
          </cell>
          <cell r="DO1018">
            <v>0</v>
          </cell>
          <cell r="DP1018">
            <v>0</v>
          </cell>
          <cell r="DQ1018">
            <v>0</v>
          </cell>
          <cell r="DR1018">
            <v>0</v>
          </cell>
          <cell r="DS1018">
            <v>0</v>
          </cell>
          <cell r="DU1018">
            <v>0</v>
          </cell>
          <cell r="DV1018">
            <v>0</v>
          </cell>
          <cell r="DW1018">
            <v>0</v>
          </cell>
          <cell r="DX1018">
            <v>0</v>
          </cell>
          <cell r="DY1018">
            <v>0</v>
          </cell>
          <cell r="DZ1018">
            <v>0</v>
          </cell>
          <cell r="EA1018">
            <v>0</v>
          </cell>
          <cell r="EB1018">
            <v>0</v>
          </cell>
          <cell r="EC1018">
            <v>0</v>
          </cell>
          <cell r="ED1018">
            <v>0</v>
          </cell>
          <cell r="EE1018">
            <v>0</v>
          </cell>
          <cell r="EF1018">
            <v>0</v>
          </cell>
        </row>
        <row r="1019">
          <cell r="DH1019">
            <v>0</v>
          </cell>
          <cell r="DI1019">
            <v>0</v>
          </cell>
          <cell r="DJ1019">
            <v>0</v>
          </cell>
          <cell r="DK1019">
            <v>0</v>
          </cell>
          <cell r="DL1019">
            <v>0</v>
          </cell>
          <cell r="DM1019">
            <v>0</v>
          </cell>
          <cell r="DN1019">
            <v>0</v>
          </cell>
          <cell r="DO1019">
            <v>0</v>
          </cell>
          <cell r="DP1019">
            <v>0</v>
          </cell>
          <cell r="DQ1019">
            <v>0</v>
          </cell>
          <cell r="DR1019">
            <v>0</v>
          </cell>
          <cell r="DS1019">
            <v>0</v>
          </cell>
          <cell r="DU1019">
            <v>0</v>
          </cell>
          <cell r="DV1019">
            <v>0</v>
          </cell>
          <cell r="DW1019">
            <v>0</v>
          </cell>
          <cell r="DX1019">
            <v>0</v>
          </cell>
          <cell r="DY1019">
            <v>0</v>
          </cell>
          <cell r="DZ1019">
            <v>0</v>
          </cell>
          <cell r="EA1019">
            <v>0</v>
          </cell>
          <cell r="EB1019">
            <v>0</v>
          </cell>
          <cell r="EC1019">
            <v>0</v>
          </cell>
          <cell r="ED1019">
            <v>0</v>
          </cell>
          <cell r="EE1019">
            <v>0</v>
          </cell>
          <cell r="EF1019">
            <v>0</v>
          </cell>
        </row>
        <row r="1020">
          <cell r="DH1020">
            <v>0</v>
          </cell>
          <cell r="DI1020">
            <v>0</v>
          </cell>
          <cell r="DJ1020">
            <v>0</v>
          </cell>
          <cell r="DK1020">
            <v>0</v>
          </cell>
          <cell r="DL1020">
            <v>0</v>
          </cell>
          <cell r="DM1020">
            <v>0</v>
          </cell>
          <cell r="DN1020">
            <v>0</v>
          </cell>
          <cell r="DO1020">
            <v>0</v>
          </cell>
          <cell r="DP1020">
            <v>0</v>
          </cell>
          <cell r="DQ1020">
            <v>0</v>
          </cell>
          <cell r="DR1020">
            <v>0</v>
          </cell>
          <cell r="DS1020">
            <v>0</v>
          </cell>
          <cell r="DU1020">
            <v>0</v>
          </cell>
          <cell r="DV1020">
            <v>0</v>
          </cell>
          <cell r="DW1020">
            <v>0</v>
          </cell>
          <cell r="DX1020">
            <v>0</v>
          </cell>
          <cell r="DY1020">
            <v>0</v>
          </cell>
          <cell r="DZ1020">
            <v>0</v>
          </cell>
          <cell r="EA1020">
            <v>0</v>
          </cell>
          <cell r="EB1020">
            <v>0</v>
          </cell>
          <cell r="EC1020">
            <v>0</v>
          </cell>
          <cell r="ED1020">
            <v>0</v>
          </cell>
          <cell r="EE1020">
            <v>0</v>
          </cell>
          <cell r="EF1020">
            <v>0</v>
          </cell>
        </row>
        <row r="1021">
          <cell r="DH1021">
            <v>0</v>
          </cell>
          <cell r="DI1021">
            <v>0</v>
          </cell>
          <cell r="DJ1021">
            <v>0</v>
          </cell>
          <cell r="DK1021">
            <v>0</v>
          </cell>
          <cell r="DL1021">
            <v>0</v>
          </cell>
          <cell r="DM1021">
            <v>0</v>
          </cell>
          <cell r="DN1021">
            <v>0</v>
          </cell>
          <cell r="DO1021">
            <v>0</v>
          </cell>
          <cell r="DP1021">
            <v>0</v>
          </cell>
          <cell r="DQ1021">
            <v>0</v>
          </cell>
          <cell r="DR1021">
            <v>0</v>
          </cell>
          <cell r="DS1021">
            <v>0</v>
          </cell>
          <cell r="DU1021">
            <v>0</v>
          </cell>
          <cell r="DV1021">
            <v>0</v>
          </cell>
          <cell r="DW1021">
            <v>0</v>
          </cell>
          <cell r="DX1021">
            <v>0</v>
          </cell>
          <cell r="DY1021">
            <v>0</v>
          </cell>
          <cell r="DZ1021">
            <v>0</v>
          </cell>
          <cell r="EA1021">
            <v>0</v>
          </cell>
          <cell r="EB1021">
            <v>0</v>
          </cell>
          <cell r="EC1021">
            <v>0</v>
          </cell>
          <cell r="ED1021">
            <v>0</v>
          </cell>
          <cell r="EE1021">
            <v>0</v>
          </cell>
          <cell r="EF1021">
            <v>0</v>
          </cell>
        </row>
        <row r="1022">
          <cell r="DH1022">
            <v>0</v>
          </cell>
          <cell r="DI1022">
            <v>0</v>
          </cell>
          <cell r="DJ1022">
            <v>0</v>
          </cell>
          <cell r="DK1022">
            <v>0</v>
          </cell>
          <cell r="DL1022">
            <v>0</v>
          </cell>
          <cell r="DM1022">
            <v>0</v>
          </cell>
          <cell r="DN1022">
            <v>0</v>
          </cell>
          <cell r="DO1022">
            <v>0</v>
          </cell>
          <cell r="DP1022">
            <v>0</v>
          </cell>
          <cell r="DQ1022">
            <v>0</v>
          </cell>
          <cell r="DR1022">
            <v>0</v>
          </cell>
          <cell r="DS1022">
            <v>0</v>
          </cell>
          <cell r="DU1022">
            <v>0</v>
          </cell>
          <cell r="DV1022">
            <v>0</v>
          </cell>
          <cell r="DW1022">
            <v>0</v>
          </cell>
          <cell r="DX1022">
            <v>0</v>
          </cell>
          <cell r="DY1022">
            <v>0</v>
          </cell>
          <cell r="DZ1022">
            <v>0</v>
          </cell>
          <cell r="EA1022">
            <v>0</v>
          </cell>
          <cell r="EB1022">
            <v>0</v>
          </cell>
          <cell r="EC1022">
            <v>0</v>
          </cell>
          <cell r="ED1022">
            <v>0</v>
          </cell>
          <cell r="EE1022">
            <v>0</v>
          </cell>
          <cell r="EF1022">
            <v>0</v>
          </cell>
        </row>
        <row r="1023">
          <cell r="DH1023">
            <v>0</v>
          </cell>
          <cell r="DI1023">
            <v>0</v>
          </cell>
          <cell r="DJ1023">
            <v>0</v>
          </cell>
          <cell r="DK1023">
            <v>0</v>
          </cell>
          <cell r="DL1023">
            <v>0</v>
          </cell>
          <cell r="DM1023">
            <v>0</v>
          </cell>
          <cell r="DN1023">
            <v>0</v>
          </cell>
          <cell r="DO1023">
            <v>0</v>
          </cell>
          <cell r="DP1023">
            <v>0</v>
          </cell>
          <cell r="DQ1023">
            <v>0</v>
          </cell>
          <cell r="DR1023">
            <v>0</v>
          </cell>
          <cell r="DS1023">
            <v>0</v>
          </cell>
          <cell r="DU1023">
            <v>0</v>
          </cell>
          <cell r="DV1023">
            <v>0</v>
          </cell>
          <cell r="DW1023">
            <v>0</v>
          </cell>
          <cell r="DX1023">
            <v>0</v>
          </cell>
          <cell r="DY1023">
            <v>0</v>
          </cell>
          <cell r="DZ1023">
            <v>0</v>
          </cell>
          <cell r="EA1023">
            <v>0</v>
          </cell>
          <cell r="EB1023">
            <v>0</v>
          </cell>
          <cell r="EC1023">
            <v>0</v>
          </cell>
          <cell r="ED1023">
            <v>0</v>
          </cell>
          <cell r="EE1023">
            <v>0</v>
          </cell>
          <cell r="EF1023">
            <v>0</v>
          </cell>
        </row>
        <row r="1024">
          <cell r="DH1024">
            <v>0</v>
          </cell>
          <cell r="DI1024">
            <v>0</v>
          </cell>
          <cell r="DJ1024">
            <v>0</v>
          </cell>
          <cell r="DK1024">
            <v>0</v>
          </cell>
          <cell r="DL1024">
            <v>0</v>
          </cell>
          <cell r="DM1024">
            <v>0</v>
          </cell>
          <cell r="DN1024">
            <v>0</v>
          </cell>
          <cell r="DO1024">
            <v>0</v>
          </cell>
          <cell r="DP1024">
            <v>0</v>
          </cell>
          <cell r="DQ1024">
            <v>0</v>
          </cell>
          <cell r="DR1024">
            <v>0</v>
          </cell>
          <cell r="DS1024">
            <v>0</v>
          </cell>
          <cell r="DU1024">
            <v>0</v>
          </cell>
          <cell r="DV1024">
            <v>0</v>
          </cell>
          <cell r="DW1024">
            <v>0</v>
          </cell>
          <cell r="DX1024">
            <v>0</v>
          </cell>
          <cell r="DY1024">
            <v>0</v>
          </cell>
          <cell r="DZ1024">
            <v>0</v>
          </cell>
          <cell r="EA1024">
            <v>0</v>
          </cell>
          <cell r="EB1024">
            <v>0</v>
          </cell>
          <cell r="EC1024">
            <v>0</v>
          </cell>
          <cell r="ED1024">
            <v>0</v>
          </cell>
          <cell r="EE1024">
            <v>0</v>
          </cell>
          <cell r="EF1024">
            <v>0</v>
          </cell>
        </row>
        <row r="1025">
          <cell r="DH1025">
            <v>0</v>
          </cell>
          <cell r="DI1025">
            <v>0</v>
          </cell>
          <cell r="DJ1025">
            <v>0</v>
          </cell>
          <cell r="DK1025">
            <v>0</v>
          </cell>
          <cell r="DL1025">
            <v>0</v>
          </cell>
          <cell r="DM1025">
            <v>0</v>
          </cell>
          <cell r="DN1025">
            <v>0</v>
          </cell>
          <cell r="DO1025">
            <v>0</v>
          </cell>
          <cell r="DP1025">
            <v>0</v>
          </cell>
          <cell r="DQ1025">
            <v>0</v>
          </cell>
          <cell r="DR1025">
            <v>0</v>
          </cell>
          <cell r="DS1025">
            <v>0</v>
          </cell>
          <cell r="DU1025">
            <v>0</v>
          </cell>
          <cell r="DV1025">
            <v>0</v>
          </cell>
          <cell r="DW1025">
            <v>0</v>
          </cell>
          <cell r="DX1025">
            <v>0</v>
          </cell>
          <cell r="DY1025">
            <v>0</v>
          </cell>
          <cell r="DZ1025">
            <v>0</v>
          </cell>
          <cell r="EA1025">
            <v>0</v>
          </cell>
          <cell r="EB1025">
            <v>0</v>
          </cell>
          <cell r="EC1025">
            <v>0</v>
          </cell>
          <cell r="ED1025">
            <v>0</v>
          </cell>
          <cell r="EE1025">
            <v>0</v>
          </cell>
          <cell r="EF1025">
            <v>0</v>
          </cell>
        </row>
        <row r="1026">
          <cell r="DH1026">
            <v>0</v>
          </cell>
          <cell r="DI1026">
            <v>0</v>
          </cell>
          <cell r="DJ1026">
            <v>0</v>
          </cell>
          <cell r="DK1026">
            <v>0</v>
          </cell>
          <cell r="DL1026">
            <v>0</v>
          </cell>
          <cell r="DM1026">
            <v>0</v>
          </cell>
          <cell r="DN1026">
            <v>0</v>
          </cell>
          <cell r="DO1026">
            <v>0</v>
          </cell>
          <cell r="DP1026">
            <v>0</v>
          </cell>
          <cell r="DQ1026">
            <v>0</v>
          </cell>
          <cell r="DR1026">
            <v>0</v>
          </cell>
          <cell r="DS1026">
            <v>0</v>
          </cell>
          <cell r="DU1026">
            <v>0</v>
          </cell>
          <cell r="DV1026">
            <v>0</v>
          </cell>
          <cell r="DW1026">
            <v>0</v>
          </cell>
          <cell r="DX1026">
            <v>0</v>
          </cell>
          <cell r="DY1026">
            <v>0</v>
          </cell>
          <cell r="DZ1026">
            <v>0</v>
          </cell>
          <cell r="EA1026">
            <v>0</v>
          </cell>
          <cell r="EB1026">
            <v>0</v>
          </cell>
          <cell r="EC1026">
            <v>0</v>
          </cell>
          <cell r="ED1026">
            <v>0</v>
          </cell>
          <cell r="EE1026">
            <v>0</v>
          </cell>
          <cell r="EF1026">
            <v>0</v>
          </cell>
        </row>
        <row r="1027">
          <cell r="DH1027">
            <v>0</v>
          </cell>
          <cell r="DI1027">
            <v>0</v>
          </cell>
          <cell r="DJ1027">
            <v>0</v>
          </cell>
          <cell r="DK1027">
            <v>0</v>
          </cell>
          <cell r="DL1027">
            <v>0</v>
          </cell>
          <cell r="DM1027">
            <v>0</v>
          </cell>
          <cell r="DN1027">
            <v>0</v>
          </cell>
          <cell r="DO1027">
            <v>0</v>
          </cell>
          <cell r="DP1027">
            <v>0</v>
          </cell>
          <cell r="DQ1027">
            <v>0</v>
          </cell>
          <cell r="DR1027">
            <v>0</v>
          </cell>
          <cell r="DS1027">
            <v>0</v>
          </cell>
          <cell r="DU1027">
            <v>0</v>
          </cell>
          <cell r="DV1027">
            <v>0</v>
          </cell>
          <cell r="DW1027">
            <v>0</v>
          </cell>
          <cell r="DX1027">
            <v>0</v>
          </cell>
          <cell r="DY1027">
            <v>0</v>
          </cell>
          <cell r="DZ1027">
            <v>0</v>
          </cell>
          <cell r="EA1027">
            <v>0</v>
          </cell>
          <cell r="EB1027">
            <v>0</v>
          </cell>
          <cell r="EC1027">
            <v>0</v>
          </cell>
          <cell r="ED1027">
            <v>0</v>
          </cell>
          <cell r="EE1027">
            <v>0</v>
          </cell>
          <cell r="EF1027">
            <v>0</v>
          </cell>
        </row>
        <row r="1028">
          <cell r="DH1028">
            <v>0</v>
          </cell>
          <cell r="DI1028">
            <v>0</v>
          </cell>
          <cell r="DJ1028">
            <v>0</v>
          </cell>
          <cell r="DK1028">
            <v>0</v>
          </cell>
          <cell r="DL1028">
            <v>0</v>
          </cell>
          <cell r="DM1028">
            <v>0</v>
          </cell>
          <cell r="DN1028">
            <v>0</v>
          </cell>
          <cell r="DO1028">
            <v>0</v>
          </cell>
          <cell r="DP1028">
            <v>0</v>
          </cell>
          <cell r="DQ1028">
            <v>0</v>
          </cell>
          <cell r="DR1028">
            <v>0</v>
          </cell>
          <cell r="DS1028">
            <v>0</v>
          </cell>
          <cell r="DU1028">
            <v>0</v>
          </cell>
          <cell r="DV1028">
            <v>0</v>
          </cell>
          <cell r="DW1028">
            <v>0</v>
          </cell>
          <cell r="DX1028">
            <v>0</v>
          </cell>
          <cell r="DY1028">
            <v>0</v>
          </cell>
          <cell r="DZ1028">
            <v>0</v>
          </cell>
          <cell r="EA1028">
            <v>0</v>
          </cell>
          <cell r="EB1028">
            <v>0</v>
          </cell>
          <cell r="EC1028">
            <v>0</v>
          </cell>
          <cell r="ED1028">
            <v>0</v>
          </cell>
          <cell r="EE1028">
            <v>0</v>
          </cell>
          <cell r="EF1028">
            <v>0</v>
          </cell>
        </row>
        <row r="1029">
          <cell r="DH1029">
            <v>0</v>
          </cell>
          <cell r="DI1029">
            <v>0</v>
          </cell>
          <cell r="DJ1029">
            <v>0</v>
          </cell>
          <cell r="DK1029">
            <v>0</v>
          </cell>
          <cell r="DL1029">
            <v>0</v>
          </cell>
          <cell r="DM1029">
            <v>0</v>
          </cell>
          <cell r="DN1029">
            <v>0</v>
          </cell>
          <cell r="DO1029">
            <v>0</v>
          </cell>
          <cell r="DP1029">
            <v>0</v>
          </cell>
          <cell r="DQ1029">
            <v>0</v>
          </cell>
          <cell r="DR1029">
            <v>0</v>
          </cell>
          <cell r="DS1029">
            <v>0</v>
          </cell>
          <cell r="DU1029">
            <v>0</v>
          </cell>
          <cell r="DV1029">
            <v>0</v>
          </cell>
          <cell r="DW1029">
            <v>0</v>
          </cell>
          <cell r="DX1029">
            <v>0</v>
          </cell>
          <cell r="DY1029">
            <v>0</v>
          </cell>
          <cell r="DZ1029">
            <v>0</v>
          </cell>
          <cell r="EA1029">
            <v>0</v>
          </cell>
          <cell r="EB1029">
            <v>0</v>
          </cell>
          <cell r="EC1029">
            <v>0</v>
          </cell>
          <cell r="ED1029">
            <v>0</v>
          </cell>
          <cell r="EE1029">
            <v>0</v>
          </cell>
          <cell r="EF1029">
            <v>0</v>
          </cell>
        </row>
        <row r="1030">
          <cell r="DH1030">
            <v>0</v>
          </cell>
          <cell r="DI1030">
            <v>0</v>
          </cell>
          <cell r="DJ1030">
            <v>0</v>
          </cell>
          <cell r="DK1030">
            <v>0</v>
          </cell>
          <cell r="DL1030">
            <v>0</v>
          </cell>
          <cell r="DM1030">
            <v>0</v>
          </cell>
          <cell r="DN1030">
            <v>0</v>
          </cell>
          <cell r="DO1030">
            <v>0</v>
          </cell>
          <cell r="DP1030">
            <v>0</v>
          </cell>
          <cell r="DQ1030">
            <v>0</v>
          </cell>
          <cell r="DR1030">
            <v>0</v>
          </cell>
          <cell r="DS1030">
            <v>0</v>
          </cell>
          <cell r="DU1030">
            <v>0</v>
          </cell>
          <cell r="DV1030">
            <v>0</v>
          </cell>
          <cell r="DW1030">
            <v>0</v>
          </cell>
          <cell r="DX1030">
            <v>0</v>
          </cell>
          <cell r="DY1030">
            <v>0</v>
          </cell>
          <cell r="DZ1030">
            <v>0</v>
          </cell>
          <cell r="EA1030">
            <v>0</v>
          </cell>
          <cell r="EB1030">
            <v>0</v>
          </cell>
          <cell r="EC1030">
            <v>0</v>
          </cell>
          <cell r="ED1030">
            <v>0</v>
          </cell>
          <cell r="EE1030">
            <v>0</v>
          </cell>
          <cell r="EF1030">
            <v>0</v>
          </cell>
        </row>
        <row r="1031">
          <cell r="DH1031">
            <v>0</v>
          </cell>
          <cell r="DI1031">
            <v>0</v>
          </cell>
          <cell r="DJ1031">
            <v>0</v>
          </cell>
          <cell r="DK1031">
            <v>0</v>
          </cell>
          <cell r="DL1031">
            <v>0</v>
          </cell>
          <cell r="DM1031">
            <v>0</v>
          </cell>
          <cell r="DN1031">
            <v>0</v>
          </cell>
          <cell r="DO1031">
            <v>0</v>
          </cell>
          <cell r="DP1031">
            <v>0</v>
          </cell>
          <cell r="DQ1031">
            <v>0</v>
          </cell>
          <cell r="DR1031">
            <v>0</v>
          </cell>
          <cell r="DS1031">
            <v>0</v>
          </cell>
          <cell r="DU1031">
            <v>0</v>
          </cell>
          <cell r="DV1031">
            <v>0</v>
          </cell>
          <cell r="DW1031">
            <v>0</v>
          </cell>
          <cell r="DX1031">
            <v>0</v>
          </cell>
          <cell r="DY1031">
            <v>0</v>
          </cell>
          <cell r="DZ1031">
            <v>0</v>
          </cell>
          <cell r="EA1031">
            <v>0</v>
          </cell>
          <cell r="EB1031">
            <v>0</v>
          </cell>
          <cell r="EC1031">
            <v>0</v>
          </cell>
          <cell r="ED1031">
            <v>0</v>
          </cell>
          <cell r="EE1031">
            <v>0</v>
          </cell>
          <cell r="EF1031">
            <v>0</v>
          </cell>
        </row>
        <row r="1032">
          <cell r="DH1032">
            <v>0</v>
          </cell>
          <cell r="DI1032">
            <v>0</v>
          </cell>
          <cell r="DJ1032">
            <v>0</v>
          </cell>
          <cell r="DK1032">
            <v>0</v>
          </cell>
          <cell r="DL1032">
            <v>0</v>
          </cell>
          <cell r="DM1032">
            <v>0</v>
          </cell>
          <cell r="DN1032">
            <v>0</v>
          </cell>
          <cell r="DO1032">
            <v>0</v>
          </cell>
          <cell r="DP1032">
            <v>0</v>
          </cell>
          <cell r="DQ1032">
            <v>0</v>
          </cell>
          <cell r="DR1032">
            <v>0</v>
          </cell>
          <cell r="DS1032">
            <v>0</v>
          </cell>
          <cell r="DU1032">
            <v>0</v>
          </cell>
          <cell r="DV1032">
            <v>0</v>
          </cell>
          <cell r="DW1032">
            <v>0</v>
          </cell>
          <cell r="DX1032">
            <v>0</v>
          </cell>
          <cell r="DY1032">
            <v>0</v>
          </cell>
          <cell r="DZ1032">
            <v>0</v>
          </cell>
          <cell r="EA1032">
            <v>0</v>
          </cell>
          <cell r="EB1032">
            <v>0</v>
          </cell>
          <cell r="EC1032">
            <v>0</v>
          </cell>
          <cell r="ED1032">
            <v>0</v>
          </cell>
          <cell r="EE1032">
            <v>0</v>
          </cell>
          <cell r="EF1032">
            <v>0</v>
          </cell>
        </row>
        <row r="1033">
          <cell r="DH1033">
            <v>0</v>
          </cell>
          <cell r="DI1033">
            <v>0</v>
          </cell>
          <cell r="DJ1033">
            <v>0</v>
          </cell>
          <cell r="DK1033">
            <v>0</v>
          </cell>
          <cell r="DL1033">
            <v>0</v>
          </cell>
          <cell r="DM1033">
            <v>0</v>
          </cell>
          <cell r="DN1033">
            <v>0</v>
          </cell>
          <cell r="DO1033">
            <v>0</v>
          </cell>
          <cell r="DP1033">
            <v>0</v>
          </cell>
          <cell r="DQ1033">
            <v>0</v>
          </cell>
          <cell r="DR1033">
            <v>0</v>
          </cell>
          <cell r="DS1033">
            <v>0</v>
          </cell>
          <cell r="DU1033">
            <v>0</v>
          </cell>
          <cell r="DV1033">
            <v>0</v>
          </cell>
          <cell r="DW1033">
            <v>0</v>
          </cell>
          <cell r="DX1033">
            <v>0</v>
          </cell>
          <cell r="DY1033">
            <v>0</v>
          </cell>
          <cell r="DZ1033">
            <v>0</v>
          </cell>
          <cell r="EA1033">
            <v>0</v>
          </cell>
          <cell r="EB1033">
            <v>0</v>
          </cell>
          <cell r="EC1033">
            <v>0</v>
          </cell>
          <cell r="ED1033">
            <v>0</v>
          </cell>
          <cell r="EE1033">
            <v>0</v>
          </cell>
          <cell r="EF1033">
            <v>0</v>
          </cell>
        </row>
        <row r="1034">
          <cell r="DH1034">
            <v>0</v>
          </cell>
          <cell r="DI1034">
            <v>0</v>
          </cell>
          <cell r="DJ1034">
            <v>0</v>
          </cell>
          <cell r="DK1034">
            <v>0</v>
          </cell>
          <cell r="DL1034">
            <v>0</v>
          </cell>
          <cell r="DM1034">
            <v>0</v>
          </cell>
          <cell r="DN1034">
            <v>0</v>
          </cell>
          <cell r="DO1034">
            <v>0</v>
          </cell>
          <cell r="DP1034">
            <v>0</v>
          </cell>
          <cell r="DQ1034">
            <v>0</v>
          </cell>
          <cell r="DR1034">
            <v>0</v>
          </cell>
          <cell r="DS1034">
            <v>0</v>
          </cell>
          <cell r="DU1034">
            <v>0</v>
          </cell>
          <cell r="DV1034">
            <v>0</v>
          </cell>
          <cell r="DW1034">
            <v>0</v>
          </cell>
          <cell r="DX1034">
            <v>0</v>
          </cell>
          <cell r="DY1034">
            <v>0</v>
          </cell>
          <cell r="DZ1034">
            <v>0</v>
          </cell>
          <cell r="EA1034">
            <v>0</v>
          </cell>
          <cell r="EB1034">
            <v>0</v>
          </cell>
          <cell r="EC1034">
            <v>0</v>
          </cell>
          <cell r="ED1034">
            <v>0</v>
          </cell>
          <cell r="EE1034">
            <v>0</v>
          </cell>
          <cell r="EF1034">
            <v>0</v>
          </cell>
        </row>
        <row r="1035">
          <cell r="DH1035">
            <v>0</v>
          </cell>
          <cell r="DI1035">
            <v>0</v>
          </cell>
          <cell r="DJ1035">
            <v>0</v>
          </cell>
          <cell r="DK1035">
            <v>0</v>
          </cell>
          <cell r="DL1035">
            <v>0</v>
          </cell>
          <cell r="DM1035">
            <v>0</v>
          </cell>
          <cell r="DN1035">
            <v>0</v>
          </cell>
          <cell r="DO1035">
            <v>0</v>
          </cell>
          <cell r="DP1035">
            <v>0</v>
          </cell>
          <cell r="DQ1035">
            <v>0</v>
          </cell>
          <cell r="DR1035">
            <v>0</v>
          </cell>
          <cell r="DS1035">
            <v>0</v>
          </cell>
          <cell r="DU1035">
            <v>0</v>
          </cell>
          <cell r="DV1035">
            <v>0</v>
          </cell>
          <cell r="DW1035">
            <v>0</v>
          </cell>
          <cell r="DX1035">
            <v>0</v>
          </cell>
          <cell r="DY1035">
            <v>0</v>
          </cell>
          <cell r="DZ1035">
            <v>0</v>
          </cell>
          <cell r="EA1035">
            <v>0</v>
          </cell>
          <cell r="EB1035">
            <v>0</v>
          </cell>
          <cell r="EC1035">
            <v>0</v>
          </cell>
          <cell r="ED1035">
            <v>0</v>
          </cell>
          <cell r="EE1035">
            <v>0</v>
          </cell>
          <cell r="EF1035">
            <v>0</v>
          </cell>
        </row>
        <row r="1036">
          <cell r="DH1036">
            <v>0</v>
          </cell>
          <cell r="DI1036">
            <v>0</v>
          </cell>
          <cell r="DJ1036">
            <v>0</v>
          </cell>
          <cell r="DK1036">
            <v>0</v>
          </cell>
          <cell r="DL1036">
            <v>0</v>
          </cell>
          <cell r="DM1036">
            <v>0</v>
          </cell>
          <cell r="DN1036">
            <v>0</v>
          </cell>
          <cell r="DO1036">
            <v>0</v>
          </cell>
          <cell r="DP1036">
            <v>0</v>
          </cell>
          <cell r="DQ1036">
            <v>0</v>
          </cell>
          <cell r="DR1036">
            <v>0</v>
          </cell>
          <cell r="DS1036">
            <v>0</v>
          </cell>
          <cell r="DU1036">
            <v>0</v>
          </cell>
          <cell r="DV1036">
            <v>0</v>
          </cell>
          <cell r="DW1036">
            <v>0</v>
          </cell>
          <cell r="DX1036">
            <v>0</v>
          </cell>
          <cell r="DY1036">
            <v>0</v>
          </cell>
          <cell r="DZ1036">
            <v>0</v>
          </cell>
          <cell r="EA1036">
            <v>0</v>
          </cell>
          <cell r="EB1036">
            <v>0</v>
          </cell>
          <cell r="EC1036">
            <v>0</v>
          </cell>
          <cell r="ED1036">
            <v>0</v>
          </cell>
          <cell r="EE1036">
            <v>0</v>
          </cell>
          <cell r="EF1036">
            <v>0</v>
          </cell>
        </row>
        <row r="1037">
          <cell r="DH1037">
            <v>0</v>
          </cell>
          <cell r="DI1037">
            <v>0</v>
          </cell>
          <cell r="DJ1037">
            <v>0</v>
          </cell>
          <cell r="DK1037">
            <v>0</v>
          </cell>
          <cell r="DL1037">
            <v>0</v>
          </cell>
          <cell r="DM1037">
            <v>0</v>
          </cell>
          <cell r="DN1037">
            <v>0</v>
          </cell>
          <cell r="DO1037">
            <v>0</v>
          </cell>
          <cell r="DP1037">
            <v>0</v>
          </cell>
          <cell r="DQ1037">
            <v>0</v>
          </cell>
          <cell r="DR1037">
            <v>0</v>
          </cell>
          <cell r="DS1037">
            <v>0</v>
          </cell>
          <cell r="DU1037">
            <v>0</v>
          </cell>
          <cell r="DV1037">
            <v>0</v>
          </cell>
          <cell r="DW1037">
            <v>0</v>
          </cell>
          <cell r="DX1037">
            <v>0</v>
          </cell>
          <cell r="DY1037">
            <v>0</v>
          </cell>
          <cell r="DZ1037">
            <v>0</v>
          </cell>
          <cell r="EA1037">
            <v>0</v>
          </cell>
          <cell r="EB1037">
            <v>0</v>
          </cell>
          <cell r="EC1037">
            <v>0</v>
          </cell>
          <cell r="ED1037">
            <v>0</v>
          </cell>
          <cell r="EE1037">
            <v>0</v>
          </cell>
          <cell r="EF1037">
            <v>0</v>
          </cell>
        </row>
        <row r="1038">
          <cell r="DH1038">
            <v>0</v>
          </cell>
          <cell r="DI1038">
            <v>0</v>
          </cell>
          <cell r="DJ1038">
            <v>0</v>
          </cell>
          <cell r="DK1038">
            <v>0</v>
          </cell>
          <cell r="DL1038">
            <v>0</v>
          </cell>
          <cell r="DM1038">
            <v>0</v>
          </cell>
          <cell r="DN1038">
            <v>0</v>
          </cell>
          <cell r="DO1038">
            <v>0</v>
          </cell>
          <cell r="DP1038">
            <v>0</v>
          </cell>
          <cell r="DQ1038">
            <v>0</v>
          </cell>
          <cell r="DR1038">
            <v>0</v>
          </cell>
          <cell r="DS1038">
            <v>0</v>
          </cell>
          <cell r="DU1038">
            <v>0</v>
          </cell>
          <cell r="DV1038">
            <v>0</v>
          </cell>
          <cell r="DW1038">
            <v>0</v>
          </cell>
          <cell r="DX1038">
            <v>0</v>
          </cell>
          <cell r="DY1038">
            <v>0</v>
          </cell>
          <cell r="DZ1038">
            <v>0</v>
          </cell>
          <cell r="EA1038">
            <v>0</v>
          </cell>
          <cell r="EB1038">
            <v>0</v>
          </cell>
          <cell r="EC1038">
            <v>0</v>
          </cell>
          <cell r="ED1038">
            <v>0</v>
          </cell>
          <cell r="EE1038">
            <v>0</v>
          </cell>
          <cell r="EF1038">
            <v>0</v>
          </cell>
        </row>
        <row r="1039">
          <cell r="DH1039">
            <v>0</v>
          </cell>
          <cell r="DI1039">
            <v>0</v>
          </cell>
          <cell r="DJ1039">
            <v>0</v>
          </cell>
          <cell r="DK1039">
            <v>0</v>
          </cell>
          <cell r="DL1039">
            <v>0</v>
          </cell>
          <cell r="DM1039">
            <v>0</v>
          </cell>
          <cell r="DN1039">
            <v>0</v>
          </cell>
          <cell r="DO1039">
            <v>0</v>
          </cell>
          <cell r="DP1039">
            <v>0</v>
          </cell>
          <cell r="DQ1039">
            <v>0</v>
          </cell>
          <cell r="DR1039">
            <v>0</v>
          </cell>
          <cell r="DS1039">
            <v>0</v>
          </cell>
          <cell r="DU1039">
            <v>0</v>
          </cell>
          <cell r="DV1039">
            <v>0</v>
          </cell>
          <cell r="DW1039">
            <v>0</v>
          </cell>
          <cell r="DX1039">
            <v>0</v>
          </cell>
          <cell r="DY1039">
            <v>0</v>
          </cell>
          <cell r="DZ1039">
            <v>0</v>
          </cell>
          <cell r="EA1039">
            <v>0</v>
          </cell>
          <cell r="EB1039">
            <v>0</v>
          </cell>
          <cell r="EC1039">
            <v>0</v>
          </cell>
          <cell r="ED1039">
            <v>0</v>
          </cell>
          <cell r="EE1039">
            <v>0</v>
          </cell>
          <cell r="EF1039">
            <v>0</v>
          </cell>
        </row>
        <row r="1040">
          <cell r="DH1040">
            <v>0</v>
          </cell>
          <cell r="DI1040">
            <v>0</v>
          </cell>
          <cell r="DJ1040">
            <v>0</v>
          </cell>
          <cell r="DK1040">
            <v>0</v>
          </cell>
          <cell r="DL1040">
            <v>0</v>
          </cell>
          <cell r="DM1040">
            <v>0</v>
          </cell>
          <cell r="DN1040">
            <v>0</v>
          </cell>
          <cell r="DO1040">
            <v>0</v>
          </cell>
          <cell r="DP1040">
            <v>0</v>
          </cell>
          <cell r="DQ1040">
            <v>0</v>
          </cell>
          <cell r="DR1040">
            <v>0</v>
          </cell>
          <cell r="DS1040">
            <v>0</v>
          </cell>
          <cell r="DU1040">
            <v>0</v>
          </cell>
          <cell r="DV1040">
            <v>0</v>
          </cell>
          <cell r="DW1040">
            <v>0</v>
          </cell>
          <cell r="DX1040">
            <v>0</v>
          </cell>
          <cell r="DY1040">
            <v>0</v>
          </cell>
          <cell r="DZ1040">
            <v>0</v>
          </cell>
          <cell r="EA1040">
            <v>0</v>
          </cell>
          <cell r="EB1040">
            <v>0</v>
          </cell>
          <cell r="EC1040">
            <v>0</v>
          </cell>
          <cell r="ED1040">
            <v>0</v>
          </cell>
          <cell r="EE1040">
            <v>0</v>
          </cell>
          <cell r="EF1040">
            <v>0</v>
          </cell>
        </row>
        <row r="1041">
          <cell r="DH1041">
            <v>0</v>
          </cell>
          <cell r="DI1041">
            <v>0</v>
          </cell>
          <cell r="DJ1041">
            <v>0</v>
          </cell>
          <cell r="DK1041">
            <v>0</v>
          </cell>
          <cell r="DL1041">
            <v>0</v>
          </cell>
          <cell r="DM1041">
            <v>0</v>
          </cell>
          <cell r="DN1041">
            <v>0</v>
          </cell>
          <cell r="DO1041">
            <v>0</v>
          </cell>
          <cell r="DP1041">
            <v>0</v>
          </cell>
          <cell r="DQ1041">
            <v>0</v>
          </cell>
          <cell r="DR1041">
            <v>0</v>
          </cell>
          <cell r="DS1041">
            <v>0</v>
          </cell>
          <cell r="DU1041">
            <v>0</v>
          </cell>
          <cell r="DV1041">
            <v>0</v>
          </cell>
          <cell r="DW1041">
            <v>0</v>
          </cell>
          <cell r="DX1041">
            <v>0</v>
          </cell>
          <cell r="DY1041">
            <v>0</v>
          </cell>
          <cell r="DZ1041">
            <v>0</v>
          </cell>
          <cell r="EA1041">
            <v>0</v>
          </cell>
          <cell r="EB1041">
            <v>0</v>
          </cell>
          <cell r="EC1041">
            <v>0</v>
          </cell>
          <cell r="ED1041">
            <v>0</v>
          </cell>
          <cell r="EE1041">
            <v>0</v>
          </cell>
          <cell r="EF1041">
            <v>0</v>
          </cell>
        </row>
        <row r="1042">
          <cell r="DH1042">
            <v>0</v>
          </cell>
          <cell r="DI1042">
            <v>0</v>
          </cell>
          <cell r="DJ1042">
            <v>0</v>
          </cell>
          <cell r="DK1042">
            <v>0</v>
          </cell>
          <cell r="DL1042">
            <v>0</v>
          </cell>
          <cell r="DM1042">
            <v>0</v>
          </cell>
          <cell r="DN1042">
            <v>0</v>
          </cell>
          <cell r="DO1042">
            <v>0</v>
          </cell>
          <cell r="DP1042">
            <v>0</v>
          </cell>
          <cell r="DQ1042">
            <v>0</v>
          </cell>
          <cell r="DR1042">
            <v>0</v>
          </cell>
          <cell r="DS1042">
            <v>0</v>
          </cell>
          <cell r="DU1042">
            <v>0</v>
          </cell>
          <cell r="DV1042">
            <v>0</v>
          </cell>
          <cell r="DW1042">
            <v>0</v>
          </cell>
          <cell r="DX1042">
            <v>0</v>
          </cell>
          <cell r="DY1042">
            <v>0</v>
          </cell>
          <cell r="DZ1042">
            <v>0</v>
          </cell>
          <cell r="EA1042">
            <v>0</v>
          </cell>
          <cell r="EB1042">
            <v>0</v>
          </cell>
          <cell r="EC1042">
            <v>0</v>
          </cell>
          <cell r="ED1042">
            <v>0</v>
          </cell>
          <cell r="EE1042">
            <v>0</v>
          </cell>
          <cell r="EF1042">
            <v>0</v>
          </cell>
        </row>
        <row r="1043">
          <cell r="DH1043">
            <v>0</v>
          </cell>
          <cell r="DI1043">
            <v>0</v>
          </cell>
          <cell r="DJ1043">
            <v>0</v>
          </cell>
          <cell r="DK1043">
            <v>0</v>
          </cell>
          <cell r="DL1043">
            <v>0</v>
          </cell>
          <cell r="DM1043">
            <v>0</v>
          </cell>
          <cell r="DN1043">
            <v>0</v>
          </cell>
          <cell r="DO1043">
            <v>0</v>
          </cell>
          <cell r="DP1043">
            <v>0</v>
          </cell>
          <cell r="DQ1043">
            <v>0</v>
          </cell>
          <cell r="DR1043">
            <v>0</v>
          </cell>
          <cell r="DS1043">
            <v>0</v>
          </cell>
          <cell r="DU1043">
            <v>0</v>
          </cell>
          <cell r="DV1043">
            <v>0</v>
          </cell>
          <cell r="DW1043">
            <v>0</v>
          </cell>
          <cell r="DX1043">
            <v>0</v>
          </cell>
          <cell r="DY1043">
            <v>0</v>
          </cell>
          <cell r="DZ1043">
            <v>0</v>
          </cell>
          <cell r="EA1043">
            <v>0</v>
          </cell>
          <cell r="EB1043">
            <v>0</v>
          </cell>
          <cell r="EC1043">
            <v>0</v>
          </cell>
          <cell r="ED1043">
            <v>0</v>
          </cell>
          <cell r="EE1043">
            <v>0</v>
          </cell>
          <cell r="EF1043">
            <v>0</v>
          </cell>
        </row>
        <row r="1044">
          <cell r="DH1044">
            <v>0</v>
          </cell>
          <cell r="DI1044">
            <v>0</v>
          </cell>
          <cell r="DJ1044">
            <v>0</v>
          </cell>
          <cell r="DK1044">
            <v>0</v>
          </cell>
          <cell r="DL1044">
            <v>0</v>
          </cell>
          <cell r="DM1044">
            <v>0</v>
          </cell>
          <cell r="DN1044">
            <v>0</v>
          </cell>
          <cell r="DO1044">
            <v>0</v>
          </cell>
          <cell r="DP1044">
            <v>0</v>
          </cell>
          <cell r="DQ1044">
            <v>0</v>
          </cell>
          <cell r="DR1044">
            <v>0</v>
          </cell>
          <cell r="DS1044">
            <v>0</v>
          </cell>
          <cell r="DU1044">
            <v>0</v>
          </cell>
          <cell r="DV1044">
            <v>0</v>
          </cell>
          <cell r="DW1044">
            <v>0</v>
          </cell>
          <cell r="DX1044">
            <v>0</v>
          </cell>
          <cell r="DY1044">
            <v>0</v>
          </cell>
          <cell r="DZ1044">
            <v>0</v>
          </cell>
          <cell r="EA1044">
            <v>0</v>
          </cell>
          <cell r="EB1044">
            <v>0</v>
          </cell>
          <cell r="EC1044">
            <v>0</v>
          </cell>
          <cell r="ED1044">
            <v>0</v>
          </cell>
          <cell r="EE1044">
            <v>0</v>
          </cell>
          <cell r="EF1044">
            <v>0</v>
          </cell>
        </row>
        <row r="1045">
          <cell r="DH1045">
            <v>0</v>
          </cell>
          <cell r="DI1045">
            <v>0</v>
          </cell>
          <cell r="DJ1045">
            <v>0</v>
          </cell>
          <cell r="DK1045">
            <v>0</v>
          </cell>
          <cell r="DL1045">
            <v>0</v>
          </cell>
          <cell r="DM1045">
            <v>0</v>
          </cell>
          <cell r="DN1045">
            <v>0</v>
          </cell>
          <cell r="DO1045">
            <v>0</v>
          </cell>
          <cell r="DP1045">
            <v>0</v>
          </cell>
          <cell r="DQ1045">
            <v>0</v>
          </cell>
          <cell r="DR1045">
            <v>0</v>
          </cell>
          <cell r="DS1045">
            <v>0</v>
          </cell>
          <cell r="DU1045">
            <v>0</v>
          </cell>
          <cell r="DV1045">
            <v>0</v>
          </cell>
          <cell r="DW1045">
            <v>0</v>
          </cell>
          <cell r="DX1045">
            <v>0</v>
          </cell>
          <cell r="DY1045">
            <v>0</v>
          </cell>
          <cell r="DZ1045">
            <v>0</v>
          </cell>
          <cell r="EA1045">
            <v>0</v>
          </cell>
          <cell r="EB1045">
            <v>0</v>
          </cell>
          <cell r="EC1045">
            <v>0</v>
          </cell>
          <cell r="ED1045">
            <v>0</v>
          </cell>
          <cell r="EE1045">
            <v>0</v>
          </cell>
          <cell r="EF1045">
            <v>0</v>
          </cell>
        </row>
        <row r="1046">
          <cell r="DH1046">
            <v>0</v>
          </cell>
          <cell r="DI1046">
            <v>0</v>
          </cell>
          <cell r="DJ1046">
            <v>0</v>
          </cell>
          <cell r="DK1046">
            <v>0</v>
          </cell>
          <cell r="DL1046">
            <v>0</v>
          </cell>
          <cell r="DM1046">
            <v>0</v>
          </cell>
          <cell r="DN1046">
            <v>0</v>
          </cell>
          <cell r="DO1046">
            <v>0</v>
          </cell>
          <cell r="DP1046">
            <v>0</v>
          </cell>
          <cell r="DQ1046">
            <v>0</v>
          </cell>
          <cell r="DR1046">
            <v>0</v>
          </cell>
          <cell r="DS1046">
            <v>0</v>
          </cell>
          <cell r="DU1046">
            <v>0</v>
          </cell>
          <cell r="DV1046">
            <v>0</v>
          </cell>
          <cell r="DW1046">
            <v>0</v>
          </cell>
          <cell r="DX1046">
            <v>0</v>
          </cell>
          <cell r="DY1046">
            <v>0</v>
          </cell>
          <cell r="DZ1046">
            <v>0</v>
          </cell>
          <cell r="EA1046">
            <v>0</v>
          </cell>
          <cell r="EB1046">
            <v>0</v>
          </cell>
          <cell r="EC1046">
            <v>0</v>
          </cell>
          <cell r="ED1046">
            <v>0</v>
          </cell>
          <cell r="EE1046">
            <v>0</v>
          </cell>
          <cell r="EF1046">
            <v>0</v>
          </cell>
        </row>
        <row r="1047">
          <cell r="DH1047">
            <v>0</v>
          </cell>
          <cell r="DI1047">
            <v>0</v>
          </cell>
          <cell r="DJ1047">
            <v>0</v>
          </cell>
          <cell r="DK1047">
            <v>0</v>
          </cell>
          <cell r="DL1047">
            <v>0</v>
          </cell>
          <cell r="DM1047">
            <v>0</v>
          </cell>
          <cell r="DN1047">
            <v>0</v>
          </cell>
          <cell r="DO1047">
            <v>0</v>
          </cell>
          <cell r="DP1047">
            <v>0</v>
          </cell>
          <cell r="DQ1047">
            <v>0</v>
          </cell>
          <cell r="DR1047">
            <v>0</v>
          </cell>
          <cell r="DS1047">
            <v>0</v>
          </cell>
          <cell r="DU1047">
            <v>0</v>
          </cell>
          <cell r="DV1047">
            <v>0</v>
          </cell>
          <cell r="DW1047">
            <v>0</v>
          </cell>
          <cell r="DX1047">
            <v>0</v>
          </cell>
          <cell r="DY1047">
            <v>0</v>
          </cell>
          <cell r="DZ1047">
            <v>0</v>
          </cell>
          <cell r="EA1047">
            <v>0</v>
          </cell>
          <cell r="EB1047">
            <v>0</v>
          </cell>
          <cell r="EC1047">
            <v>0</v>
          </cell>
          <cell r="ED1047">
            <v>0</v>
          </cell>
          <cell r="EE1047">
            <v>0</v>
          </cell>
          <cell r="EF1047">
            <v>0</v>
          </cell>
        </row>
        <row r="1048">
          <cell r="DH1048">
            <v>0</v>
          </cell>
          <cell r="DI1048">
            <v>0</v>
          </cell>
          <cell r="DJ1048">
            <v>0</v>
          </cell>
          <cell r="DK1048">
            <v>0</v>
          </cell>
          <cell r="DL1048">
            <v>0</v>
          </cell>
          <cell r="DM1048">
            <v>0</v>
          </cell>
          <cell r="DN1048">
            <v>0</v>
          </cell>
          <cell r="DO1048">
            <v>0</v>
          </cell>
          <cell r="DP1048">
            <v>0</v>
          </cell>
          <cell r="DQ1048">
            <v>0</v>
          </cell>
          <cell r="DR1048">
            <v>0</v>
          </cell>
          <cell r="DS1048">
            <v>0</v>
          </cell>
          <cell r="DU1048">
            <v>0</v>
          </cell>
          <cell r="DV1048">
            <v>0</v>
          </cell>
          <cell r="DW1048">
            <v>0</v>
          </cell>
          <cell r="DX1048">
            <v>0</v>
          </cell>
          <cell r="DY1048">
            <v>0</v>
          </cell>
          <cell r="DZ1048">
            <v>0</v>
          </cell>
          <cell r="EA1048">
            <v>0</v>
          </cell>
          <cell r="EB1048">
            <v>0</v>
          </cell>
          <cell r="EC1048">
            <v>0</v>
          </cell>
          <cell r="ED1048">
            <v>0</v>
          </cell>
          <cell r="EE1048">
            <v>0</v>
          </cell>
          <cell r="EF1048">
            <v>0</v>
          </cell>
        </row>
        <row r="1049">
          <cell r="DH1049">
            <v>0</v>
          </cell>
          <cell r="DI1049">
            <v>0</v>
          </cell>
          <cell r="DJ1049">
            <v>0</v>
          </cell>
          <cell r="DK1049">
            <v>0</v>
          </cell>
          <cell r="DL1049">
            <v>0</v>
          </cell>
          <cell r="DM1049">
            <v>0</v>
          </cell>
          <cell r="DN1049">
            <v>0</v>
          </cell>
          <cell r="DO1049">
            <v>0</v>
          </cell>
          <cell r="DP1049">
            <v>0</v>
          </cell>
          <cell r="DQ1049">
            <v>0</v>
          </cell>
          <cell r="DR1049">
            <v>0</v>
          </cell>
          <cell r="DS1049">
            <v>0</v>
          </cell>
          <cell r="DU1049">
            <v>0</v>
          </cell>
          <cell r="DV1049">
            <v>0</v>
          </cell>
          <cell r="DW1049">
            <v>0</v>
          </cell>
          <cell r="DX1049">
            <v>0</v>
          </cell>
          <cell r="DY1049">
            <v>0</v>
          </cell>
          <cell r="DZ1049">
            <v>0</v>
          </cell>
          <cell r="EA1049">
            <v>0</v>
          </cell>
          <cell r="EB1049">
            <v>0</v>
          </cell>
          <cell r="EC1049">
            <v>0</v>
          </cell>
          <cell r="ED1049">
            <v>0</v>
          </cell>
          <cell r="EE1049">
            <v>0</v>
          </cell>
          <cell r="EF1049">
            <v>0</v>
          </cell>
        </row>
        <row r="1050">
          <cell r="DH1050">
            <v>0</v>
          </cell>
          <cell r="DI1050">
            <v>0</v>
          </cell>
          <cell r="DJ1050">
            <v>0</v>
          </cell>
          <cell r="DK1050">
            <v>0</v>
          </cell>
          <cell r="DL1050">
            <v>0</v>
          </cell>
          <cell r="DM1050">
            <v>0</v>
          </cell>
          <cell r="DN1050">
            <v>0</v>
          </cell>
          <cell r="DO1050">
            <v>0</v>
          </cell>
          <cell r="DP1050">
            <v>0</v>
          </cell>
          <cell r="DQ1050">
            <v>0</v>
          </cell>
          <cell r="DR1050">
            <v>0</v>
          </cell>
          <cell r="DS1050">
            <v>0</v>
          </cell>
          <cell r="DU1050">
            <v>0</v>
          </cell>
          <cell r="DV1050">
            <v>0</v>
          </cell>
          <cell r="DW1050">
            <v>0</v>
          </cell>
          <cell r="DX1050">
            <v>0</v>
          </cell>
          <cell r="DY1050">
            <v>0</v>
          </cell>
          <cell r="DZ1050">
            <v>0</v>
          </cell>
          <cell r="EA1050">
            <v>0</v>
          </cell>
          <cell r="EB1050">
            <v>0</v>
          </cell>
          <cell r="EC1050">
            <v>0</v>
          </cell>
          <cell r="ED1050">
            <v>0</v>
          </cell>
          <cell r="EE1050">
            <v>0</v>
          </cell>
          <cell r="EF1050">
            <v>0</v>
          </cell>
        </row>
        <row r="1051">
          <cell r="DH1051">
            <v>0</v>
          </cell>
          <cell r="DI1051">
            <v>0</v>
          </cell>
          <cell r="DJ1051">
            <v>0</v>
          </cell>
          <cell r="DK1051">
            <v>0</v>
          </cell>
          <cell r="DL1051">
            <v>0</v>
          </cell>
          <cell r="DM1051">
            <v>0</v>
          </cell>
          <cell r="DN1051">
            <v>0</v>
          </cell>
          <cell r="DO1051">
            <v>0</v>
          </cell>
          <cell r="DP1051">
            <v>0</v>
          </cell>
          <cell r="DQ1051">
            <v>0</v>
          </cell>
          <cell r="DR1051">
            <v>0</v>
          </cell>
          <cell r="DS1051">
            <v>0</v>
          </cell>
          <cell r="DU1051">
            <v>0</v>
          </cell>
          <cell r="DV1051">
            <v>0</v>
          </cell>
          <cell r="DW1051">
            <v>0</v>
          </cell>
          <cell r="DX1051">
            <v>0</v>
          </cell>
          <cell r="DY1051">
            <v>0</v>
          </cell>
          <cell r="DZ1051">
            <v>0</v>
          </cell>
          <cell r="EA1051">
            <v>0</v>
          </cell>
          <cell r="EB1051">
            <v>0</v>
          </cell>
          <cell r="EC1051">
            <v>0</v>
          </cell>
          <cell r="ED1051">
            <v>0</v>
          </cell>
          <cell r="EE1051">
            <v>0</v>
          </cell>
          <cell r="EF1051">
            <v>0</v>
          </cell>
        </row>
        <row r="1052">
          <cell r="DH1052">
            <v>0</v>
          </cell>
          <cell r="DI1052">
            <v>0</v>
          </cell>
          <cell r="DJ1052">
            <v>0</v>
          </cell>
          <cell r="DK1052">
            <v>0</v>
          </cell>
          <cell r="DL1052">
            <v>0</v>
          </cell>
          <cell r="DM1052">
            <v>0</v>
          </cell>
          <cell r="DN1052">
            <v>0</v>
          </cell>
          <cell r="DO1052">
            <v>0</v>
          </cell>
          <cell r="DP1052">
            <v>0</v>
          </cell>
          <cell r="DQ1052">
            <v>0</v>
          </cell>
          <cell r="DR1052">
            <v>0</v>
          </cell>
          <cell r="DS1052">
            <v>0</v>
          </cell>
          <cell r="DU1052">
            <v>0</v>
          </cell>
          <cell r="DV1052">
            <v>0</v>
          </cell>
          <cell r="DW1052">
            <v>0</v>
          </cell>
          <cell r="DX1052">
            <v>0</v>
          </cell>
          <cell r="DY1052">
            <v>0</v>
          </cell>
          <cell r="DZ1052">
            <v>0</v>
          </cell>
          <cell r="EA1052">
            <v>0</v>
          </cell>
          <cell r="EB1052">
            <v>0</v>
          </cell>
          <cell r="EC1052">
            <v>0</v>
          </cell>
          <cell r="ED1052">
            <v>0</v>
          </cell>
          <cell r="EE1052">
            <v>0</v>
          </cell>
          <cell r="EF1052">
            <v>0</v>
          </cell>
        </row>
        <row r="1053">
          <cell r="DH1053">
            <v>0</v>
          </cell>
          <cell r="DI1053">
            <v>0</v>
          </cell>
          <cell r="DJ1053">
            <v>0</v>
          </cell>
          <cell r="DK1053">
            <v>0</v>
          </cell>
          <cell r="DL1053">
            <v>0</v>
          </cell>
          <cell r="DM1053">
            <v>0</v>
          </cell>
          <cell r="DN1053">
            <v>0</v>
          </cell>
          <cell r="DO1053">
            <v>0</v>
          </cell>
          <cell r="DP1053">
            <v>0</v>
          </cell>
          <cell r="DQ1053">
            <v>0</v>
          </cell>
          <cell r="DR1053">
            <v>0</v>
          </cell>
          <cell r="DS1053">
            <v>0</v>
          </cell>
          <cell r="DU1053">
            <v>0</v>
          </cell>
          <cell r="DV1053">
            <v>0</v>
          </cell>
          <cell r="DW1053">
            <v>0</v>
          </cell>
          <cell r="DX1053">
            <v>0</v>
          </cell>
          <cell r="DY1053">
            <v>0</v>
          </cell>
          <cell r="DZ1053">
            <v>0</v>
          </cell>
          <cell r="EA1053">
            <v>0</v>
          </cell>
          <cell r="EB1053">
            <v>0</v>
          </cell>
          <cell r="EC1053">
            <v>0</v>
          </cell>
          <cell r="ED1053">
            <v>0</v>
          </cell>
          <cell r="EE1053">
            <v>0</v>
          </cell>
          <cell r="EF1053">
            <v>0</v>
          </cell>
        </row>
        <row r="1054">
          <cell r="DH1054">
            <v>0</v>
          </cell>
          <cell r="DI1054">
            <v>0</v>
          </cell>
          <cell r="DJ1054">
            <v>0</v>
          </cell>
          <cell r="DK1054">
            <v>0</v>
          </cell>
          <cell r="DL1054">
            <v>0</v>
          </cell>
          <cell r="DM1054">
            <v>0</v>
          </cell>
          <cell r="DN1054">
            <v>0</v>
          </cell>
          <cell r="DO1054">
            <v>0</v>
          </cell>
          <cell r="DP1054">
            <v>0</v>
          </cell>
          <cell r="DQ1054">
            <v>0</v>
          </cell>
          <cell r="DR1054">
            <v>0</v>
          </cell>
          <cell r="DS1054">
            <v>0</v>
          </cell>
          <cell r="DU1054">
            <v>0</v>
          </cell>
          <cell r="DV1054">
            <v>0</v>
          </cell>
          <cell r="DW1054">
            <v>0</v>
          </cell>
          <cell r="DX1054">
            <v>0</v>
          </cell>
          <cell r="DY1054">
            <v>0</v>
          </cell>
          <cell r="DZ1054">
            <v>0</v>
          </cell>
          <cell r="EA1054">
            <v>0</v>
          </cell>
          <cell r="EB1054">
            <v>0</v>
          </cell>
          <cell r="EC1054">
            <v>0</v>
          </cell>
          <cell r="ED1054">
            <v>0</v>
          </cell>
          <cell r="EE1054">
            <v>0</v>
          </cell>
          <cell r="EF1054">
            <v>0</v>
          </cell>
        </row>
        <row r="1055">
          <cell r="DH1055">
            <v>0</v>
          </cell>
          <cell r="DI1055">
            <v>0</v>
          </cell>
          <cell r="DJ1055">
            <v>0</v>
          </cell>
          <cell r="DK1055">
            <v>0</v>
          </cell>
          <cell r="DL1055">
            <v>0</v>
          </cell>
          <cell r="DM1055">
            <v>0</v>
          </cell>
          <cell r="DN1055">
            <v>0</v>
          </cell>
          <cell r="DO1055">
            <v>0</v>
          </cell>
          <cell r="DP1055">
            <v>0</v>
          </cell>
          <cell r="DQ1055">
            <v>0</v>
          </cell>
          <cell r="DR1055">
            <v>0</v>
          </cell>
          <cell r="DS1055">
            <v>0</v>
          </cell>
          <cell r="DU1055">
            <v>0</v>
          </cell>
          <cell r="DV1055">
            <v>0</v>
          </cell>
          <cell r="DW1055">
            <v>0</v>
          </cell>
          <cell r="DX1055">
            <v>0</v>
          </cell>
          <cell r="DY1055">
            <v>0</v>
          </cell>
          <cell r="DZ1055">
            <v>0</v>
          </cell>
          <cell r="EA1055">
            <v>0</v>
          </cell>
          <cell r="EB1055">
            <v>0</v>
          </cell>
          <cell r="EC1055">
            <v>0</v>
          </cell>
          <cell r="ED1055">
            <v>0</v>
          </cell>
          <cell r="EE1055">
            <v>0</v>
          </cell>
          <cell r="EF1055">
            <v>0</v>
          </cell>
        </row>
        <row r="1056">
          <cell r="DH1056">
            <v>0</v>
          </cell>
          <cell r="DI1056">
            <v>0</v>
          </cell>
          <cell r="DJ1056">
            <v>0</v>
          </cell>
          <cell r="DK1056">
            <v>0</v>
          </cell>
          <cell r="DL1056">
            <v>0</v>
          </cell>
          <cell r="DM1056">
            <v>0</v>
          </cell>
          <cell r="DN1056">
            <v>0</v>
          </cell>
          <cell r="DO1056">
            <v>0</v>
          </cell>
          <cell r="DP1056">
            <v>0</v>
          </cell>
          <cell r="DQ1056">
            <v>0</v>
          </cell>
          <cell r="DR1056">
            <v>0</v>
          </cell>
          <cell r="DS1056">
            <v>0</v>
          </cell>
          <cell r="DU1056">
            <v>0</v>
          </cell>
          <cell r="DV1056">
            <v>0</v>
          </cell>
          <cell r="DW1056">
            <v>0</v>
          </cell>
          <cell r="DX1056">
            <v>0</v>
          </cell>
          <cell r="DY1056">
            <v>0</v>
          </cell>
          <cell r="DZ1056">
            <v>0</v>
          </cell>
          <cell r="EA1056">
            <v>0</v>
          </cell>
          <cell r="EB1056">
            <v>0</v>
          </cell>
          <cell r="EC1056">
            <v>0</v>
          </cell>
          <cell r="ED1056">
            <v>0</v>
          </cell>
          <cell r="EE1056">
            <v>0</v>
          </cell>
          <cell r="EF1056">
            <v>0</v>
          </cell>
        </row>
        <row r="1057">
          <cell r="DH1057">
            <v>0</v>
          </cell>
          <cell r="DI1057">
            <v>0</v>
          </cell>
          <cell r="DJ1057">
            <v>0</v>
          </cell>
          <cell r="DK1057">
            <v>0</v>
          </cell>
          <cell r="DL1057">
            <v>0</v>
          </cell>
          <cell r="DM1057">
            <v>0</v>
          </cell>
          <cell r="DN1057">
            <v>0</v>
          </cell>
          <cell r="DO1057">
            <v>0</v>
          </cell>
          <cell r="DP1057">
            <v>0</v>
          </cell>
          <cell r="DQ1057">
            <v>0</v>
          </cell>
          <cell r="DR1057">
            <v>0</v>
          </cell>
          <cell r="DS1057">
            <v>0</v>
          </cell>
          <cell r="DU1057">
            <v>0</v>
          </cell>
          <cell r="DV1057">
            <v>0</v>
          </cell>
          <cell r="DW1057">
            <v>0</v>
          </cell>
          <cell r="DX1057">
            <v>0</v>
          </cell>
          <cell r="DY1057">
            <v>0</v>
          </cell>
          <cell r="DZ1057">
            <v>0</v>
          </cell>
          <cell r="EA1057">
            <v>0</v>
          </cell>
          <cell r="EB1057">
            <v>0</v>
          </cell>
          <cell r="EC1057">
            <v>0</v>
          </cell>
          <cell r="ED1057">
            <v>0</v>
          </cell>
          <cell r="EE1057">
            <v>0</v>
          </cell>
          <cell r="EF1057">
            <v>0</v>
          </cell>
        </row>
        <row r="1058">
          <cell r="DH1058">
            <v>0</v>
          </cell>
          <cell r="DI1058">
            <v>0</v>
          </cell>
          <cell r="DJ1058">
            <v>0</v>
          </cell>
          <cell r="DK1058">
            <v>0</v>
          </cell>
          <cell r="DL1058">
            <v>0</v>
          </cell>
          <cell r="DM1058">
            <v>0</v>
          </cell>
          <cell r="DN1058">
            <v>0</v>
          </cell>
          <cell r="DO1058">
            <v>0</v>
          </cell>
          <cell r="DP1058">
            <v>0</v>
          </cell>
          <cell r="DQ1058">
            <v>0</v>
          </cell>
          <cell r="DR1058">
            <v>0</v>
          </cell>
          <cell r="DS1058">
            <v>0</v>
          </cell>
          <cell r="DU1058">
            <v>0</v>
          </cell>
          <cell r="DV1058">
            <v>0</v>
          </cell>
          <cell r="DW1058">
            <v>0</v>
          </cell>
          <cell r="DX1058">
            <v>0</v>
          </cell>
          <cell r="DY1058">
            <v>0</v>
          </cell>
          <cell r="DZ1058">
            <v>0</v>
          </cell>
          <cell r="EA1058">
            <v>0</v>
          </cell>
          <cell r="EB1058">
            <v>0</v>
          </cell>
          <cell r="EC1058">
            <v>0</v>
          </cell>
          <cell r="ED1058">
            <v>0</v>
          </cell>
          <cell r="EE1058">
            <v>0</v>
          </cell>
          <cell r="EF1058">
            <v>0</v>
          </cell>
        </row>
        <row r="1059">
          <cell r="DH1059">
            <v>0</v>
          </cell>
          <cell r="DI1059">
            <v>0</v>
          </cell>
          <cell r="DJ1059">
            <v>0</v>
          </cell>
          <cell r="DK1059">
            <v>0</v>
          </cell>
          <cell r="DL1059">
            <v>0</v>
          </cell>
          <cell r="DM1059">
            <v>0</v>
          </cell>
          <cell r="DN1059">
            <v>0</v>
          </cell>
          <cell r="DO1059">
            <v>0</v>
          </cell>
          <cell r="DP1059">
            <v>0</v>
          </cell>
          <cell r="DQ1059">
            <v>0</v>
          </cell>
          <cell r="DR1059">
            <v>0</v>
          </cell>
          <cell r="DS1059">
            <v>0</v>
          </cell>
          <cell r="DU1059">
            <v>0</v>
          </cell>
          <cell r="DV1059">
            <v>0</v>
          </cell>
          <cell r="DW1059">
            <v>0</v>
          </cell>
          <cell r="DX1059">
            <v>0</v>
          </cell>
          <cell r="DY1059">
            <v>0</v>
          </cell>
          <cell r="DZ1059">
            <v>0</v>
          </cell>
          <cell r="EA1059">
            <v>0</v>
          </cell>
          <cell r="EB1059">
            <v>0</v>
          </cell>
          <cell r="EC1059">
            <v>0</v>
          </cell>
          <cell r="ED1059">
            <v>0</v>
          </cell>
          <cell r="EE1059">
            <v>0</v>
          </cell>
          <cell r="EF1059">
            <v>0</v>
          </cell>
        </row>
        <row r="1060">
          <cell r="DH1060">
            <v>0</v>
          </cell>
          <cell r="DI1060">
            <v>0</v>
          </cell>
          <cell r="DJ1060">
            <v>0</v>
          </cell>
          <cell r="DK1060">
            <v>0</v>
          </cell>
          <cell r="DL1060">
            <v>0</v>
          </cell>
          <cell r="DM1060">
            <v>0</v>
          </cell>
          <cell r="DN1060">
            <v>0</v>
          </cell>
          <cell r="DO1060">
            <v>0</v>
          </cell>
          <cell r="DP1060">
            <v>0</v>
          </cell>
          <cell r="DQ1060">
            <v>0</v>
          </cell>
          <cell r="DR1060">
            <v>0</v>
          </cell>
          <cell r="DS1060">
            <v>0</v>
          </cell>
          <cell r="DU1060">
            <v>0</v>
          </cell>
          <cell r="DV1060">
            <v>0</v>
          </cell>
          <cell r="DW1060">
            <v>0</v>
          </cell>
          <cell r="DX1060">
            <v>0</v>
          </cell>
          <cell r="DY1060">
            <v>0</v>
          </cell>
          <cell r="DZ1060">
            <v>0</v>
          </cell>
          <cell r="EA1060">
            <v>0</v>
          </cell>
          <cell r="EB1060">
            <v>0</v>
          </cell>
          <cell r="EC1060">
            <v>0</v>
          </cell>
          <cell r="ED1060">
            <v>0</v>
          </cell>
          <cell r="EE1060">
            <v>0</v>
          </cell>
          <cell r="EF1060">
            <v>0</v>
          </cell>
        </row>
        <row r="1061">
          <cell r="DH1061">
            <v>0</v>
          </cell>
          <cell r="DI1061">
            <v>0</v>
          </cell>
          <cell r="DJ1061">
            <v>0</v>
          </cell>
          <cell r="DK1061">
            <v>0</v>
          </cell>
          <cell r="DL1061">
            <v>0</v>
          </cell>
          <cell r="DM1061">
            <v>0</v>
          </cell>
          <cell r="DN1061">
            <v>0</v>
          </cell>
          <cell r="DO1061">
            <v>0</v>
          </cell>
          <cell r="DP1061">
            <v>0</v>
          </cell>
          <cell r="DQ1061">
            <v>0</v>
          </cell>
          <cell r="DR1061">
            <v>0</v>
          </cell>
          <cell r="DS1061">
            <v>0</v>
          </cell>
          <cell r="DU1061">
            <v>0</v>
          </cell>
          <cell r="DV1061">
            <v>0</v>
          </cell>
          <cell r="DW1061">
            <v>0</v>
          </cell>
          <cell r="DX1061">
            <v>0</v>
          </cell>
          <cell r="DY1061">
            <v>0</v>
          </cell>
          <cell r="DZ1061">
            <v>0</v>
          </cell>
          <cell r="EA1061">
            <v>0</v>
          </cell>
          <cell r="EB1061">
            <v>0</v>
          </cell>
          <cell r="EC1061">
            <v>0</v>
          </cell>
          <cell r="ED1061">
            <v>0</v>
          </cell>
          <cell r="EE1061">
            <v>0</v>
          </cell>
          <cell r="EF1061">
            <v>0</v>
          </cell>
        </row>
        <row r="1062">
          <cell r="DH1062">
            <v>0</v>
          </cell>
          <cell r="DI1062">
            <v>0</v>
          </cell>
          <cell r="DJ1062">
            <v>0</v>
          </cell>
          <cell r="DK1062">
            <v>0</v>
          </cell>
          <cell r="DL1062">
            <v>0</v>
          </cell>
          <cell r="DM1062">
            <v>0</v>
          </cell>
          <cell r="DN1062">
            <v>0</v>
          </cell>
          <cell r="DO1062">
            <v>0</v>
          </cell>
          <cell r="DP1062">
            <v>0</v>
          </cell>
          <cell r="DQ1062">
            <v>0</v>
          </cell>
          <cell r="DR1062">
            <v>0</v>
          </cell>
          <cell r="DS1062">
            <v>0</v>
          </cell>
          <cell r="DU1062">
            <v>0</v>
          </cell>
          <cell r="DV1062">
            <v>0</v>
          </cell>
          <cell r="DW1062">
            <v>0</v>
          </cell>
          <cell r="DX1062">
            <v>0</v>
          </cell>
          <cell r="DY1062">
            <v>0</v>
          </cell>
          <cell r="DZ1062">
            <v>0</v>
          </cell>
          <cell r="EA1062">
            <v>0</v>
          </cell>
          <cell r="EB1062">
            <v>0</v>
          </cell>
          <cell r="EC1062">
            <v>0</v>
          </cell>
          <cell r="ED1062">
            <v>0</v>
          </cell>
          <cell r="EE1062">
            <v>0</v>
          </cell>
          <cell r="EF1062">
            <v>0</v>
          </cell>
        </row>
        <row r="1063">
          <cell r="DH1063">
            <v>0</v>
          </cell>
          <cell r="DI1063">
            <v>0</v>
          </cell>
          <cell r="DJ1063">
            <v>0</v>
          </cell>
          <cell r="DK1063">
            <v>0</v>
          </cell>
          <cell r="DL1063">
            <v>0</v>
          </cell>
          <cell r="DM1063">
            <v>0</v>
          </cell>
          <cell r="DN1063">
            <v>0</v>
          </cell>
          <cell r="DO1063">
            <v>0</v>
          </cell>
          <cell r="DP1063">
            <v>0</v>
          </cell>
          <cell r="DQ1063">
            <v>0</v>
          </cell>
          <cell r="DR1063">
            <v>0</v>
          </cell>
          <cell r="DS1063">
            <v>0</v>
          </cell>
          <cell r="DU1063">
            <v>0</v>
          </cell>
          <cell r="DV1063">
            <v>0</v>
          </cell>
          <cell r="DW1063">
            <v>0</v>
          </cell>
          <cell r="DX1063">
            <v>0</v>
          </cell>
          <cell r="DY1063">
            <v>0</v>
          </cell>
          <cell r="DZ1063">
            <v>0</v>
          </cell>
          <cell r="EA1063">
            <v>0</v>
          </cell>
          <cell r="EB1063">
            <v>0</v>
          </cell>
          <cell r="EC1063">
            <v>0</v>
          </cell>
          <cell r="ED1063">
            <v>0</v>
          </cell>
          <cell r="EE1063">
            <v>0</v>
          </cell>
          <cell r="EF1063">
            <v>0</v>
          </cell>
        </row>
        <row r="1064">
          <cell r="DH1064">
            <v>0</v>
          </cell>
          <cell r="DI1064">
            <v>0</v>
          </cell>
          <cell r="DJ1064">
            <v>0</v>
          </cell>
          <cell r="DK1064">
            <v>0</v>
          </cell>
          <cell r="DL1064">
            <v>0</v>
          </cell>
          <cell r="DM1064">
            <v>0</v>
          </cell>
          <cell r="DN1064">
            <v>0</v>
          </cell>
          <cell r="DO1064">
            <v>0</v>
          </cell>
          <cell r="DP1064">
            <v>0</v>
          </cell>
          <cell r="DQ1064">
            <v>0</v>
          </cell>
          <cell r="DR1064">
            <v>0</v>
          </cell>
          <cell r="DS1064">
            <v>0</v>
          </cell>
          <cell r="DU1064">
            <v>0</v>
          </cell>
          <cell r="DV1064">
            <v>0</v>
          </cell>
          <cell r="DW1064">
            <v>0</v>
          </cell>
          <cell r="DX1064">
            <v>0</v>
          </cell>
          <cell r="DY1064">
            <v>0</v>
          </cell>
          <cell r="DZ1064">
            <v>0</v>
          </cell>
          <cell r="EA1064">
            <v>0</v>
          </cell>
          <cell r="EB1064">
            <v>0</v>
          </cell>
          <cell r="EC1064">
            <v>0</v>
          </cell>
          <cell r="ED1064">
            <v>0</v>
          </cell>
          <cell r="EE1064">
            <v>0</v>
          </cell>
          <cell r="EF1064">
            <v>0</v>
          </cell>
        </row>
        <row r="1065">
          <cell r="DH1065">
            <v>0</v>
          </cell>
          <cell r="DI1065">
            <v>0</v>
          </cell>
          <cell r="DJ1065">
            <v>0</v>
          </cell>
          <cell r="DK1065">
            <v>0</v>
          </cell>
          <cell r="DL1065">
            <v>0</v>
          </cell>
          <cell r="DM1065">
            <v>0</v>
          </cell>
          <cell r="DN1065">
            <v>0</v>
          </cell>
          <cell r="DO1065">
            <v>0</v>
          </cell>
          <cell r="DP1065">
            <v>0</v>
          </cell>
          <cell r="DQ1065">
            <v>0</v>
          </cell>
          <cell r="DR1065">
            <v>0</v>
          </cell>
          <cell r="DS1065">
            <v>0</v>
          </cell>
          <cell r="DU1065">
            <v>0</v>
          </cell>
          <cell r="DV1065">
            <v>0</v>
          </cell>
          <cell r="DW1065">
            <v>0</v>
          </cell>
          <cell r="DX1065">
            <v>0</v>
          </cell>
          <cell r="DY1065">
            <v>0</v>
          </cell>
          <cell r="DZ1065">
            <v>0</v>
          </cell>
          <cell r="EA1065">
            <v>0</v>
          </cell>
          <cell r="EB1065">
            <v>0</v>
          </cell>
          <cell r="EC1065">
            <v>0</v>
          </cell>
          <cell r="ED1065">
            <v>0</v>
          </cell>
          <cell r="EE1065">
            <v>0</v>
          </cell>
          <cell r="EF1065">
            <v>0</v>
          </cell>
        </row>
        <row r="1066">
          <cell r="DH1066">
            <v>0</v>
          </cell>
          <cell r="DI1066">
            <v>0</v>
          </cell>
          <cell r="DJ1066">
            <v>0</v>
          </cell>
          <cell r="DK1066">
            <v>0</v>
          </cell>
          <cell r="DL1066">
            <v>0</v>
          </cell>
          <cell r="DM1066">
            <v>0</v>
          </cell>
          <cell r="DN1066">
            <v>0</v>
          </cell>
          <cell r="DO1066">
            <v>0</v>
          </cell>
          <cell r="DP1066">
            <v>0</v>
          </cell>
          <cell r="DQ1066">
            <v>0</v>
          </cell>
          <cell r="DR1066">
            <v>0</v>
          </cell>
          <cell r="DS1066">
            <v>0</v>
          </cell>
          <cell r="DU1066">
            <v>0</v>
          </cell>
          <cell r="DV1066">
            <v>0</v>
          </cell>
          <cell r="DW1066">
            <v>0</v>
          </cell>
          <cell r="DX1066">
            <v>0</v>
          </cell>
          <cell r="DY1066">
            <v>0</v>
          </cell>
          <cell r="DZ1066">
            <v>0</v>
          </cell>
          <cell r="EA1066">
            <v>0</v>
          </cell>
          <cell r="EB1066">
            <v>0</v>
          </cell>
          <cell r="EC1066">
            <v>0</v>
          </cell>
          <cell r="ED1066">
            <v>0</v>
          </cell>
          <cell r="EE1066">
            <v>0</v>
          </cell>
          <cell r="EF1066">
            <v>0</v>
          </cell>
        </row>
        <row r="1067">
          <cell r="DH1067">
            <v>0</v>
          </cell>
          <cell r="DI1067">
            <v>0</v>
          </cell>
          <cell r="DJ1067">
            <v>0</v>
          </cell>
          <cell r="DK1067">
            <v>0</v>
          </cell>
          <cell r="DL1067">
            <v>0</v>
          </cell>
          <cell r="DM1067">
            <v>0</v>
          </cell>
          <cell r="DN1067">
            <v>0</v>
          </cell>
          <cell r="DO1067">
            <v>0</v>
          </cell>
          <cell r="DP1067">
            <v>0</v>
          </cell>
          <cell r="DQ1067">
            <v>0</v>
          </cell>
          <cell r="DR1067">
            <v>0</v>
          </cell>
          <cell r="DS1067">
            <v>0</v>
          </cell>
          <cell r="DU1067">
            <v>0</v>
          </cell>
          <cell r="DV1067">
            <v>0</v>
          </cell>
          <cell r="DW1067">
            <v>0</v>
          </cell>
          <cell r="DX1067">
            <v>0</v>
          </cell>
          <cell r="DY1067">
            <v>0</v>
          </cell>
          <cell r="DZ1067">
            <v>0</v>
          </cell>
          <cell r="EA1067">
            <v>0</v>
          </cell>
          <cell r="EB1067">
            <v>0</v>
          </cell>
          <cell r="EC1067">
            <v>0</v>
          </cell>
          <cell r="ED1067">
            <v>0</v>
          </cell>
          <cell r="EE1067">
            <v>0</v>
          </cell>
          <cell r="EF1067">
            <v>0</v>
          </cell>
        </row>
        <row r="1068">
          <cell r="DH1068">
            <v>0</v>
          </cell>
          <cell r="DI1068">
            <v>0</v>
          </cell>
          <cell r="DJ1068">
            <v>0</v>
          </cell>
          <cell r="DK1068">
            <v>0</v>
          </cell>
          <cell r="DL1068">
            <v>0</v>
          </cell>
          <cell r="DM1068">
            <v>0</v>
          </cell>
          <cell r="DN1068">
            <v>0</v>
          </cell>
          <cell r="DO1068">
            <v>0</v>
          </cell>
          <cell r="DP1068">
            <v>0</v>
          </cell>
          <cell r="DQ1068">
            <v>0</v>
          </cell>
          <cell r="DR1068">
            <v>0</v>
          </cell>
          <cell r="DS1068">
            <v>0</v>
          </cell>
          <cell r="DU1068">
            <v>0</v>
          </cell>
          <cell r="DV1068">
            <v>0</v>
          </cell>
          <cell r="DW1068">
            <v>0</v>
          </cell>
          <cell r="DX1068">
            <v>0</v>
          </cell>
          <cell r="DY1068">
            <v>0</v>
          </cell>
          <cell r="DZ1068">
            <v>0</v>
          </cell>
          <cell r="EA1068">
            <v>0</v>
          </cell>
          <cell r="EB1068">
            <v>0</v>
          </cell>
          <cell r="EC1068">
            <v>0</v>
          </cell>
          <cell r="ED1068">
            <v>0</v>
          </cell>
          <cell r="EE1068">
            <v>0</v>
          </cell>
          <cell r="EF1068">
            <v>0</v>
          </cell>
        </row>
        <row r="1069">
          <cell r="DH1069">
            <v>0</v>
          </cell>
          <cell r="DI1069">
            <v>0</v>
          </cell>
          <cell r="DJ1069">
            <v>0</v>
          </cell>
          <cell r="DK1069">
            <v>0</v>
          </cell>
          <cell r="DL1069">
            <v>0</v>
          </cell>
          <cell r="DM1069">
            <v>0</v>
          </cell>
          <cell r="DN1069">
            <v>0</v>
          </cell>
          <cell r="DO1069">
            <v>0</v>
          </cell>
          <cell r="DP1069">
            <v>0</v>
          </cell>
          <cell r="DQ1069">
            <v>0</v>
          </cell>
          <cell r="DR1069">
            <v>0</v>
          </cell>
          <cell r="DS1069">
            <v>0</v>
          </cell>
          <cell r="DU1069">
            <v>0</v>
          </cell>
          <cell r="DV1069">
            <v>0</v>
          </cell>
          <cell r="DW1069">
            <v>0</v>
          </cell>
          <cell r="DX1069">
            <v>0</v>
          </cell>
          <cell r="DY1069">
            <v>0</v>
          </cell>
          <cell r="DZ1069">
            <v>0</v>
          </cell>
          <cell r="EA1069">
            <v>0</v>
          </cell>
          <cell r="EB1069">
            <v>0</v>
          </cell>
          <cell r="EC1069">
            <v>0</v>
          </cell>
          <cell r="ED1069">
            <v>0</v>
          </cell>
          <cell r="EE1069">
            <v>0</v>
          </cell>
          <cell r="EF1069">
            <v>0</v>
          </cell>
        </row>
        <row r="1070">
          <cell r="DH1070">
            <v>0</v>
          </cell>
          <cell r="DI1070">
            <v>0</v>
          </cell>
          <cell r="DJ1070">
            <v>0</v>
          </cell>
          <cell r="DK1070">
            <v>0</v>
          </cell>
          <cell r="DL1070">
            <v>0</v>
          </cell>
          <cell r="DM1070">
            <v>0</v>
          </cell>
          <cell r="DN1070">
            <v>0</v>
          </cell>
          <cell r="DO1070">
            <v>0</v>
          </cell>
          <cell r="DP1070">
            <v>0</v>
          </cell>
          <cell r="DQ1070">
            <v>0</v>
          </cell>
          <cell r="DR1070">
            <v>0</v>
          </cell>
          <cell r="DS1070">
            <v>0</v>
          </cell>
          <cell r="DU1070">
            <v>0</v>
          </cell>
          <cell r="DV1070">
            <v>0</v>
          </cell>
          <cell r="DW1070">
            <v>0</v>
          </cell>
          <cell r="DX1070">
            <v>0</v>
          </cell>
          <cell r="DY1070">
            <v>0</v>
          </cell>
          <cell r="DZ1070">
            <v>0</v>
          </cell>
          <cell r="EA1070">
            <v>0</v>
          </cell>
          <cell r="EB1070">
            <v>0</v>
          </cell>
          <cell r="EC1070">
            <v>0</v>
          </cell>
          <cell r="ED1070">
            <v>0</v>
          </cell>
          <cell r="EE1070">
            <v>0</v>
          </cell>
          <cell r="EF1070">
            <v>0</v>
          </cell>
        </row>
        <row r="1071">
          <cell r="DH1071">
            <v>0</v>
          </cell>
          <cell r="DI1071">
            <v>0</v>
          </cell>
          <cell r="DJ1071">
            <v>0</v>
          </cell>
          <cell r="DK1071">
            <v>0</v>
          </cell>
          <cell r="DL1071">
            <v>0</v>
          </cell>
          <cell r="DM1071">
            <v>0</v>
          </cell>
          <cell r="DN1071">
            <v>0</v>
          </cell>
          <cell r="DO1071">
            <v>0</v>
          </cell>
          <cell r="DP1071">
            <v>0</v>
          </cell>
          <cell r="DQ1071">
            <v>0</v>
          </cell>
          <cell r="DR1071">
            <v>0</v>
          </cell>
          <cell r="DS1071">
            <v>0</v>
          </cell>
          <cell r="DU1071">
            <v>0</v>
          </cell>
          <cell r="DV1071">
            <v>0</v>
          </cell>
          <cell r="DW1071">
            <v>0</v>
          </cell>
          <cell r="DX1071">
            <v>0</v>
          </cell>
          <cell r="DY1071">
            <v>0</v>
          </cell>
          <cell r="DZ1071">
            <v>0</v>
          </cell>
          <cell r="EA1071">
            <v>0</v>
          </cell>
          <cell r="EB1071">
            <v>0</v>
          </cell>
          <cell r="EC1071">
            <v>0</v>
          </cell>
          <cell r="ED1071">
            <v>0</v>
          </cell>
          <cell r="EE1071">
            <v>0</v>
          </cell>
          <cell r="EF107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лан по пр-ции,работам, услугам"/>
      <sheetName val="Реализация"/>
      <sheetName val="Дт"/>
      <sheetName val="Себ-ть-покупка;С,ТМЦ,Тов.,ОС"/>
      <sheetName val="Кт"/>
      <sheetName val="15"/>
      <sheetName val="ЗН"/>
      <sheetName val="66, 65"/>
      <sheetName val="Ремонты"/>
      <sheetName val="Баланс"/>
      <sheetName val="БДР1"/>
      <sheetName val="641"/>
      <sheetName val="ПДВ"/>
      <sheetName val="Кредит"/>
      <sheetName val="БДДС1"/>
      <sheetName val="Проверка"/>
      <sheetName val="КПЕ"/>
      <sheetName val="ИНСТРУКЦИЯ"/>
      <sheetName val="Список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1"/>
  <sheetViews>
    <sheetView tabSelected="1" view="pageLayout" zoomScale="90" zoomScaleNormal="100" zoomScalePageLayoutView="90" workbookViewId="0">
      <selection activeCell="A10" sqref="A10:I10"/>
    </sheetView>
  </sheetViews>
  <sheetFormatPr defaultRowHeight="15" x14ac:dyDescent="0.25"/>
  <cols>
    <col min="1" max="1" width="34.7109375" customWidth="1"/>
    <col min="2" max="2" width="7.5703125" customWidth="1"/>
    <col min="3" max="3" width="13.7109375" customWidth="1"/>
    <col min="4" max="4" width="14.42578125" customWidth="1"/>
    <col min="5" max="5" width="13.42578125" customWidth="1"/>
    <col min="6" max="6" width="9.140625" customWidth="1"/>
    <col min="7" max="7" width="9.5703125" customWidth="1"/>
    <col min="8" max="8" width="10.140625" customWidth="1"/>
    <col min="9" max="9" width="10" customWidth="1"/>
    <col min="11" max="11" width="9.85546875" style="1" bestFit="1" customWidth="1"/>
  </cols>
  <sheetData>
    <row r="1" spans="1:10" ht="15.75" x14ac:dyDescent="0.25">
      <c r="A1" s="107" t="s">
        <v>0</v>
      </c>
      <c r="B1" s="49"/>
      <c r="C1" s="49"/>
      <c r="D1" s="49"/>
      <c r="E1" s="49"/>
      <c r="F1" s="49"/>
      <c r="G1" s="107" t="s">
        <v>1</v>
      </c>
      <c r="H1" s="107"/>
      <c r="I1" s="107"/>
    </row>
    <row r="2" spans="1:10" ht="4.5" customHeight="1" x14ac:dyDescent="0.25">
      <c r="A2" s="49"/>
      <c r="B2" s="49"/>
      <c r="C2" s="49"/>
      <c r="D2" s="49"/>
      <c r="E2" s="49"/>
      <c r="F2" s="49"/>
      <c r="G2" s="107"/>
      <c r="H2" s="107"/>
      <c r="I2" s="107"/>
    </row>
    <row r="3" spans="1:10" ht="16.5" customHeight="1" x14ac:dyDescent="0.25">
      <c r="A3" s="107" t="s">
        <v>2</v>
      </c>
      <c r="B3" s="107"/>
      <c r="C3" s="107"/>
      <c r="D3" s="107"/>
      <c r="E3" s="49"/>
      <c r="F3" s="49"/>
      <c r="G3" s="110" t="s">
        <v>234</v>
      </c>
      <c r="H3" s="110"/>
      <c r="I3" s="110"/>
    </row>
    <row r="4" spans="1:10" ht="23.25" customHeight="1" x14ac:dyDescent="0.25">
      <c r="A4" s="107" t="s">
        <v>231</v>
      </c>
      <c r="B4" s="107"/>
      <c r="C4" s="107"/>
      <c r="D4" s="107"/>
      <c r="E4" s="49"/>
      <c r="F4" s="49"/>
      <c r="G4" s="110" t="s">
        <v>232</v>
      </c>
      <c r="H4" s="110"/>
      <c r="I4" s="110"/>
    </row>
    <row r="5" spans="1:10" ht="15.75" x14ac:dyDescent="0.25">
      <c r="A5" s="107" t="s">
        <v>230</v>
      </c>
      <c r="B5" s="107"/>
      <c r="C5" s="107"/>
      <c r="D5" s="107"/>
      <c r="E5" s="49"/>
      <c r="F5" s="49"/>
      <c r="G5" s="110" t="s">
        <v>229</v>
      </c>
      <c r="H5" s="110"/>
      <c r="I5" s="110"/>
    </row>
    <row r="6" spans="1:10" ht="15.75" x14ac:dyDescent="0.25">
      <c r="A6" s="271" t="s">
        <v>302</v>
      </c>
      <c r="B6" s="107"/>
      <c r="C6" s="107"/>
      <c r="D6" s="107"/>
      <c r="E6" s="49"/>
      <c r="F6" s="49"/>
      <c r="G6" s="271" t="s">
        <v>303</v>
      </c>
      <c r="H6" s="107"/>
      <c r="I6" s="107"/>
    </row>
    <row r="7" spans="1:10" x14ac:dyDescent="0.25">
      <c r="A7" s="49"/>
      <c r="B7" s="49"/>
      <c r="C7" s="49"/>
      <c r="D7" s="49"/>
      <c r="E7" s="49"/>
      <c r="F7" s="49"/>
      <c r="G7" s="49"/>
      <c r="H7" s="49"/>
      <c r="I7" s="49"/>
    </row>
    <row r="8" spans="1:10" ht="18.75" x14ac:dyDescent="0.3">
      <c r="A8" s="275" t="s">
        <v>280</v>
      </c>
      <c r="B8" s="275"/>
      <c r="C8" s="275"/>
      <c r="D8" s="275"/>
      <c r="E8" s="275"/>
      <c r="F8" s="275"/>
      <c r="G8" s="275"/>
      <c r="H8" s="275"/>
      <c r="I8" s="275"/>
    </row>
    <row r="9" spans="1:10" ht="18.75" x14ac:dyDescent="0.3">
      <c r="A9" s="275" t="s">
        <v>235</v>
      </c>
      <c r="B9" s="275"/>
      <c r="C9" s="275"/>
      <c r="D9" s="275"/>
      <c r="E9" s="275"/>
      <c r="F9" s="275"/>
      <c r="G9" s="275"/>
      <c r="H9" s="275"/>
      <c r="I9" s="275"/>
    </row>
    <row r="10" spans="1:10" ht="20.25" customHeight="1" x14ac:dyDescent="0.25">
      <c r="A10" s="276" t="s">
        <v>295</v>
      </c>
      <c r="B10" s="276"/>
      <c r="C10" s="276"/>
      <c r="D10" s="276"/>
      <c r="E10" s="276"/>
      <c r="F10" s="276"/>
      <c r="G10" s="276"/>
      <c r="H10" s="276"/>
      <c r="I10" s="276"/>
    </row>
    <row r="11" spans="1:10" x14ac:dyDescent="0.25">
      <c r="A11" s="49"/>
      <c r="B11" s="49"/>
      <c r="C11" s="49"/>
      <c r="D11" s="49"/>
      <c r="E11" s="49"/>
      <c r="F11" s="49"/>
      <c r="G11" s="49"/>
      <c r="H11" s="49"/>
      <c r="I11" s="49" t="s">
        <v>3</v>
      </c>
      <c r="J11" t="s">
        <v>4</v>
      </c>
    </row>
    <row r="12" spans="1:10" x14ac:dyDescent="0.25">
      <c r="A12" s="277" t="s">
        <v>5</v>
      </c>
      <c r="B12" s="277"/>
      <c r="C12" s="277"/>
      <c r="D12" s="277"/>
      <c r="E12" s="277"/>
      <c r="F12" s="277"/>
      <c r="G12" s="277"/>
      <c r="H12" s="277"/>
      <c r="I12" s="277"/>
    </row>
    <row r="13" spans="1:10" x14ac:dyDescent="0.25">
      <c r="A13" s="278" t="s">
        <v>6</v>
      </c>
      <c r="B13" s="278"/>
      <c r="C13" s="278"/>
      <c r="D13" s="278"/>
      <c r="E13" s="278"/>
      <c r="F13" s="278"/>
      <c r="G13" s="278"/>
      <c r="H13" s="278"/>
      <c r="I13" s="278"/>
    </row>
    <row r="14" spans="1:10" ht="44.25" customHeight="1" x14ac:dyDescent="0.25">
      <c r="A14" s="288"/>
      <c r="B14" s="290" t="s">
        <v>7</v>
      </c>
      <c r="C14" s="290" t="s">
        <v>282</v>
      </c>
      <c r="D14" s="290" t="s">
        <v>233</v>
      </c>
      <c r="E14" s="290" t="s">
        <v>284</v>
      </c>
      <c r="F14" s="279" t="s">
        <v>8</v>
      </c>
      <c r="G14" s="280"/>
      <c r="H14" s="280"/>
      <c r="I14" s="281"/>
    </row>
    <row r="15" spans="1:10" ht="40.5" customHeight="1" x14ac:dyDescent="0.25">
      <c r="A15" s="289"/>
      <c r="B15" s="291"/>
      <c r="C15" s="292"/>
      <c r="D15" s="292"/>
      <c r="E15" s="292"/>
      <c r="F15" s="111" t="s">
        <v>9</v>
      </c>
      <c r="G15" s="111" t="s">
        <v>10</v>
      </c>
      <c r="H15" s="111" t="s">
        <v>11</v>
      </c>
      <c r="I15" s="111" t="s">
        <v>12</v>
      </c>
    </row>
    <row r="16" spans="1:10" ht="18" customHeight="1" x14ac:dyDescent="0.25">
      <c r="A16" s="112" t="s">
        <v>219</v>
      </c>
      <c r="B16" s="113"/>
      <c r="C16" s="113"/>
      <c r="D16" s="113"/>
      <c r="E16" s="113"/>
      <c r="F16" s="113"/>
      <c r="G16" s="113"/>
      <c r="H16" s="113"/>
      <c r="I16" s="113"/>
    </row>
    <row r="17" spans="1:11" ht="30" x14ac:dyDescent="0.25">
      <c r="A17" s="114" t="s">
        <v>13</v>
      </c>
      <c r="B17" s="115" t="s">
        <v>14</v>
      </c>
      <c r="C17" s="116">
        <v>115302.9</v>
      </c>
      <c r="D17" s="117">
        <f>195413.4</f>
        <v>195413.4</v>
      </c>
      <c r="E17" s="117">
        <f>F17+G17+H17+I17</f>
        <v>149223.9</v>
      </c>
      <c r="F17" s="116">
        <f>доходи!AA43/1000</f>
        <v>31829.268</v>
      </c>
      <c r="G17" s="116">
        <f>доходи!AE43/1000</f>
        <v>35622.004999999997</v>
      </c>
      <c r="H17" s="116">
        <f>доходи!AI43/1000-0.1</f>
        <v>41686.751000000004</v>
      </c>
      <c r="I17" s="116">
        <f>доходи!AM43/1000</f>
        <v>40085.875999999997</v>
      </c>
      <c r="K17" s="2">
        <f>SUM(F17:I17)</f>
        <v>149223.9</v>
      </c>
    </row>
    <row r="18" spans="1:11" x14ac:dyDescent="0.25">
      <c r="A18" s="114" t="s">
        <v>15</v>
      </c>
      <c r="B18" s="115" t="s">
        <v>16</v>
      </c>
      <c r="C18" s="116">
        <v>19197.400000000001</v>
      </c>
      <c r="D18" s="117">
        <f>32560.4</f>
        <v>32560.400000000001</v>
      </c>
      <c r="E18" s="117">
        <f>SUM(F18:I18)</f>
        <v>24854.5</v>
      </c>
      <c r="F18" s="116">
        <v>5300</v>
      </c>
      <c r="G18" s="116">
        <v>5934.1</v>
      </c>
      <c r="H18" s="116">
        <v>6943</v>
      </c>
      <c r="I18" s="116">
        <v>6677.4</v>
      </c>
      <c r="K18" s="2">
        <f>SUM(F18:I18)</f>
        <v>24854.5</v>
      </c>
    </row>
    <row r="19" spans="1:11" ht="30" x14ac:dyDescent="0.25">
      <c r="A19" s="114" t="s">
        <v>17</v>
      </c>
      <c r="B19" s="115" t="s">
        <v>18</v>
      </c>
      <c r="C19" s="117">
        <f t="shared" ref="C19:I19" si="0">C17-C18</f>
        <v>96105.5</v>
      </c>
      <c r="D19" s="117">
        <f t="shared" si="0"/>
        <v>162853</v>
      </c>
      <c r="E19" s="117">
        <f>E17-E18+0.1</f>
        <v>124369.5</v>
      </c>
      <c r="F19" s="117">
        <f>F17-F18</f>
        <v>26529.268</v>
      </c>
      <c r="G19" s="117">
        <f t="shared" si="0"/>
        <v>29687.904999999999</v>
      </c>
      <c r="H19" s="117">
        <f t="shared" si="0"/>
        <v>34743.751000000004</v>
      </c>
      <c r="I19" s="117">
        <f t="shared" si="0"/>
        <v>33408.475999999995</v>
      </c>
      <c r="K19" s="4">
        <f>SUM(F19:I19)</f>
        <v>124369.4</v>
      </c>
    </row>
    <row r="20" spans="1:11" x14ac:dyDescent="0.25">
      <c r="A20" s="114" t="s">
        <v>19</v>
      </c>
      <c r="B20" s="115" t="s">
        <v>20</v>
      </c>
      <c r="C20" s="116">
        <v>9640</v>
      </c>
      <c r="D20" s="116">
        <v>10480</v>
      </c>
      <c r="E20" s="116">
        <f>SUM(F20:I20)</f>
        <v>10480</v>
      </c>
      <c r="F20" s="117">
        <v>2620</v>
      </c>
      <c r="G20" s="117">
        <v>2620</v>
      </c>
      <c r="H20" s="117">
        <v>2620</v>
      </c>
      <c r="I20" s="117">
        <v>2620</v>
      </c>
      <c r="K20" s="2">
        <f t="shared" ref="K20:K60" si="1">SUM(F20:I20)</f>
        <v>10480</v>
      </c>
    </row>
    <row r="21" spans="1:11" x14ac:dyDescent="0.25">
      <c r="A21" s="114" t="s">
        <v>21</v>
      </c>
      <c r="B21" s="115" t="s">
        <v>22</v>
      </c>
      <c r="C21" s="116">
        <v>9640</v>
      </c>
      <c r="D21" s="116">
        <f>D20</f>
        <v>10480</v>
      </c>
      <c r="E21" s="116">
        <f>SUM(F21:I21)</f>
        <v>10480</v>
      </c>
      <c r="F21" s="117">
        <f t="shared" ref="F21:I21" si="2">F20</f>
        <v>2620</v>
      </c>
      <c r="G21" s="117">
        <f t="shared" si="2"/>
        <v>2620</v>
      </c>
      <c r="H21" s="117">
        <f t="shared" si="2"/>
        <v>2620</v>
      </c>
      <c r="I21" s="117">
        <f t="shared" si="2"/>
        <v>2620</v>
      </c>
      <c r="K21" s="2">
        <f t="shared" si="1"/>
        <v>10480</v>
      </c>
    </row>
    <row r="22" spans="1:11" x14ac:dyDescent="0.25">
      <c r="A22" s="112" t="s">
        <v>23</v>
      </c>
      <c r="B22" s="118" t="s">
        <v>24</v>
      </c>
      <c r="C22" s="119">
        <f>C19+C21</f>
        <v>105745.5</v>
      </c>
      <c r="D22" s="119">
        <f>D19+D21</f>
        <v>173333</v>
      </c>
      <c r="E22" s="119">
        <f>E19+E21</f>
        <v>134849.5</v>
      </c>
      <c r="F22" s="119">
        <f>F19+F20</f>
        <v>29149.268</v>
      </c>
      <c r="G22" s="119">
        <f>G19+G20</f>
        <v>32307.904999999999</v>
      </c>
      <c r="H22" s="119">
        <f>H19+H20</f>
        <v>37363.751000000004</v>
      </c>
      <c r="I22" s="119">
        <f>I19+I20</f>
        <v>36028.475999999995</v>
      </c>
      <c r="K22" s="2">
        <f t="shared" si="1"/>
        <v>134849.4</v>
      </c>
    </row>
    <row r="23" spans="1:11" x14ac:dyDescent="0.25">
      <c r="A23" s="120" t="s">
        <v>25</v>
      </c>
      <c r="B23" s="113"/>
      <c r="C23" s="113"/>
      <c r="D23" s="113"/>
      <c r="E23" s="113"/>
      <c r="F23" s="113"/>
      <c r="G23" s="113"/>
      <c r="H23" s="113"/>
      <c r="I23" s="113"/>
      <c r="K23" s="2">
        <f t="shared" si="1"/>
        <v>0</v>
      </c>
    </row>
    <row r="24" spans="1:11" ht="30" x14ac:dyDescent="0.25">
      <c r="A24" s="114" t="s">
        <v>26</v>
      </c>
      <c r="B24" s="115" t="s">
        <v>27</v>
      </c>
      <c r="C24" s="116">
        <v>79740.800000000003</v>
      </c>
      <c r="D24" s="116">
        <v>140130.5</v>
      </c>
      <c r="E24" s="117">
        <f>SUM(F24:I24)-0.1</f>
        <v>100892.067</v>
      </c>
      <c r="F24" s="117">
        <f>SUM('План витрат'!F51:H51)/1000</f>
        <v>22058.516</v>
      </c>
      <c r="G24" s="117">
        <f>SUM('План витрат'!I51:K51)/1000</f>
        <v>24215.416000000001</v>
      </c>
      <c r="H24" s="117">
        <f>SUM('План витрат'!L51:N51)/1000</f>
        <v>26459.011999999999</v>
      </c>
      <c r="I24" s="117">
        <f>SUM('План витрат'!O51:Q51)/1000</f>
        <v>28159.223000000002</v>
      </c>
      <c r="K24" s="2">
        <f t="shared" si="1"/>
        <v>100892.167</v>
      </c>
    </row>
    <row r="25" spans="1:11" x14ac:dyDescent="0.25">
      <c r="A25" s="114" t="s">
        <v>28</v>
      </c>
      <c r="B25" s="115" t="s">
        <v>29</v>
      </c>
      <c r="C25" s="116">
        <v>8464.5</v>
      </c>
      <c r="D25" s="117">
        <v>9168.1</v>
      </c>
      <c r="E25" s="117">
        <f>SUM(F25:I25)-0.1</f>
        <v>9626.8149999999987</v>
      </c>
      <c r="F25" s="117">
        <f>SUM('План витрат'!F184:H184)/1000</f>
        <v>2311.4349999999999</v>
      </c>
      <c r="G25" s="117">
        <f>SUM('План витрат'!I184:K184)/1000</f>
        <v>2499.33</v>
      </c>
      <c r="H25" s="117">
        <f>SUM('План витрат'!L184:N184)/1000</f>
        <v>2499.33</v>
      </c>
      <c r="I25" s="117">
        <f>SUM('План витрат'!O184:Q184)/1000</f>
        <v>2316.8200000000002</v>
      </c>
      <c r="K25" s="2">
        <f t="shared" si="1"/>
        <v>9626.9149999999991</v>
      </c>
    </row>
    <row r="26" spans="1:11" x14ac:dyDescent="0.25">
      <c r="A26" s="114" t="s">
        <v>30</v>
      </c>
      <c r="B26" s="115" t="s">
        <v>31</v>
      </c>
      <c r="C26" s="116">
        <v>4767.2</v>
      </c>
      <c r="D26" s="117">
        <v>5424.8</v>
      </c>
      <c r="E26" s="117">
        <f>SUM(F26:I26)</f>
        <v>6175.7860000000001</v>
      </c>
      <c r="F26" s="117">
        <f>SUM('План витрат'!F53:H53)/1000</f>
        <v>1476.35</v>
      </c>
      <c r="G26" s="117">
        <f>SUM('План витрат'!I53:K53)/1000</f>
        <v>1612.643</v>
      </c>
      <c r="H26" s="117">
        <f>SUM('План витрат'!L53:N53)/1000</f>
        <v>1612.643</v>
      </c>
      <c r="I26" s="117">
        <f>SUM('План витрат'!O53:Q53)/1000</f>
        <v>1474.15</v>
      </c>
      <c r="K26" s="2">
        <f t="shared" si="1"/>
        <v>6175.7860000000001</v>
      </c>
    </row>
    <row r="27" spans="1:11" x14ac:dyDescent="0.25">
      <c r="A27" s="114" t="s">
        <v>32</v>
      </c>
      <c r="B27" s="115" t="s">
        <v>33</v>
      </c>
      <c r="C27" s="116">
        <v>10219.200000000001</v>
      </c>
      <c r="D27" s="116">
        <v>11039.3</v>
      </c>
      <c r="E27" s="117">
        <f>SUM(F27:I27)</f>
        <v>10736.4</v>
      </c>
      <c r="F27" s="117">
        <f>F20+36.6</f>
        <v>2656.6</v>
      </c>
      <c r="G27" s="117">
        <f>G20+36.6</f>
        <v>2656.6</v>
      </c>
      <c r="H27" s="117">
        <f>H20+146.6</f>
        <v>2766.6</v>
      </c>
      <c r="I27" s="117">
        <f>I20+36.6</f>
        <v>2656.6</v>
      </c>
      <c r="K27" s="2">
        <f t="shared" si="1"/>
        <v>10736.4</v>
      </c>
    </row>
    <row r="28" spans="1:11" x14ac:dyDescent="0.25">
      <c r="A28" s="112" t="s">
        <v>34</v>
      </c>
      <c r="B28" s="118" t="s">
        <v>35</v>
      </c>
      <c r="C28" s="119">
        <f>ROUND((C24+C25+C27+C26),1)</f>
        <v>103191.7</v>
      </c>
      <c r="D28" s="119">
        <f>ROUND((D24+D25+D27+D26),1)</f>
        <v>165762.70000000001</v>
      </c>
      <c r="E28" s="119">
        <f>ROUND((E24+E25+E27+E26),1)</f>
        <v>127431.1</v>
      </c>
      <c r="F28" s="119">
        <f>F24+F25+F27+F26</f>
        <v>28502.900999999998</v>
      </c>
      <c r="G28" s="119">
        <f>G24+G25+G27+G26-0.1</f>
        <v>30983.888999999999</v>
      </c>
      <c r="H28" s="119">
        <f>H24+H25+H27+H26-0.1</f>
        <v>33337.484999999993</v>
      </c>
      <c r="I28" s="119">
        <f>I24+I25+I27+I26</f>
        <v>34606.793000000005</v>
      </c>
      <c r="K28" s="2">
        <f t="shared" si="1"/>
        <v>127431.068</v>
      </c>
    </row>
    <row r="29" spans="1:11" x14ac:dyDescent="0.25">
      <c r="A29" s="282" t="s">
        <v>36</v>
      </c>
      <c r="B29" s="283"/>
      <c r="C29" s="283"/>
      <c r="D29" s="283"/>
      <c r="E29" s="283"/>
      <c r="F29" s="283"/>
      <c r="G29" s="283"/>
      <c r="H29" s="283"/>
      <c r="I29" s="284"/>
      <c r="K29" s="2">
        <f t="shared" si="1"/>
        <v>0</v>
      </c>
    </row>
    <row r="30" spans="1:11" ht="30" x14ac:dyDescent="0.25">
      <c r="A30" s="114" t="s">
        <v>37</v>
      </c>
      <c r="B30" s="115" t="s">
        <v>38</v>
      </c>
      <c r="C30" s="117">
        <f t="shared" ref="C30:D30" si="3">C22-C28</f>
        <v>2553.8000000000029</v>
      </c>
      <c r="D30" s="117">
        <f t="shared" si="3"/>
        <v>7570.2999999999884</v>
      </c>
      <c r="E30" s="117">
        <f>E22-E28</f>
        <v>7418.3999999999942</v>
      </c>
      <c r="F30" s="117">
        <f>F22-F28</f>
        <v>646.36700000000201</v>
      </c>
      <c r="G30" s="117">
        <f>G22-G28</f>
        <v>1324.0159999999996</v>
      </c>
      <c r="H30" s="117">
        <f>H22-H28</f>
        <v>4026.2660000000105</v>
      </c>
      <c r="I30" s="117">
        <f>I22-I28</f>
        <v>1421.68299999999</v>
      </c>
      <c r="K30" s="2">
        <f>SUM(F30:I30)-0.1</f>
        <v>7418.2320000000018</v>
      </c>
    </row>
    <row r="31" spans="1:11" ht="30" x14ac:dyDescent="0.25">
      <c r="A31" s="114" t="s">
        <v>39</v>
      </c>
      <c r="B31" s="115" t="s">
        <v>40</v>
      </c>
      <c r="C31" s="117">
        <f t="shared" ref="C31" si="4">C22-C28</f>
        <v>2553.8000000000029</v>
      </c>
      <c r="D31" s="117">
        <f t="shared" ref="D31" si="5">D22-D28</f>
        <v>7570.2999999999884</v>
      </c>
      <c r="E31" s="117">
        <f>E22-E28</f>
        <v>7418.3999999999942</v>
      </c>
      <c r="F31" s="117">
        <f>F30</f>
        <v>646.36700000000201</v>
      </c>
      <c r="G31" s="117">
        <f t="shared" ref="G31:I31" si="6">G30</f>
        <v>1324.0159999999996</v>
      </c>
      <c r="H31" s="117">
        <f t="shared" si="6"/>
        <v>4026.2660000000105</v>
      </c>
      <c r="I31" s="117">
        <f t="shared" si="6"/>
        <v>1421.68299999999</v>
      </c>
      <c r="K31" s="2">
        <f>SUM(F31:I31)</f>
        <v>7418.3320000000022</v>
      </c>
    </row>
    <row r="32" spans="1:11" x14ac:dyDescent="0.25">
      <c r="A32" s="114" t="s">
        <v>41</v>
      </c>
      <c r="B32" s="115" t="s">
        <v>42</v>
      </c>
      <c r="C32" s="117">
        <f>C22-C28</f>
        <v>2553.8000000000029</v>
      </c>
      <c r="D32" s="117">
        <f t="shared" ref="D32" si="7">D22-D28</f>
        <v>7570.2999999999884</v>
      </c>
      <c r="E32" s="117">
        <f>E22-E28</f>
        <v>7418.3999999999942</v>
      </c>
      <c r="F32" s="117">
        <f>F30</f>
        <v>646.36700000000201</v>
      </c>
      <c r="G32" s="117">
        <f>G30</f>
        <v>1324.0159999999996</v>
      </c>
      <c r="H32" s="117">
        <f t="shared" ref="H32:I32" si="8">H30</f>
        <v>4026.2660000000105</v>
      </c>
      <c r="I32" s="117">
        <f t="shared" si="8"/>
        <v>1421.68299999999</v>
      </c>
      <c r="K32" s="2">
        <f t="shared" si="1"/>
        <v>7418.3320000000022</v>
      </c>
    </row>
    <row r="33" spans="1:11" ht="18.75" customHeight="1" x14ac:dyDescent="0.25">
      <c r="A33" s="285" t="s">
        <v>43</v>
      </c>
      <c r="B33" s="286"/>
      <c r="C33" s="286"/>
      <c r="D33" s="286"/>
      <c r="E33" s="286"/>
      <c r="F33" s="286"/>
      <c r="G33" s="286"/>
      <c r="H33" s="286"/>
      <c r="I33" s="286"/>
      <c r="K33" s="2">
        <f t="shared" si="1"/>
        <v>0</v>
      </c>
    </row>
    <row r="34" spans="1:11" ht="45" x14ac:dyDescent="0.25">
      <c r="A34" s="114" t="s">
        <v>44</v>
      </c>
      <c r="B34" s="115" t="s">
        <v>42</v>
      </c>
      <c r="C34" s="117">
        <f>C35</f>
        <v>19197.400000000001</v>
      </c>
      <c r="D34" s="117">
        <f>D35</f>
        <v>32560.400000000001</v>
      </c>
      <c r="E34" s="117">
        <f>E35</f>
        <v>24854.5</v>
      </c>
      <c r="F34" s="117">
        <f>F18</f>
        <v>5300</v>
      </c>
      <c r="G34" s="117">
        <f>G18</f>
        <v>5934.1</v>
      </c>
      <c r="H34" s="117">
        <f>H18</f>
        <v>6943</v>
      </c>
      <c r="I34" s="117">
        <f>I18</f>
        <v>6677.4</v>
      </c>
      <c r="K34" s="2">
        <f t="shared" si="1"/>
        <v>24854.5</v>
      </c>
    </row>
    <row r="35" spans="1:11" ht="45" x14ac:dyDescent="0.25">
      <c r="A35" s="114" t="s">
        <v>45</v>
      </c>
      <c r="B35" s="115" t="s">
        <v>46</v>
      </c>
      <c r="C35" s="117">
        <f>C18</f>
        <v>19197.400000000001</v>
      </c>
      <c r="D35" s="117">
        <f>D18</f>
        <v>32560.400000000001</v>
      </c>
      <c r="E35" s="117">
        <f t="shared" ref="E35:I35" si="9">E18</f>
        <v>24854.5</v>
      </c>
      <c r="F35" s="117">
        <f>F18</f>
        <v>5300</v>
      </c>
      <c r="G35" s="117">
        <f t="shared" si="9"/>
        <v>5934.1</v>
      </c>
      <c r="H35" s="117">
        <f t="shared" si="9"/>
        <v>6943</v>
      </c>
      <c r="I35" s="117">
        <f t="shared" si="9"/>
        <v>6677.4</v>
      </c>
      <c r="K35" s="2">
        <f t="shared" si="1"/>
        <v>24854.5</v>
      </c>
    </row>
    <row r="36" spans="1:11" x14ac:dyDescent="0.25">
      <c r="A36" s="114" t="s">
        <v>47</v>
      </c>
      <c r="B36" s="115" t="s">
        <v>48</v>
      </c>
      <c r="C36" s="116">
        <v>0</v>
      </c>
      <c r="D36" s="116">
        <v>0.8</v>
      </c>
      <c r="E36" s="116">
        <f>SUM(E37:E39)</f>
        <v>32.4</v>
      </c>
      <c r="F36" s="116">
        <f>E36/4</f>
        <v>8.1</v>
      </c>
      <c r="G36" s="116">
        <f>E36/4</f>
        <v>8.1</v>
      </c>
      <c r="H36" s="116">
        <f>E36/4</f>
        <v>8.1</v>
      </c>
      <c r="I36" s="116">
        <f>E36/4</f>
        <v>8.1</v>
      </c>
      <c r="K36" s="2">
        <f t="shared" si="1"/>
        <v>32.4</v>
      </c>
    </row>
    <row r="37" spans="1:11" x14ac:dyDescent="0.25">
      <c r="A37" s="114" t="s">
        <v>49</v>
      </c>
      <c r="B37" s="115" t="s">
        <v>50</v>
      </c>
      <c r="C37" s="121">
        <v>0</v>
      </c>
      <c r="D37" s="116">
        <v>0</v>
      </c>
      <c r="E37" s="116">
        <v>0</v>
      </c>
      <c r="F37" s="116">
        <f t="shared" ref="F37:I38" si="10">E37/4</f>
        <v>0</v>
      </c>
      <c r="G37" s="116">
        <f t="shared" si="10"/>
        <v>0</v>
      </c>
      <c r="H37" s="116">
        <f t="shared" si="10"/>
        <v>0</v>
      </c>
      <c r="I37" s="116">
        <f t="shared" si="10"/>
        <v>0</v>
      </c>
      <c r="K37" s="2">
        <f t="shared" si="1"/>
        <v>0</v>
      </c>
    </row>
    <row r="38" spans="1:11" x14ac:dyDescent="0.25">
      <c r="A38" s="114" t="s">
        <v>51</v>
      </c>
      <c r="B38" s="115" t="s">
        <v>52</v>
      </c>
      <c r="C38" s="121">
        <v>0</v>
      </c>
      <c r="D38" s="116">
        <v>0</v>
      </c>
      <c r="E38" s="116">
        <v>0</v>
      </c>
      <c r="F38" s="116">
        <f t="shared" si="10"/>
        <v>0</v>
      </c>
      <c r="G38" s="116">
        <f t="shared" si="10"/>
        <v>0</v>
      </c>
      <c r="H38" s="116">
        <f t="shared" si="10"/>
        <v>0</v>
      </c>
      <c r="I38" s="116">
        <f t="shared" si="10"/>
        <v>0</v>
      </c>
      <c r="K38" s="2">
        <f t="shared" si="1"/>
        <v>0</v>
      </c>
    </row>
    <row r="39" spans="1:11" ht="30" x14ac:dyDescent="0.25">
      <c r="A39" s="114" t="s">
        <v>300</v>
      </c>
      <c r="B39" s="115" t="s">
        <v>54</v>
      </c>
      <c r="C39" s="121">
        <v>0</v>
      </c>
      <c r="D39" s="116">
        <v>0.8</v>
      </c>
      <c r="E39" s="116">
        <v>32.4</v>
      </c>
      <c r="F39" s="116">
        <f>E39/4</f>
        <v>8.1</v>
      </c>
      <c r="G39" s="116">
        <f>E39/4</f>
        <v>8.1</v>
      </c>
      <c r="H39" s="116">
        <f>E39/4</f>
        <v>8.1</v>
      </c>
      <c r="I39" s="116">
        <f>E39/4</f>
        <v>8.1</v>
      </c>
      <c r="K39" s="2">
        <f t="shared" si="1"/>
        <v>32.4</v>
      </c>
    </row>
    <row r="40" spans="1:11" ht="30" x14ac:dyDescent="0.25">
      <c r="A40" s="114" t="s">
        <v>55</v>
      </c>
      <c r="B40" s="115" t="s">
        <v>56</v>
      </c>
      <c r="C40" s="117">
        <v>6754.8</v>
      </c>
      <c r="D40" s="117">
        <v>9494.7000000000007</v>
      </c>
      <c r="E40" s="117">
        <f>E51</f>
        <v>8530.0010000000002</v>
      </c>
      <c r="F40" s="117">
        <f>F51</f>
        <v>2023.9349999999999</v>
      </c>
      <c r="G40" s="117">
        <f t="shared" ref="G40:I40" si="11">G51</f>
        <v>2241.393</v>
      </c>
      <c r="H40" s="117">
        <f t="shared" si="11"/>
        <v>2241.393</v>
      </c>
      <c r="I40" s="117">
        <f t="shared" si="11"/>
        <v>2023.28</v>
      </c>
      <c r="K40" s="2">
        <f t="shared" si="1"/>
        <v>8530.0010000000002</v>
      </c>
    </row>
    <row r="41" spans="1:11" x14ac:dyDescent="0.25">
      <c r="A41" s="114" t="s">
        <v>57</v>
      </c>
      <c r="B41" s="115" t="s">
        <v>58</v>
      </c>
      <c r="C41" s="117">
        <f t="shared" ref="C41:I41" si="12">C40</f>
        <v>6754.8</v>
      </c>
      <c r="D41" s="117">
        <f t="shared" si="12"/>
        <v>9494.7000000000007</v>
      </c>
      <c r="E41" s="117">
        <f t="shared" si="12"/>
        <v>8530.0010000000002</v>
      </c>
      <c r="F41" s="117">
        <f t="shared" si="12"/>
        <v>2023.9349999999999</v>
      </c>
      <c r="G41" s="117">
        <f t="shared" si="12"/>
        <v>2241.393</v>
      </c>
      <c r="H41" s="117">
        <f t="shared" si="12"/>
        <v>2241.393</v>
      </c>
      <c r="I41" s="117">
        <f t="shared" si="12"/>
        <v>2023.28</v>
      </c>
      <c r="K41" s="2">
        <f t="shared" si="1"/>
        <v>8530.0010000000002</v>
      </c>
    </row>
    <row r="42" spans="1:11" x14ac:dyDescent="0.25">
      <c r="A42" s="49"/>
      <c r="B42" s="49"/>
      <c r="C42" s="49"/>
      <c r="D42" s="49"/>
      <c r="E42" s="49"/>
      <c r="F42" s="49"/>
      <c r="G42" s="49"/>
      <c r="H42" s="49"/>
      <c r="I42" s="49"/>
      <c r="K42"/>
    </row>
    <row r="43" spans="1:11" x14ac:dyDescent="0.25">
      <c r="A43" s="49"/>
      <c r="B43" s="49"/>
      <c r="C43" s="49"/>
      <c r="D43" s="49"/>
      <c r="E43" s="49"/>
      <c r="F43" s="49"/>
      <c r="G43" s="49"/>
      <c r="H43" s="49"/>
      <c r="I43" s="49" t="s">
        <v>59</v>
      </c>
      <c r="K43"/>
    </row>
    <row r="44" spans="1:11" ht="19.5" customHeight="1" x14ac:dyDescent="0.25">
      <c r="A44" s="285" t="s">
        <v>60</v>
      </c>
      <c r="B44" s="286"/>
      <c r="C44" s="286"/>
      <c r="D44" s="286"/>
      <c r="E44" s="286"/>
      <c r="F44" s="286"/>
      <c r="G44" s="286"/>
      <c r="H44" s="286"/>
      <c r="I44" s="287"/>
      <c r="K44"/>
    </row>
    <row r="45" spans="1:11" ht="30" x14ac:dyDescent="0.25">
      <c r="A45" s="114" t="s">
        <v>61</v>
      </c>
      <c r="B45" s="115" t="s">
        <v>14</v>
      </c>
      <c r="C45" s="117">
        <v>53525.5</v>
      </c>
      <c r="D45" s="117">
        <v>100384.6</v>
      </c>
      <c r="E45" s="117">
        <f>SUM(E46:E48)+0.1</f>
        <v>67447.984000000011</v>
      </c>
      <c r="F45" s="117">
        <f>SUM(F46:F48)+0.1</f>
        <v>13512.896000000001</v>
      </c>
      <c r="G45" s="117">
        <f>SUM(G46:G48)</f>
        <v>15613.696</v>
      </c>
      <c r="H45" s="117">
        <f>SUM(H46:H48)</f>
        <v>17857.290999999997</v>
      </c>
      <c r="I45" s="117">
        <f>SUM(I46:I48)</f>
        <v>20464.101000000002</v>
      </c>
      <c r="K45" s="2">
        <f>SUM(F45:I45)</f>
        <v>67447.983999999997</v>
      </c>
    </row>
    <row r="46" spans="1:11" ht="30" x14ac:dyDescent="0.25">
      <c r="A46" s="114" t="s">
        <v>62</v>
      </c>
      <c r="B46" s="115" t="s">
        <v>63</v>
      </c>
      <c r="C46" s="116">
        <v>20397.5</v>
      </c>
      <c r="D46" s="116">
        <v>57265</v>
      </c>
      <c r="E46" s="116">
        <f>SUM(F46:I46)+0.1</f>
        <v>25477.373</v>
      </c>
      <c r="F46" s="117">
        <f>SUM('План витрат'!F292:H292)/1000</f>
        <v>3602.0729999999999</v>
      </c>
      <c r="G46" s="117">
        <f>SUM('План витрат'!I292:K292)/1000</f>
        <v>5470.451</v>
      </c>
      <c r="H46" s="117">
        <f>SUM('План витрат'!L292:N292)/1000</f>
        <v>6594.9610000000002</v>
      </c>
      <c r="I46" s="117">
        <f>SUM('План витрат'!O292:Q292)/1000</f>
        <v>9809.7880000000005</v>
      </c>
      <c r="K46" s="2">
        <f>SUM(F46:I46)</f>
        <v>25477.273000000001</v>
      </c>
    </row>
    <row r="47" spans="1:11" x14ac:dyDescent="0.25">
      <c r="A47" s="114" t="s">
        <v>216</v>
      </c>
      <c r="B47" s="115" t="s">
        <v>64</v>
      </c>
      <c r="C47" s="116">
        <v>13127.4</v>
      </c>
      <c r="D47" s="116">
        <v>15214.3</v>
      </c>
      <c r="E47" s="116">
        <f>SUM(F47:I47)</f>
        <v>14285</v>
      </c>
      <c r="F47" s="117">
        <f>SUM('План витрат'!F293:H293)/1000</f>
        <v>3905</v>
      </c>
      <c r="G47" s="117">
        <f>SUM('План витрат'!I293:K293)/1000</f>
        <v>2880</v>
      </c>
      <c r="H47" s="117">
        <f>SUM('План витрат'!L293:N293)/1000</f>
        <v>3230</v>
      </c>
      <c r="I47" s="117">
        <f>SUM('План витрат'!O293:Q293)/1000</f>
        <v>4270</v>
      </c>
      <c r="K47" s="2">
        <f t="shared" si="1"/>
        <v>14285</v>
      </c>
    </row>
    <row r="48" spans="1:11" x14ac:dyDescent="0.25">
      <c r="A48" s="114" t="s">
        <v>65</v>
      </c>
      <c r="B48" s="115" t="s">
        <v>66</v>
      </c>
      <c r="C48" s="116">
        <v>20000.599999999999</v>
      </c>
      <c r="D48" s="117" t="s">
        <v>283</v>
      </c>
      <c r="E48" s="116">
        <f>SUM(F48:I48)-0.1</f>
        <v>27685.511000000006</v>
      </c>
      <c r="F48" s="117">
        <f>SUM('План витрат'!F294:H294)/1000-0.1</f>
        <v>6005.723</v>
      </c>
      <c r="G48" s="117">
        <f>SUM('План витрат'!I294:K294)/1000</f>
        <v>7263.2449999999999</v>
      </c>
      <c r="H48" s="117">
        <f>SUM('План витрат'!L294:N294)/1000</f>
        <v>8032.33</v>
      </c>
      <c r="I48" s="117">
        <f>SUM('План витрат'!O294:Q294)/1000</f>
        <v>6384.3130000000001</v>
      </c>
      <c r="K48" s="2">
        <f>SUM(F48:I48)</f>
        <v>27685.611000000004</v>
      </c>
    </row>
    <row r="49" spans="1:11" x14ac:dyDescent="0.25">
      <c r="A49" s="114" t="s">
        <v>67</v>
      </c>
      <c r="B49" s="115" t="s">
        <v>16</v>
      </c>
      <c r="C49" s="116">
        <v>30888.9</v>
      </c>
      <c r="D49" s="116">
        <v>43675.4</v>
      </c>
      <c r="E49" s="116">
        <f>SUM(F49:I49)+0.1</f>
        <v>39616.1</v>
      </c>
      <c r="F49" s="117">
        <f>SUM('План витрат'!F295:H295)/1000</f>
        <v>10034.25</v>
      </c>
      <c r="G49" s="117">
        <f>SUM('План витрат'!I295:K295)/1000</f>
        <v>10197.079</v>
      </c>
      <c r="H49" s="116">
        <f>SUM('План витрат'!L295:N295)/1000</f>
        <v>10197.079</v>
      </c>
      <c r="I49" s="116">
        <f>SUM('План витрат'!O295:Q295)/1000</f>
        <v>9187.5920000000006</v>
      </c>
      <c r="K49" s="2">
        <f t="shared" si="1"/>
        <v>39616</v>
      </c>
    </row>
    <row r="50" spans="1:11" x14ac:dyDescent="0.25">
      <c r="A50" s="114" t="s">
        <v>68</v>
      </c>
      <c r="B50" s="115" t="s">
        <v>18</v>
      </c>
      <c r="C50" s="116"/>
      <c r="D50" s="116">
        <v>0</v>
      </c>
      <c r="E50" s="116">
        <v>0</v>
      </c>
      <c r="F50" s="116">
        <f t="shared" ref="F50" si="13">E50/4</f>
        <v>0</v>
      </c>
      <c r="G50" s="116">
        <f t="shared" ref="G50" si="14">E50/4</f>
        <v>0</v>
      </c>
      <c r="H50" s="116">
        <f t="shared" ref="H50" si="15">E50/4</f>
        <v>0</v>
      </c>
      <c r="I50" s="116">
        <f t="shared" ref="I50" si="16">E50/4</f>
        <v>0</v>
      </c>
      <c r="K50" s="2">
        <f t="shared" si="1"/>
        <v>0</v>
      </c>
    </row>
    <row r="51" spans="1:11" x14ac:dyDescent="0.25">
      <c r="A51" s="114" t="s">
        <v>69</v>
      </c>
      <c r="B51" s="115" t="s">
        <v>20</v>
      </c>
      <c r="C51" s="116">
        <v>6754.8</v>
      </c>
      <c r="D51" s="116">
        <v>9494.7000000000007</v>
      </c>
      <c r="E51" s="116">
        <f>SUM(F51:I51)</f>
        <v>8530.0010000000002</v>
      </c>
      <c r="F51" s="116">
        <f>SUM('План витрат'!F296:H296)/1000</f>
        <v>2023.9349999999999</v>
      </c>
      <c r="G51" s="116">
        <f>SUM('План витрат'!I296:K296)/1000</f>
        <v>2241.393</v>
      </c>
      <c r="H51" s="116">
        <f>SUM('План витрат'!L296:N296)/1000</f>
        <v>2241.393</v>
      </c>
      <c r="I51" s="116">
        <f>SUM('План витрат'!O296:Q296)/1000</f>
        <v>2023.28</v>
      </c>
      <c r="K51" s="2">
        <f t="shared" si="1"/>
        <v>8530.0010000000002</v>
      </c>
    </row>
    <row r="52" spans="1:11" x14ac:dyDescent="0.25">
      <c r="A52" s="114" t="s">
        <v>70</v>
      </c>
      <c r="B52" s="115" t="s">
        <v>24</v>
      </c>
      <c r="C52" s="116">
        <v>1882.5</v>
      </c>
      <c r="D52" s="116">
        <v>1168.7</v>
      </c>
      <c r="E52" s="116">
        <f>SUM(F52:I52)+0.2</f>
        <v>1095.2</v>
      </c>
      <c r="F52" s="116">
        <f>SUM('План витрат'!F297:H297)/1000</f>
        <v>273.75</v>
      </c>
      <c r="G52" s="116">
        <f>SUM('План витрат'!I297:K297)/1000</f>
        <v>273.75</v>
      </c>
      <c r="H52" s="116">
        <f>SUM('План витрат'!L297:N297)/1000</f>
        <v>273.75</v>
      </c>
      <c r="I52" s="116">
        <f>SUM('План витрат'!O297:Q297)/1000</f>
        <v>273.75</v>
      </c>
      <c r="K52" s="2">
        <f t="shared" si="1"/>
        <v>1095</v>
      </c>
    </row>
    <row r="53" spans="1:11" x14ac:dyDescent="0.25">
      <c r="A53" s="114" t="s">
        <v>32</v>
      </c>
      <c r="B53" s="115" t="s">
        <v>27</v>
      </c>
      <c r="C53" s="116">
        <v>500</v>
      </c>
      <c r="D53" s="117">
        <v>559.20000000000005</v>
      </c>
      <c r="E53" s="116">
        <f>SUM(F53:I53)</f>
        <v>256.39999999999998</v>
      </c>
      <c r="F53" s="116">
        <f>SUM('План витрат'!F298:H298)/1000</f>
        <v>36.6</v>
      </c>
      <c r="G53" s="116">
        <f>SUM('План витрат'!I298:K298)/1000</f>
        <v>36.6</v>
      </c>
      <c r="H53" s="116">
        <f>SUM('План витрат'!L298:N298)/1000</f>
        <v>36.6</v>
      </c>
      <c r="I53" s="116">
        <f>SUM('План витрат'!O298:Q298)/1000</f>
        <v>146.6</v>
      </c>
      <c r="K53" s="2">
        <f t="shared" si="1"/>
        <v>256.39999999999998</v>
      </c>
    </row>
    <row r="54" spans="1:11" x14ac:dyDescent="0.25">
      <c r="A54" s="122" t="s">
        <v>71</v>
      </c>
      <c r="B54" s="118" t="s">
        <v>29</v>
      </c>
      <c r="C54" s="123">
        <f>C45+C49+C51+C52+C50+C53</f>
        <v>93551.7</v>
      </c>
      <c r="D54" s="119">
        <f t="shared" ref="D54" si="17">D45+D49+D51+D52+D50+D53</f>
        <v>155282.60000000003</v>
      </c>
      <c r="E54" s="119">
        <f>E45+E49+E51+E52+E50+E53</f>
        <v>116945.685</v>
      </c>
      <c r="F54" s="119">
        <f>F45+F49+F51+F52+F50+F53+0.1</f>
        <v>25881.530999999999</v>
      </c>
      <c r="G54" s="119">
        <f>G45+G49+G51+G52+G50+G53+0.1</f>
        <v>28362.617999999999</v>
      </c>
      <c r="H54" s="119">
        <f>H45+H49+H51+H52+H50+H53+0.1</f>
        <v>30606.212999999992</v>
      </c>
      <c r="I54" s="119">
        <f>I45+I49+I51+I52+I50+I53+0.1</f>
        <v>32095.422999999999</v>
      </c>
      <c r="K54" s="2">
        <f t="shared" si="1"/>
        <v>116945.78499999999</v>
      </c>
    </row>
    <row r="55" spans="1:11" hidden="1" x14ac:dyDescent="0.25">
      <c r="A55" s="49"/>
      <c r="B55" s="49"/>
      <c r="C55" s="49"/>
      <c r="D55" s="49"/>
      <c r="E55" s="49"/>
      <c r="F55" s="124">
        <f>F28-F27</f>
        <v>25846.300999999999</v>
      </c>
      <c r="G55" s="124">
        <f>G28-G27</f>
        <v>28327.289000000001</v>
      </c>
      <c r="H55" s="124">
        <f>H28-H27</f>
        <v>30570.884999999995</v>
      </c>
      <c r="I55" s="124">
        <f>I28-I27</f>
        <v>31950.193000000007</v>
      </c>
      <c r="K55" s="2">
        <f t="shared" si="1"/>
        <v>116694.66800000001</v>
      </c>
    </row>
    <row r="56" spans="1:11" x14ac:dyDescent="0.25">
      <c r="A56" s="49"/>
      <c r="B56" s="49"/>
      <c r="C56" s="49"/>
      <c r="D56" s="49"/>
      <c r="E56" s="49"/>
      <c r="F56" s="49"/>
      <c r="G56" s="49"/>
      <c r="H56" s="49"/>
      <c r="I56" s="49"/>
      <c r="K56" s="2">
        <f t="shared" si="1"/>
        <v>0</v>
      </c>
    </row>
    <row r="57" spans="1:11" ht="18" customHeight="1" x14ac:dyDescent="0.25">
      <c r="A57" s="285" t="s">
        <v>72</v>
      </c>
      <c r="B57" s="286"/>
      <c r="C57" s="286"/>
      <c r="D57" s="286"/>
      <c r="E57" s="286"/>
      <c r="F57" s="286"/>
      <c r="G57" s="286"/>
      <c r="H57" s="286"/>
      <c r="I57" s="287"/>
      <c r="K57" s="2">
        <f t="shared" si="1"/>
        <v>0</v>
      </c>
    </row>
    <row r="58" spans="1:11" ht="18" customHeight="1" x14ac:dyDescent="0.25">
      <c r="A58" s="114" t="s">
        <v>73</v>
      </c>
      <c r="B58" s="115" t="s">
        <v>63</v>
      </c>
      <c r="C58" s="116">
        <v>8044.3</v>
      </c>
      <c r="D58" s="116">
        <v>0</v>
      </c>
      <c r="E58" s="117">
        <f>E59</f>
        <v>0</v>
      </c>
      <c r="F58" s="117">
        <v>0</v>
      </c>
      <c r="G58" s="117">
        <v>0</v>
      </c>
      <c r="H58" s="117">
        <v>0</v>
      </c>
      <c r="I58" s="117">
        <v>0</v>
      </c>
      <c r="K58" s="2">
        <f>SUM(F58:I58)</f>
        <v>0</v>
      </c>
    </row>
    <row r="59" spans="1:11" ht="30" x14ac:dyDescent="0.25">
      <c r="A59" s="114" t="s">
        <v>74</v>
      </c>
      <c r="B59" s="115" t="s">
        <v>16</v>
      </c>
      <c r="C59" s="116">
        <v>8044.3</v>
      </c>
      <c r="D59" s="116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K59" s="2">
        <f t="shared" si="1"/>
        <v>0</v>
      </c>
    </row>
    <row r="60" spans="1:11" ht="45" x14ac:dyDescent="0.25">
      <c r="A60" s="114" t="s">
        <v>75</v>
      </c>
      <c r="B60" s="115" t="s">
        <v>18</v>
      </c>
      <c r="C60" s="115"/>
      <c r="D60" s="117"/>
      <c r="E60" s="117" t="s">
        <v>76</v>
      </c>
      <c r="F60" s="117" t="s">
        <v>76</v>
      </c>
      <c r="G60" s="117" t="s">
        <v>76</v>
      </c>
      <c r="H60" s="117" t="s">
        <v>76</v>
      </c>
      <c r="I60" s="117" t="s">
        <v>76</v>
      </c>
      <c r="K60" s="2">
        <f t="shared" si="1"/>
        <v>0</v>
      </c>
    </row>
    <row r="61" spans="1:11" x14ac:dyDescent="0.25">
      <c r="A61" s="49"/>
      <c r="B61" s="49"/>
      <c r="C61" s="49"/>
      <c r="D61" s="49"/>
      <c r="E61" s="49"/>
      <c r="F61" s="49"/>
      <c r="G61" s="49"/>
      <c r="H61" s="49"/>
      <c r="I61" s="49"/>
    </row>
    <row r="62" spans="1:11" x14ac:dyDescent="0.25">
      <c r="A62" s="49"/>
      <c r="B62" s="49"/>
      <c r="C62" s="49"/>
      <c r="D62" s="49"/>
      <c r="E62" s="49"/>
      <c r="F62" s="49"/>
      <c r="G62" s="49"/>
      <c r="H62" s="49"/>
      <c r="I62" s="49"/>
    </row>
    <row r="63" spans="1:11" x14ac:dyDescent="0.25">
      <c r="A63" s="49"/>
      <c r="B63" s="49"/>
      <c r="C63" s="49"/>
      <c r="D63" s="49"/>
      <c r="E63" s="49"/>
      <c r="F63" s="49"/>
      <c r="G63" s="49"/>
      <c r="H63" s="49"/>
      <c r="I63" s="49"/>
    </row>
    <row r="64" spans="1:11" ht="15.75" x14ac:dyDescent="0.25">
      <c r="A64" s="107"/>
      <c r="B64" s="107"/>
      <c r="C64" s="107"/>
      <c r="D64" s="107"/>
      <c r="E64" s="107"/>
      <c r="F64" s="107"/>
      <c r="G64" s="107"/>
      <c r="H64" s="55"/>
      <c r="I64" s="49"/>
    </row>
    <row r="65" spans="1:9" ht="15.75" x14ac:dyDescent="0.25">
      <c r="A65" s="107"/>
      <c r="B65" s="107"/>
      <c r="C65" s="107"/>
      <c r="D65" s="107"/>
      <c r="E65" s="55"/>
      <c r="F65" s="107"/>
      <c r="G65" s="107"/>
      <c r="H65" s="55"/>
      <c r="I65" s="49"/>
    </row>
    <row r="66" spans="1:9" ht="15.75" x14ac:dyDescent="0.25">
      <c r="A66" s="107" t="s">
        <v>77</v>
      </c>
      <c r="B66" s="107"/>
      <c r="C66" s="107"/>
      <c r="D66" s="107" t="s">
        <v>267</v>
      </c>
      <c r="E66" s="107"/>
      <c r="F66" s="107"/>
      <c r="G66" s="107"/>
      <c r="H66" s="55"/>
      <c r="I66" s="49"/>
    </row>
    <row r="67" spans="1:9" ht="15.75" x14ac:dyDescent="0.25">
      <c r="A67" s="107"/>
      <c r="B67" s="107"/>
      <c r="C67" s="107"/>
      <c r="D67" s="107"/>
      <c r="E67" s="107"/>
      <c r="F67" s="107"/>
      <c r="G67" s="107"/>
      <c r="H67" s="55"/>
      <c r="I67" s="49"/>
    </row>
    <row r="68" spans="1:9" ht="15.75" x14ac:dyDescent="0.25">
      <c r="A68" s="107" t="s">
        <v>78</v>
      </c>
      <c r="B68" s="107"/>
      <c r="C68" s="107"/>
      <c r="D68" s="107" t="s">
        <v>268</v>
      </c>
      <c r="E68" s="107"/>
      <c r="F68" s="107"/>
      <c r="G68" s="107"/>
      <c r="H68" s="55"/>
      <c r="I68" s="49"/>
    </row>
    <row r="69" spans="1:9" x14ac:dyDescent="0.25">
      <c r="A69" s="55"/>
      <c r="B69" s="55"/>
      <c r="C69" s="55"/>
      <c r="D69" s="55"/>
      <c r="E69" s="55"/>
      <c r="F69" s="55"/>
      <c r="G69" s="55"/>
      <c r="H69" s="55"/>
      <c r="I69" s="49"/>
    </row>
    <row r="70" spans="1:9" x14ac:dyDescent="0.25">
      <c r="A70" s="49"/>
      <c r="B70" s="49"/>
      <c r="C70" s="49"/>
      <c r="D70" s="49"/>
      <c r="E70" s="49"/>
      <c r="F70" s="49"/>
      <c r="G70" s="49"/>
      <c r="H70" s="49"/>
      <c r="I70" s="49"/>
    </row>
    <row r="71" spans="1:9" x14ac:dyDescent="0.25">
      <c r="A71" s="49"/>
      <c r="B71" s="49"/>
      <c r="C71" s="49"/>
      <c r="D71" s="49"/>
      <c r="E71" s="49"/>
      <c r="F71" s="49"/>
      <c r="G71" s="49"/>
      <c r="H71" s="49"/>
      <c r="I71" s="49"/>
    </row>
  </sheetData>
  <mergeCells count="15">
    <mergeCell ref="F14:I14"/>
    <mergeCell ref="A29:I29"/>
    <mergeCell ref="A33:I33"/>
    <mergeCell ref="A44:I44"/>
    <mergeCell ref="A57:I57"/>
    <mergeCell ref="A14:A15"/>
    <mergeCell ref="B14:B15"/>
    <mergeCell ref="C14:C15"/>
    <mergeCell ref="D14:D15"/>
    <mergeCell ref="E14:E15"/>
    <mergeCell ref="A8:I8"/>
    <mergeCell ref="A9:I9"/>
    <mergeCell ref="A10:I10"/>
    <mergeCell ref="A12:I12"/>
    <mergeCell ref="A13:I13"/>
  </mergeCells>
  <pageMargins left="0.51181102362204722" right="0.11811023622047245" top="0.74803149606299213" bottom="0.74803149606299213" header="0.31496062992125984" footer="0.31496062992125984"/>
  <pageSetup paperSize="9" scale="78" orientation="portrait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BO50"/>
  <sheetViews>
    <sheetView zoomScaleNormal="100" zoomScaleSheetLayoutView="65" workbookViewId="0">
      <selection activeCell="B52" sqref="B52:B54"/>
    </sheetView>
  </sheetViews>
  <sheetFormatPr defaultRowHeight="15" x14ac:dyDescent="0.25"/>
  <cols>
    <col min="1" max="1" width="5.7109375" customWidth="1"/>
    <col min="2" max="2" width="55.7109375" customWidth="1"/>
    <col min="3" max="3" width="10.7109375" hidden="1" customWidth="1"/>
    <col min="4" max="4" width="18.140625" hidden="1" customWidth="1"/>
    <col min="5" max="5" width="0.140625" customWidth="1"/>
    <col min="6" max="6" width="14.5703125" customWidth="1"/>
    <col min="7" max="7" width="0.28515625" hidden="1" customWidth="1"/>
    <col min="8" max="8" width="14.42578125" hidden="1" customWidth="1"/>
    <col min="9" max="9" width="10.42578125" hidden="1" customWidth="1"/>
    <col min="10" max="10" width="9.85546875" hidden="1" customWidth="1"/>
    <col min="11" max="19" width="6.7109375" hidden="1" customWidth="1"/>
    <col min="20" max="22" width="7.85546875" hidden="1" customWidth="1"/>
    <col min="23" max="23" width="12.42578125" hidden="1" customWidth="1"/>
    <col min="24" max="24" width="19" hidden="1" customWidth="1"/>
    <col min="25" max="26" width="9" hidden="1" customWidth="1"/>
    <col min="27" max="27" width="13.28515625" customWidth="1"/>
    <col min="28" max="28" width="0.140625" hidden="1" customWidth="1"/>
    <col min="29" max="29" width="9.85546875" hidden="1" customWidth="1"/>
    <col min="30" max="30" width="0.85546875" hidden="1" customWidth="1"/>
    <col min="31" max="31" width="12.85546875" customWidth="1"/>
    <col min="32" max="32" width="0.140625" hidden="1" customWidth="1"/>
    <col min="33" max="34" width="8" hidden="1" customWidth="1"/>
    <col min="35" max="35" width="13.140625" customWidth="1"/>
    <col min="36" max="37" width="9.85546875" hidden="1" customWidth="1"/>
    <col min="38" max="38" width="0.5703125" hidden="1" customWidth="1"/>
    <col min="39" max="39" width="12.7109375" customWidth="1"/>
    <col min="41" max="41" width="11.85546875" customWidth="1"/>
    <col min="42" max="42" width="12.85546875" customWidth="1"/>
    <col min="43" max="43" width="13.42578125" customWidth="1"/>
    <col min="44" max="44" width="12.5703125" customWidth="1"/>
    <col min="45" max="45" width="12.42578125" customWidth="1"/>
    <col min="46" max="46" width="12.7109375" customWidth="1"/>
    <col min="47" max="47" width="12" customWidth="1"/>
    <col min="48" max="48" width="12.5703125" customWidth="1"/>
    <col min="49" max="49" width="13.140625" customWidth="1"/>
    <col min="50" max="50" width="11.7109375" customWidth="1"/>
    <col min="51" max="51" width="11.42578125" customWidth="1"/>
    <col min="52" max="52" width="11.28515625" customWidth="1"/>
    <col min="53" max="53" width="13.85546875" customWidth="1"/>
    <col min="55" max="55" width="13" customWidth="1"/>
    <col min="56" max="56" width="13.7109375" customWidth="1"/>
    <col min="57" max="57" width="13.140625" customWidth="1"/>
    <col min="58" max="59" width="12.85546875" customWidth="1"/>
    <col min="60" max="60" width="14.28515625" customWidth="1"/>
    <col min="61" max="61" width="14.140625" customWidth="1"/>
    <col min="62" max="62" width="15" customWidth="1"/>
    <col min="63" max="63" width="14.140625" customWidth="1"/>
    <col min="64" max="64" width="14.42578125" customWidth="1"/>
    <col min="65" max="65" width="13.85546875" customWidth="1"/>
    <col min="66" max="66" width="14.42578125" customWidth="1"/>
    <col min="67" max="67" width="15.7109375" customWidth="1"/>
  </cols>
  <sheetData>
    <row r="1" spans="1:67" x14ac:dyDescent="0.25">
      <c r="AA1" t="s">
        <v>285</v>
      </c>
    </row>
    <row r="2" spans="1:67" ht="15.75" thickBot="1" x14ac:dyDescent="0.3"/>
    <row r="3" spans="1:67" ht="16.5" thickBot="1" x14ac:dyDescent="0.3">
      <c r="A3" s="49"/>
      <c r="B3" s="302" t="s">
        <v>286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4"/>
    </row>
    <row r="4" spans="1:67" ht="15.75" thickBot="1" x14ac:dyDescent="0.3">
      <c r="A4" s="49"/>
      <c r="B4" s="50"/>
      <c r="C4" s="50"/>
      <c r="D4" s="50"/>
      <c r="E4" s="50"/>
      <c r="F4" s="255" t="s">
        <v>295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 t="s">
        <v>168</v>
      </c>
      <c r="BC4" s="45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7"/>
    </row>
    <row r="5" spans="1:67" ht="15.75" thickBot="1" x14ac:dyDescent="0.3">
      <c r="A5" s="49"/>
      <c r="B5" s="49"/>
      <c r="C5" s="49"/>
      <c r="D5" s="49"/>
      <c r="E5" s="51"/>
      <c r="F5" s="52"/>
      <c r="G5" s="53"/>
      <c r="H5" s="53"/>
      <c r="I5" s="54"/>
      <c r="J5" s="49"/>
      <c r="K5" s="303" t="s">
        <v>179</v>
      </c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55" t="s">
        <v>180</v>
      </c>
      <c r="Y5" s="55"/>
      <c r="Z5" s="55"/>
      <c r="AA5" s="305" t="s">
        <v>181</v>
      </c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7"/>
      <c r="AO5" s="293" t="s">
        <v>182</v>
      </c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5"/>
      <c r="BB5" s="49"/>
      <c r="BC5" s="293" t="s">
        <v>183</v>
      </c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5"/>
    </row>
    <row r="6" spans="1:67" ht="54.75" customHeight="1" x14ac:dyDescent="0.25">
      <c r="A6" s="56"/>
      <c r="B6" s="57" t="s">
        <v>184</v>
      </c>
      <c r="C6" s="58" t="s">
        <v>185</v>
      </c>
      <c r="D6" s="56" t="s">
        <v>186</v>
      </c>
      <c r="E6" s="56" t="s">
        <v>187</v>
      </c>
      <c r="F6" s="58" t="s">
        <v>287</v>
      </c>
      <c r="G6" s="56" t="s">
        <v>25</v>
      </c>
      <c r="H6" s="56" t="s">
        <v>186</v>
      </c>
      <c r="I6" s="58" t="s">
        <v>188</v>
      </c>
      <c r="J6" s="58" t="s">
        <v>189</v>
      </c>
      <c r="K6" s="56">
        <v>1</v>
      </c>
      <c r="L6" s="56">
        <v>2</v>
      </c>
      <c r="M6" s="56">
        <v>3</v>
      </c>
      <c r="N6" s="56">
        <v>4</v>
      </c>
      <c r="O6" s="56">
        <v>5</v>
      </c>
      <c r="P6" s="56">
        <v>6</v>
      </c>
      <c r="Q6" s="56">
        <v>7</v>
      </c>
      <c r="R6" s="56">
        <v>8</v>
      </c>
      <c r="S6" s="56">
        <v>9</v>
      </c>
      <c r="T6" s="56">
        <v>10</v>
      </c>
      <c r="U6" s="56">
        <v>11</v>
      </c>
      <c r="V6" s="56">
        <v>12</v>
      </c>
      <c r="W6" s="56" t="s">
        <v>190</v>
      </c>
      <c r="X6" s="56">
        <v>1</v>
      </c>
      <c r="Y6" s="56">
        <v>2</v>
      </c>
      <c r="Z6" s="56">
        <v>3</v>
      </c>
      <c r="AA6" s="58" t="s">
        <v>191</v>
      </c>
      <c r="AB6" s="56">
        <v>4</v>
      </c>
      <c r="AC6" s="56">
        <v>5</v>
      </c>
      <c r="AD6" s="56">
        <v>6</v>
      </c>
      <c r="AE6" s="58" t="s">
        <v>192</v>
      </c>
      <c r="AF6" s="56">
        <v>7</v>
      </c>
      <c r="AG6" s="56">
        <v>8</v>
      </c>
      <c r="AH6" s="56">
        <v>9</v>
      </c>
      <c r="AI6" s="58" t="s">
        <v>193</v>
      </c>
      <c r="AJ6" s="56">
        <v>10</v>
      </c>
      <c r="AK6" s="56">
        <v>11</v>
      </c>
      <c r="AL6" s="56">
        <v>12</v>
      </c>
      <c r="AM6" s="58" t="s">
        <v>194</v>
      </c>
      <c r="AO6" s="125">
        <v>1</v>
      </c>
      <c r="AP6" s="126">
        <v>2</v>
      </c>
      <c r="AQ6" s="126">
        <v>3</v>
      </c>
      <c r="AR6" s="126">
        <v>4</v>
      </c>
      <c r="AS6" s="126">
        <v>5</v>
      </c>
      <c r="AT6" s="126">
        <v>6</v>
      </c>
      <c r="AU6" s="126">
        <v>7</v>
      </c>
      <c r="AV6" s="126">
        <v>8</v>
      </c>
      <c r="AW6" s="126">
        <v>9</v>
      </c>
      <c r="AX6" s="126">
        <v>10</v>
      </c>
      <c r="AY6" s="126">
        <v>11</v>
      </c>
      <c r="AZ6" s="126">
        <v>12</v>
      </c>
      <c r="BA6" s="126" t="s">
        <v>190</v>
      </c>
      <c r="BB6" s="49"/>
      <c r="BC6" s="125">
        <v>1</v>
      </c>
      <c r="BD6" s="126">
        <v>2</v>
      </c>
      <c r="BE6" s="126">
        <v>3</v>
      </c>
      <c r="BF6" s="126">
        <v>4</v>
      </c>
      <c r="BG6" s="126">
        <v>5</v>
      </c>
      <c r="BH6" s="126">
        <v>6</v>
      </c>
      <c r="BI6" s="126">
        <v>7</v>
      </c>
      <c r="BJ6" s="126">
        <v>8</v>
      </c>
      <c r="BK6" s="126">
        <v>9</v>
      </c>
      <c r="BL6" s="126">
        <v>10</v>
      </c>
      <c r="BM6" s="126">
        <v>11</v>
      </c>
      <c r="BN6" s="126">
        <v>12</v>
      </c>
      <c r="BO6" s="126" t="s">
        <v>190</v>
      </c>
    </row>
    <row r="7" spans="1:67" ht="39.75" customHeight="1" thickBot="1" x14ac:dyDescent="0.3">
      <c r="A7" s="59">
        <v>1</v>
      </c>
      <c r="B7" s="60" t="s">
        <v>236</v>
      </c>
      <c r="C7" s="61"/>
      <c r="D7" s="61"/>
      <c r="E7" s="62">
        <f>W7</f>
        <v>0</v>
      </c>
      <c r="F7" s="273">
        <f>SUM(F8:F11)</f>
        <v>57099623</v>
      </c>
      <c r="G7" s="62" t="e">
        <f>#REF!</f>
        <v>#REF!</v>
      </c>
      <c r="H7" s="62"/>
      <c r="I7" s="63"/>
      <c r="J7" s="64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5">
        <f>SUM(K7:V7)</f>
        <v>0</v>
      </c>
      <c r="X7" s="66"/>
      <c r="Y7" s="66"/>
      <c r="Z7" s="66"/>
      <c r="AA7" s="67">
        <f>SUM(AA8:AA11)</f>
        <v>13930577</v>
      </c>
      <c r="AB7" s="67">
        <f t="shared" ref="AB7:AM7" si="0">SUM(AB8:AB11)</f>
        <v>2308500</v>
      </c>
      <c r="AC7" s="67">
        <f t="shared" si="0"/>
        <v>2273500</v>
      </c>
      <c r="AD7" s="67">
        <f t="shared" si="0"/>
        <v>2258500</v>
      </c>
      <c r="AE7" s="67">
        <f t="shared" si="0"/>
        <v>12345177</v>
      </c>
      <c r="AF7" s="67">
        <f t="shared" si="0"/>
        <v>2258500</v>
      </c>
      <c r="AG7" s="67">
        <f t="shared" si="0"/>
        <v>2263500</v>
      </c>
      <c r="AH7" s="67">
        <f t="shared" si="0"/>
        <v>2197905</v>
      </c>
      <c r="AI7" s="67">
        <f t="shared" si="0"/>
        <v>13460358</v>
      </c>
      <c r="AJ7" s="68">
        <f t="shared" si="0"/>
        <v>2398700</v>
      </c>
      <c r="AK7" s="68">
        <f t="shared" si="0"/>
        <v>1985000</v>
      </c>
      <c r="AL7" s="68">
        <f t="shared" si="0"/>
        <v>2033912</v>
      </c>
      <c r="AM7" s="68">
        <f t="shared" si="0"/>
        <v>17363511</v>
      </c>
      <c r="AO7" s="77">
        <f>$I7*X7</f>
        <v>0</v>
      </c>
      <c r="AP7" s="77">
        <f t="shared" ref="AP7:AQ7" si="1">$I7*Y7</f>
        <v>0</v>
      </c>
      <c r="AQ7" s="77">
        <f t="shared" si="1"/>
        <v>0</v>
      </c>
      <c r="AR7" s="77">
        <f t="shared" ref="AR7:AT7" si="2">$I7*AB7</f>
        <v>0</v>
      </c>
      <c r="AS7" s="77">
        <f t="shared" si="2"/>
        <v>0</v>
      </c>
      <c r="AT7" s="77">
        <f t="shared" si="2"/>
        <v>0</v>
      </c>
      <c r="AU7" s="77">
        <f t="shared" ref="AU7:AW7" si="3">$I7*AF7</f>
        <v>0</v>
      </c>
      <c r="AV7" s="77">
        <f t="shared" si="3"/>
        <v>0</v>
      </c>
      <c r="AW7" s="77">
        <f t="shared" si="3"/>
        <v>0</v>
      </c>
      <c r="AX7" s="77">
        <f t="shared" ref="AX7:AZ7" si="4">$I7*AJ7</f>
        <v>0</v>
      </c>
      <c r="AY7" s="77">
        <f t="shared" si="4"/>
        <v>0</v>
      </c>
      <c r="AZ7" s="77">
        <f t="shared" si="4"/>
        <v>0</v>
      </c>
      <c r="BA7" s="127">
        <f>SUM(AO7:AZ7)</f>
        <v>0</v>
      </c>
      <c r="BB7" s="49"/>
      <c r="BC7" s="78">
        <f>AO7/(1+$J7/100)</f>
        <v>0</v>
      </c>
      <c r="BD7" s="78">
        <f t="shared" ref="BD7:BN23" si="5">AP7/(1+$J7/100)</f>
        <v>0</v>
      </c>
      <c r="BE7" s="78">
        <f t="shared" si="5"/>
        <v>0</v>
      </c>
      <c r="BF7" s="78">
        <f t="shared" si="5"/>
        <v>0</v>
      </c>
      <c r="BG7" s="78">
        <f t="shared" si="5"/>
        <v>0</v>
      </c>
      <c r="BH7" s="78">
        <f t="shared" si="5"/>
        <v>0</v>
      </c>
      <c r="BI7" s="78">
        <f t="shared" si="5"/>
        <v>0</v>
      </c>
      <c r="BJ7" s="78">
        <f t="shared" si="5"/>
        <v>0</v>
      </c>
      <c r="BK7" s="78">
        <f t="shared" si="5"/>
        <v>0</v>
      </c>
      <c r="BL7" s="78">
        <f t="shared" si="5"/>
        <v>0</v>
      </c>
      <c r="BM7" s="78">
        <f t="shared" si="5"/>
        <v>0</v>
      </c>
      <c r="BN7" s="78">
        <f t="shared" si="5"/>
        <v>0</v>
      </c>
      <c r="BO7" s="127">
        <f>SUM(BC7:BN7)</f>
        <v>0</v>
      </c>
    </row>
    <row r="8" spans="1:67" ht="18" customHeight="1" thickBot="1" x14ac:dyDescent="0.3">
      <c r="A8" s="69" t="s">
        <v>195</v>
      </c>
      <c r="B8" s="70" t="s">
        <v>237</v>
      </c>
      <c r="C8" s="71"/>
      <c r="D8" s="61"/>
      <c r="E8" s="72">
        <f t="shared" ref="E8:E43" si="6">W8</f>
        <v>0</v>
      </c>
      <c r="F8" s="73">
        <f>AA8+AE8+AI8+AM8</f>
        <v>26000000</v>
      </c>
      <c r="G8" s="72" t="e">
        <f>#REF!</f>
        <v>#REF!</v>
      </c>
      <c r="H8" s="72"/>
      <c r="I8" s="74">
        <v>1</v>
      </c>
      <c r="J8" s="75">
        <v>20</v>
      </c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6">
        <f t="shared" ref="W8:W43" si="7">SUM(K8:V8)</f>
        <v>0</v>
      </c>
      <c r="X8" s="77">
        <v>1310000</v>
      </c>
      <c r="Y8" s="77">
        <v>1500000</v>
      </c>
      <c r="Z8" s="77">
        <v>1500000</v>
      </c>
      <c r="AA8" s="78">
        <f>SUM(AO8:AQ8)</f>
        <v>6349886</v>
      </c>
      <c r="AB8" s="77">
        <v>1500000</v>
      </c>
      <c r="AC8" s="77">
        <v>1500000</v>
      </c>
      <c r="AD8" s="77">
        <v>1500000</v>
      </c>
      <c r="AE8" s="79">
        <f>SUM(AR8:AT8)</f>
        <v>6516178</v>
      </c>
      <c r="AF8" s="77">
        <v>1500000</v>
      </c>
      <c r="AG8" s="77">
        <v>1500000</v>
      </c>
      <c r="AH8" s="77">
        <v>1500000</v>
      </c>
      <c r="AI8" s="79">
        <f>SUM(AU8:AW8)</f>
        <v>6667359</v>
      </c>
      <c r="AJ8" s="77">
        <v>1500000</v>
      </c>
      <c r="AK8" s="77">
        <v>1500000</v>
      </c>
      <c r="AL8" s="77">
        <v>1690000</v>
      </c>
      <c r="AM8" s="79">
        <f>SUM(AX8:AZ8)</f>
        <v>6466577</v>
      </c>
      <c r="AO8" s="79">
        <v>2069800</v>
      </c>
      <c r="AP8" s="79">
        <v>2245970</v>
      </c>
      <c r="AQ8" s="79">
        <f>1867450+166666</f>
        <v>2034116</v>
      </c>
      <c r="AR8" s="79">
        <f>1357130+666666</f>
        <v>2023796</v>
      </c>
      <c r="AS8" s="79">
        <f>666666+1590300</f>
        <v>2256966</v>
      </c>
      <c r="AT8" s="79">
        <f>1768750+466666</f>
        <v>2235416</v>
      </c>
      <c r="AU8" s="79">
        <f>1585880+666666</f>
        <v>2252546</v>
      </c>
      <c r="AV8" s="79">
        <f>1542700+666666</f>
        <v>2209366</v>
      </c>
      <c r="AW8" s="79">
        <f>1538780+666667</f>
        <v>2205447</v>
      </c>
      <c r="AX8" s="79">
        <f>1603340+666666</f>
        <v>2270006</v>
      </c>
      <c r="AY8" s="79">
        <f>1570500+666666</f>
        <v>2237166</v>
      </c>
      <c r="AZ8" s="79">
        <f>1959405</f>
        <v>1959405</v>
      </c>
      <c r="BA8" s="128">
        <f>SUM(AO8:AZ8)</f>
        <v>26000000</v>
      </c>
      <c r="BB8" s="49"/>
      <c r="BC8" s="78">
        <f>AO8/(1+$J8/100)</f>
        <v>1724833.3333333335</v>
      </c>
      <c r="BD8" s="78">
        <f t="shared" si="5"/>
        <v>1871641.6666666667</v>
      </c>
      <c r="BE8" s="78">
        <f t="shared" si="5"/>
        <v>1695096.6666666667</v>
      </c>
      <c r="BF8" s="78">
        <f t="shared" si="5"/>
        <v>1686496.6666666667</v>
      </c>
      <c r="BG8" s="78">
        <f t="shared" si="5"/>
        <v>1880805</v>
      </c>
      <c r="BH8" s="78">
        <f t="shared" si="5"/>
        <v>1862846.6666666667</v>
      </c>
      <c r="BI8" s="78">
        <f t="shared" si="5"/>
        <v>1877121.6666666667</v>
      </c>
      <c r="BJ8" s="78">
        <f t="shared" si="5"/>
        <v>1841138.3333333335</v>
      </c>
      <c r="BK8" s="78">
        <f t="shared" si="5"/>
        <v>1837872.5</v>
      </c>
      <c r="BL8" s="78">
        <f t="shared" si="5"/>
        <v>1891671.6666666667</v>
      </c>
      <c r="BM8" s="78">
        <f t="shared" si="5"/>
        <v>1864305</v>
      </c>
      <c r="BN8" s="78">
        <f t="shared" si="5"/>
        <v>1632837.5</v>
      </c>
      <c r="BO8" s="76">
        <f t="shared" ref="BO8:BO41" si="8">SUM(BC8:BN8)</f>
        <v>21666666.666666668</v>
      </c>
    </row>
    <row r="9" spans="1:67" ht="18" customHeight="1" thickBot="1" x14ac:dyDescent="0.3">
      <c r="A9" s="80" t="s">
        <v>196</v>
      </c>
      <c r="B9" s="70" t="s">
        <v>238</v>
      </c>
      <c r="C9" s="71"/>
      <c r="D9" s="61"/>
      <c r="E9" s="72">
        <f t="shared" si="6"/>
        <v>0</v>
      </c>
      <c r="F9" s="81">
        <f>AA9+AE9+AI9+AM9</f>
        <v>22274235</v>
      </c>
      <c r="G9" s="72" t="e">
        <f>#REF!</f>
        <v>#REF!</v>
      </c>
      <c r="H9" s="72"/>
      <c r="I9" s="74">
        <v>1</v>
      </c>
      <c r="J9" s="75">
        <v>20</v>
      </c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6">
        <f t="shared" si="7"/>
        <v>0</v>
      </c>
      <c r="X9" s="77">
        <v>185000</v>
      </c>
      <c r="Y9" s="77">
        <v>300000</v>
      </c>
      <c r="Z9" s="77">
        <v>250000</v>
      </c>
      <c r="AA9" s="78">
        <f t="shared" ref="AA9:AA28" si="9">SUM(AO9:AQ9)</f>
        <v>3380000</v>
      </c>
      <c r="AB9" s="78">
        <v>340000</v>
      </c>
      <c r="AC9" s="78">
        <v>305000</v>
      </c>
      <c r="AD9" s="78">
        <v>290000</v>
      </c>
      <c r="AE9" s="78">
        <f t="shared" ref="AE9:AE18" si="10">SUM(AR9:AT9)</f>
        <v>5246000</v>
      </c>
      <c r="AF9" s="78">
        <v>290000</v>
      </c>
      <c r="AG9" s="78">
        <v>295000</v>
      </c>
      <c r="AH9" s="78">
        <v>279405</v>
      </c>
      <c r="AI9" s="78">
        <f>SUM(AU9:AW9)</f>
        <v>6210000</v>
      </c>
      <c r="AJ9" s="78">
        <v>480000</v>
      </c>
      <c r="AK9" s="78">
        <v>485000</v>
      </c>
      <c r="AL9" s="78">
        <v>300000</v>
      </c>
      <c r="AM9" s="78">
        <f t="shared" ref="AM9:AM28" si="11">SUM(AX9:AZ9)</f>
        <v>7438235</v>
      </c>
      <c r="AO9" s="79">
        <v>1490000</v>
      </c>
      <c r="AP9" s="79">
        <f>500000</f>
        <v>500000</v>
      </c>
      <c r="AQ9" s="79">
        <f>400000+990000</f>
        <v>1390000</v>
      </c>
      <c r="AR9" s="79">
        <f>1370000+500000</f>
        <v>1870000</v>
      </c>
      <c r="AS9" s="79">
        <f>1906000-500000</f>
        <v>1406000</v>
      </c>
      <c r="AT9" s="79">
        <v>1970000</v>
      </c>
      <c r="AU9" s="79">
        <v>1950000</v>
      </c>
      <c r="AV9" s="79">
        <v>2280000</v>
      </c>
      <c r="AW9" s="79">
        <v>1980000</v>
      </c>
      <c r="AX9" s="79">
        <v>2800000</v>
      </c>
      <c r="AY9" s="79">
        <v>2710000</v>
      </c>
      <c r="AZ9" s="79">
        <v>1928235</v>
      </c>
      <c r="BA9" s="76">
        <f t="shared" ref="BA9:BA42" si="12">SUM(AO9:AZ9)</f>
        <v>22274235</v>
      </c>
      <c r="BB9" s="49"/>
      <c r="BC9" s="78">
        <f t="shared" ref="BC9:BN33" si="13">AO9/(1+$J9/100)</f>
        <v>1241666.6666666667</v>
      </c>
      <c r="BD9" s="78">
        <f t="shared" si="5"/>
        <v>416666.66666666669</v>
      </c>
      <c r="BE9" s="78">
        <f t="shared" si="5"/>
        <v>1158333.3333333335</v>
      </c>
      <c r="BF9" s="78">
        <f t="shared" si="5"/>
        <v>1558333.3333333335</v>
      </c>
      <c r="BG9" s="78">
        <f t="shared" si="5"/>
        <v>1171666.6666666667</v>
      </c>
      <c r="BH9" s="78">
        <f t="shared" si="5"/>
        <v>1641666.6666666667</v>
      </c>
      <c r="BI9" s="78">
        <f t="shared" si="5"/>
        <v>1625000</v>
      </c>
      <c r="BJ9" s="78">
        <f t="shared" si="5"/>
        <v>1900000</v>
      </c>
      <c r="BK9" s="78">
        <f t="shared" si="5"/>
        <v>1650000</v>
      </c>
      <c r="BL9" s="78">
        <f t="shared" si="5"/>
        <v>2333333.3333333335</v>
      </c>
      <c r="BM9" s="78">
        <f t="shared" si="5"/>
        <v>2258333.3333333335</v>
      </c>
      <c r="BN9" s="78">
        <f t="shared" si="5"/>
        <v>1606862.5</v>
      </c>
      <c r="BO9" s="129">
        <f t="shared" si="8"/>
        <v>18561862.5</v>
      </c>
    </row>
    <row r="10" spans="1:67" ht="18.75" customHeight="1" thickBot="1" x14ac:dyDescent="0.3">
      <c r="A10" s="80" t="s">
        <v>197</v>
      </c>
      <c r="B10" s="70" t="s">
        <v>239</v>
      </c>
      <c r="C10" s="71"/>
      <c r="D10" s="61"/>
      <c r="E10" s="72">
        <f t="shared" si="6"/>
        <v>0</v>
      </c>
      <c r="F10" s="81">
        <f>AA10+AE10+AI10+AM10</f>
        <v>7076388</v>
      </c>
      <c r="G10" s="72" t="e">
        <f>#REF!</f>
        <v>#REF!</v>
      </c>
      <c r="H10" s="72"/>
      <c r="I10" s="74">
        <v>1</v>
      </c>
      <c r="J10" s="75">
        <v>20</v>
      </c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6">
        <f t="shared" si="7"/>
        <v>0</v>
      </c>
      <c r="X10" s="77">
        <v>1210000</v>
      </c>
      <c r="Y10" s="77">
        <v>1000000</v>
      </c>
      <c r="Z10" s="77"/>
      <c r="AA10" s="78">
        <f t="shared" si="9"/>
        <v>3945908</v>
      </c>
      <c r="AB10" s="78"/>
      <c r="AC10" s="78"/>
      <c r="AD10" s="78"/>
      <c r="AE10" s="78">
        <f t="shared" si="10"/>
        <v>0</v>
      </c>
      <c r="AF10" s="78"/>
      <c r="AG10" s="78"/>
      <c r="AH10" s="78"/>
      <c r="AI10" s="78">
        <f t="shared" ref="AI10" si="14">SUM(AF10:AH10)</f>
        <v>0</v>
      </c>
      <c r="AJ10" s="78"/>
      <c r="AK10" s="78"/>
      <c r="AL10" s="78">
        <v>43912</v>
      </c>
      <c r="AM10" s="78">
        <f t="shared" si="11"/>
        <v>3130480</v>
      </c>
      <c r="AO10" s="130">
        <f>2943346-1500000</f>
        <v>1443346</v>
      </c>
      <c r="AP10" s="130">
        <f>2890225-1000000</f>
        <v>1890225</v>
      </c>
      <c r="AQ10" s="130">
        <f>1612337-1000000</f>
        <v>612337</v>
      </c>
      <c r="AR10" s="130"/>
      <c r="AS10" s="130"/>
      <c r="AT10" s="130"/>
      <c r="AU10" s="130"/>
      <c r="AV10" s="130"/>
      <c r="AW10" s="130"/>
      <c r="AX10" s="130"/>
      <c r="AY10" s="130"/>
      <c r="AZ10" s="130">
        <f>2130480+1000000</f>
        <v>3130480</v>
      </c>
      <c r="BA10" s="76">
        <f t="shared" si="12"/>
        <v>7076388</v>
      </c>
      <c r="BB10" s="49"/>
      <c r="BC10" s="78">
        <f t="shared" si="13"/>
        <v>1202788.3333333335</v>
      </c>
      <c r="BD10" s="78">
        <f t="shared" si="5"/>
        <v>1575187.5</v>
      </c>
      <c r="BE10" s="78">
        <f t="shared" si="5"/>
        <v>510280.83333333337</v>
      </c>
      <c r="BF10" s="78">
        <f t="shared" si="5"/>
        <v>0</v>
      </c>
      <c r="BG10" s="78">
        <f t="shared" si="5"/>
        <v>0</v>
      </c>
      <c r="BH10" s="78">
        <f t="shared" si="5"/>
        <v>0</v>
      </c>
      <c r="BI10" s="78">
        <f t="shared" si="5"/>
        <v>0</v>
      </c>
      <c r="BJ10" s="78">
        <f t="shared" si="5"/>
        <v>0</v>
      </c>
      <c r="BK10" s="78">
        <f t="shared" si="5"/>
        <v>0</v>
      </c>
      <c r="BL10" s="78">
        <f t="shared" si="5"/>
        <v>0</v>
      </c>
      <c r="BM10" s="78">
        <f t="shared" si="5"/>
        <v>0</v>
      </c>
      <c r="BN10" s="78">
        <f t="shared" si="5"/>
        <v>2608733.3333333335</v>
      </c>
      <c r="BO10" s="129">
        <f t="shared" si="8"/>
        <v>5896990</v>
      </c>
    </row>
    <row r="11" spans="1:67" ht="19.5" customHeight="1" thickBot="1" x14ac:dyDescent="0.3">
      <c r="A11" s="80" t="s">
        <v>198</v>
      </c>
      <c r="B11" s="70" t="s">
        <v>240</v>
      </c>
      <c r="C11" s="71"/>
      <c r="D11" s="61"/>
      <c r="E11" s="72">
        <f t="shared" si="6"/>
        <v>0</v>
      </c>
      <c r="F11" s="81">
        <f t="shared" ref="F11:F12" si="15">AA11+AE11+AI11+AM11</f>
        <v>1749000</v>
      </c>
      <c r="G11" s="72" t="e">
        <f>#REF!</f>
        <v>#REF!</v>
      </c>
      <c r="H11" s="72"/>
      <c r="I11" s="74">
        <v>1</v>
      </c>
      <c r="J11" s="75">
        <v>20</v>
      </c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6">
        <f t="shared" si="7"/>
        <v>0</v>
      </c>
      <c r="X11" s="77"/>
      <c r="Y11" s="77"/>
      <c r="Z11" s="77"/>
      <c r="AA11" s="78">
        <f t="shared" si="9"/>
        <v>254783</v>
      </c>
      <c r="AB11" s="78">
        <v>468500</v>
      </c>
      <c r="AC11" s="78">
        <v>468500</v>
      </c>
      <c r="AD11" s="78">
        <v>468500</v>
      </c>
      <c r="AE11" s="78">
        <f t="shared" si="10"/>
        <v>582999</v>
      </c>
      <c r="AF11" s="78">
        <v>468500</v>
      </c>
      <c r="AG11" s="78">
        <v>468500</v>
      </c>
      <c r="AH11" s="78">
        <v>418500</v>
      </c>
      <c r="AI11" s="78">
        <f>SUM(AU11:AW11)</f>
        <v>582999</v>
      </c>
      <c r="AJ11" s="78">
        <v>418700</v>
      </c>
      <c r="AK11" s="78"/>
      <c r="AL11" s="78"/>
      <c r="AM11" s="78">
        <f t="shared" si="11"/>
        <v>328219</v>
      </c>
      <c r="AO11" s="77"/>
      <c r="AP11" s="77">
        <v>60450</v>
      </c>
      <c r="AQ11" s="77">
        <v>194333</v>
      </c>
      <c r="AR11" s="77">
        <v>194333</v>
      </c>
      <c r="AS11" s="77">
        <v>194333</v>
      </c>
      <c r="AT11" s="77">
        <v>194333</v>
      </c>
      <c r="AU11" s="77">
        <v>194333</v>
      </c>
      <c r="AV11" s="77">
        <v>194333</v>
      </c>
      <c r="AW11" s="77">
        <v>194333</v>
      </c>
      <c r="AX11" s="77">
        <v>194333</v>
      </c>
      <c r="AY11" s="77">
        <f>133886</f>
        <v>133886</v>
      </c>
      <c r="AZ11" s="77"/>
      <c r="BA11" s="76">
        <f t="shared" si="12"/>
        <v>1749000</v>
      </c>
      <c r="BB11" s="49"/>
      <c r="BC11" s="78">
        <f t="shared" si="13"/>
        <v>0</v>
      </c>
      <c r="BD11" s="78">
        <f t="shared" si="5"/>
        <v>50375</v>
      </c>
      <c r="BE11" s="78">
        <f t="shared" si="5"/>
        <v>161944.16666666669</v>
      </c>
      <c r="BF11" s="78">
        <f t="shared" si="5"/>
        <v>161944.16666666669</v>
      </c>
      <c r="BG11" s="78">
        <f t="shared" si="5"/>
        <v>161944.16666666669</v>
      </c>
      <c r="BH11" s="78">
        <f t="shared" si="5"/>
        <v>161944.16666666669</v>
      </c>
      <c r="BI11" s="78">
        <f t="shared" si="5"/>
        <v>161944.16666666669</v>
      </c>
      <c r="BJ11" s="78">
        <f t="shared" si="5"/>
        <v>161944.16666666669</v>
      </c>
      <c r="BK11" s="78">
        <f t="shared" si="5"/>
        <v>161944.16666666669</v>
      </c>
      <c r="BL11" s="78">
        <f t="shared" si="5"/>
        <v>161944.16666666669</v>
      </c>
      <c r="BM11" s="78">
        <f t="shared" si="5"/>
        <v>111571.66666666667</v>
      </c>
      <c r="BN11" s="78">
        <f t="shared" si="5"/>
        <v>0</v>
      </c>
      <c r="BO11" s="76">
        <f t="shared" si="8"/>
        <v>1457500.0000000005</v>
      </c>
    </row>
    <row r="12" spans="1:67" ht="25.5" customHeight="1" thickBot="1" x14ac:dyDescent="0.3">
      <c r="A12" s="82">
        <v>2</v>
      </c>
      <c r="B12" s="83" t="s">
        <v>241</v>
      </c>
      <c r="C12" s="71"/>
      <c r="D12" s="71"/>
      <c r="E12" s="72">
        <f t="shared" si="6"/>
        <v>0</v>
      </c>
      <c r="F12" s="81">
        <f t="shared" si="15"/>
        <v>1099000</v>
      </c>
      <c r="G12" s="72" t="e">
        <f>#REF!</f>
        <v>#REF!</v>
      </c>
      <c r="H12" s="72"/>
      <c r="I12" s="74">
        <v>1</v>
      </c>
      <c r="J12" s="75">
        <v>20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6">
        <f t="shared" si="7"/>
        <v>0</v>
      </c>
      <c r="X12" s="77">
        <v>122000</v>
      </c>
      <c r="Y12" s="77">
        <v>70000</v>
      </c>
      <c r="Z12" s="77">
        <v>88000</v>
      </c>
      <c r="AA12" s="78">
        <f t="shared" si="9"/>
        <v>29282</v>
      </c>
      <c r="AB12" s="78">
        <v>120000</v>
      </c>
      <c r="AC12" s="78">
        <v>120000</v>
      </c>
      <c r="AD12" s="78">
        <v>120000</v>
      </c>
      <c r="AE12" s="78">
        <f t="shared" si="10"/>
        <v>420695</v>
      </c>
      <c r="AF12" s="78">
        <v>130000</v>
      </c>
      <c r="AG12" s="78">
        <v>120000</v>
      </c>
      <c r="AH12" s="78">
        <v>155000</v>
      </c>
      <c r="AI12" s="78">
        <f>SUM(AU12:AW12)</f>
        <v>576315</v>
      </c>
      <c r="AJ12" s="78">
        <v>155000</v>
      </c>
      <c r="AK12" s="78">
        <v>150000</v>
      </c>
      <c r="AL12" s="78">
        <v>150000</v>
      </c>
      <c r="AM12" s="78">
        <f t="shared" si="11"/>
        <v>72708</v>
      </c>
      <c r="AO12" s="79"/>
      <c r="AP12" s="79"/>
      <c r="AQ12" s="77">
        <f>29282</f>
        <v>29282</v>
      </c>
      <c r="AR12" s="77">
        <v>186352</v>
      </c>
      <c r="AS12" s="77">
        <f>171582+46</f>
        <v>171628</v>
      </c>
      <c r="AT12" s="77">
        <v>62715</v>
      </c>
      <c r="AU12" s="77">
        <v>98600</v>
      </c>
      <c r="AV12" s="77">
        <f>272715</f>
        <v>272715</v>
      </c>
      <c r="AW12" s="77">
        <v>205000</v>
      </c>
      <c r="AX12" s="77">
        <f>72708</f>
        <v>72708</v>
      </c>
      <c r="AY12" s="79"/>
      <c r="AZ12" s="79"/>
      <c r="BA12" s="76">
        <f t="shared" si="12"/>
        <v>1099000</v>
      </c>
      <c r="BB12" s="49"/>
      <c r="BC12" s="78">
        <f t="shared" si="13"/>
        <v>0</v>
      </c>
      <c r="BD12" s="78">
        <f t="shared" si="5"/>
        <v>0</v>
      </c>
      <c r="BE12" s="78">
        <f t="shared" si="5"/>
        <v>24401.666666666668</v>
      </c>
      <c r="BF12" s="78">
        <f t="shared" si="5"/>
        <v>155293.33333333334</v>
      </c>
      <c r="BG12" s="78">
        <f t="shared" si="5"/>
        <v>143023.33333333334</v>
      </c>
      <c r="BH12" s="78">
        <f t="shared" si="5"/>
        <v>52262.5</v>
      </c>
      <c r="BI12" s="78">
        <f t="shared" si="5"/>
        <v>82166.666666666672</v>
      </c>
      <c r="BJ12" s="78">
        <f t="shared" si="5"/>
        <v>227262.5</v>
      </c>
      <c r="BK12" s="78">
        <f t="shared" si="5"/>
        <v>170833.33333333334</v>
      </c>
      <c r="BL12" s="78">
        <f t="shared" si="5"/>
        <v>60590</v>
      </c>
      <c r="BM12" s="78">
        <f t="shared" si="5"/>
        <v>0</v>
      </c>
      <c r="BN12" s="78">
        <f t="shared" si="5"/>
        <v>0</v>
      </c>
      <c r="BO12" s="129">
        <f>SUM(BC12:BN12)</f>
        <v>915833.33333333337</v>
      </c>
    </row>
    <row r="13" spans="1:67" ht="25.5" customHeight="1" thickBot="1" x14ac:dyDescent="0.3">
      <c r="A13" s="82">
        <v>3</v>
      </c>
      <c r="B13" s="83" t="s">
        <v>242</v>
      </c>
      <c r="C13" s="71"/>
      <c r="D13" s="71"/>
      <c r="E13" s="72">
        <f t="shared" si="6"/>
        <v>0</v>
      </c>
      <c r="F13" s="84">
        <f>AA13+AE13+AI13+AM13</f>
        <v>22711545</v>
      </c>
      <c r="G13" s="72" t="e">
        <f>#REF!</f>
        <v>#REF!</v>
      </c>
      <c r="H13" s="72"/>
      <c r="I13" s="74">
        <v>1</v>
      </c>
      <c r="J13" s="75">
        <v>20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6">
        <f t="shared" si="7"/>
        <v>0</v>
      </c>
      <c r="X13" s="77">
        <v>1024000</v>
      </c>
      <c r="Y13" s="77">
        <v>1950000</v>
      </c>
      <c r="Z13" s="77">
        <v>700000</v>
      </c>
      <c r="AA13" s="78">
        <f t="shared" si="9"/>
        <v>1849462</v>
      </c>
      <c r="AB13" s="78">
        <v>1190508</v>
      </c>
      <c r="AC13" s="78">
        <v>1130000</v>
      </c>
      <c r="AD13" s="78">
        <v>1065508</v>
      </c>
      <c r="AE13" s="78">
        <f t="shared" si="10"/>
        <v>5507274</v>
      </c>
      <c r="AF13" s="78">
        <v>1068508</v>
      </c>
      <c r="AG13" s="78">
        <v>1066508</v>
      </c>
      <c r="AH13" s="78">
        <v>1129103</v>
      </c>
      <c r="AI13" s="78">
        <f>SUM(AU13:AW13)</f>
        <v>9322131</v>
      </c>
      <c r="AJ13" s="78">
        <v>989338</v>
      </c>
      <c r="AK13" s="78">
        <v>1120000</v>
      </c>
      <c r="AL13" s="78">
        <v>1066527</v>
      </c>
      <c r="AM13" s="78">
        <f t="shared" si="11"/>
        <v>6032678</v>
      </c>
      <c r="AO13" s="79">
        <f>46255</f>
        <v>46255</v>
      </c>
      <c r="AP13" s="79">
        <f>7+885000-500000</f>
        <v>385007</v>
      </c>
      <c r="AQ13" s="79">
        <f>1912000-493800</f>
        <v>1418200</v>
      </c>
      <c r="AR13" s="79">
        <f>1692000-350000+500000</f>
        <v>1842000</v>
      </c>
      <c r="AS13" s="79">
        <f>887577+1636000-500000-500000</f>
        <v>1523577</v>
      </c>
      <c r="AT13" s="79">
        <f>2641697-500000</f>
        <v>2141697</v>
      </c>
      <c r="AU13" s="79">
        <f>2622000-220000+887577-500000</f>
        <v>2789577</v>
      </c>
      <c r="AV13" s="79">
        <f>887577+2328750</f>
        <v>3216327</v>
      </c>
      <c r="AW13" s="79">
        <f>887577+2728650-300000</f>
        <v>3316227</v>
      </c>
      <c r="AX13" s="79">
        <f>1261001+887577</f>
        <v>2148578</v>
      </c>
      <c r="AY13" s="79">
        <v>1984000</v>
      </c>
      <c r="AZ13" s="79">
        <f>1900100</f>
        <v>1900100</v>
      </c>
      <c r="BA13" s="76">
        <f t="shared" si="12"/>
        <v>22711545</v>
      </c>
      <c r="BB13" s="49"/>
      <c r="BC13" s="78">
        <f t="shared" si="13"/>
        <v>38545.833333333336</v>
      </c>
      <c r="BD13" s="78">
        <f t="shared" si="5"/>
        <v>320839.16666666669</v>
      </c>
      <c r="BE13" s="78">
        <f t="shared" si="5"/>
        <v>1181833.3333333335</v>
      </c>
      <c r="BF13" s="78">
        <f t="shared" si="5"/>
        <v>1535000</v>
      </c>
      <c r="BG13" s="78">
        <f t="shared" si="5"/>
        <v>1269647.5</v>
      </c>
      <c r="BH13" s="78">
        <f t="shared" si="5"/>
        <v>1784747.5</v>
      </c>
      <c r="BI13" s="78">
        <f t="shared" si="5"/>
        <v>2324647.5</v>
      </c>
      <c r="BJ13" s="78">
        <f t="shared" si="5"/>
        <v>2680272.5</v>
      </c>
      <c r="BK13" s="78">
        <f t="shared" si="5"/>
        <v>2763522.5</v>
      </c>
      <c r="BL13" s="78">
        <f t="shared" si="5"/>
        <v>1790481.6666666667</v>
      </c>
      <c r="BM13" s="78">
        <f t="shared" si="5"/>
        <v>1653333.3333333335</v>
      </c>
      <c r="BN13" s="78">
        <f t="shared" si="5"/>
        <v>1583416.6666666667</v>
      </c>
      <c r="BO13" s="129">
        <f>SUM(BC13:BN13)</f>
        <v>18926287.5</v>
      </c>
    </row>
    <row r="14" spans="1:67" ht="24" customHeight="1" thickBot="1" x14ac:dyDescent="0.3">
      <c r="A14" s="82">
        <v>4</v>
      </c>
      <c r="B14" s="83" t="s">
        <v>243</v>
      </c>
      <c r="C14" s="71"/>
      <c r="D14" s="71"/>
      <c r="E14" s="72">
        <f t="shared" si="6"/>
        <v>0</v>
      </c>
      <c r="F14" s="81">
        <f t="shared" ref="F14:F26" si="16">AA14+AE14+AI14+AM14</f>
        <v>4151810</v>
      </c>
      <c r="G14" s="72" t="e">
        <f>#REF!</f>
        <v>#REF!</v>
      </c>
      <c r="H14" s="72"/>
      <c r="I14" s="74">
        <v>1</v>
      </c>
      <c r="J14" s="75">
        <v>20</v>
      </c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6">
        <f t="shared" si="7"/>
        <v>0</v>
      </c>
      <c r="X14" s="77">
        <v>58000</v>
      </c>
      <c r="Y14" s="77">
        <v>360000</v>
      </c>
      <c r="Z14" s="77">
        <v>230000</v>
      </c>
      <c r="AA14" s="78">
        <f t="shared" si="9"/>
        <v>843443</v>
      </c>
      <c r="AB14" s="78">
        <v>370000</v>
      </c>
      <c r="AC14" s="78">
        <v>430000</v>
      </c>
      <c r="AD14" s="78">
        <v>540000</v>
      </c>
      <c r="AE14" s="78">
        <f>SUM(AR14:AT14)</f>
        <v>978782</v>
      </c>
      <c r="AF14" s="78">
        <v>550000</v>
      </c>
      <c r="AG14" s="78">
        <v>480000</v>
      </c>
      <c r="AH14" s="78">
        <v>420000</v>
      </c>
      <c r="AI14" s="78">
        <f>SUM(AU14:AW14)</f>
        <v>1465252</v>
      </c>
      <c r="AJ14" s="78">
        <v>380000</v>
      </c>
      <c r="AK14" s="78">
        <v>382000</v>
      </c>
      <c r="AL14" s="78">
        <v>300000</v>
      </c>
      <c r="AM14" s="78">
        <f t="shared" si="11"/>
        <v>864333</v>
      </c>
      <c r="AO14" s="79">
        <f>130000</f>
        <v>130000</v>
      </c>
      <c r="AP14" s="79">
        <f>250000-16057</f>
        <v>233943</v>
      </c>
      <c r="AQ14" s="79">
        <v>479500</v>
      </c>
      <c r="AR14" s="79">
        <f>731250-500000</f>
        <v>231250</v>
      </c>
      <c r="AS14" s="79">
        <f>830500-500000</f>
        <v>330500</v>
      </c>
      <c r="AT14" s="79">
        <f>917032-500000</f>
        <v>417032</v>
      </c>
      <c r="AU14" s="79">
        <f>955250-500000</f>
        <v>455250</v>
      </c>
      <c r="AV14" s="79">
        <f>1080002-600000</f>
        <v>480002</v>
      </c>
      <c r="AW14" s="79">
        <f>1030000-500000</f>
        <v>530000</v>
      </c>
      <c r="AX14" s="79">
        <f>800000-500000</f>
        <v>300000</v>
      </c>
      <c r="AY14" s="79">
        <f>536000-250000</f>
        <v>286000</v>
      </c>
      <c r="AZ14" s="79">
        <f>428333-150000</f>
        <v>278333</v>
      </c>
      <c r="BA14" s="76">
        <f t="shared" si="12"/>
        <v>4151810</v>
      </c>
      <c r="BB14" s="49"/>
      <c r="BC14" s="78">
        <f t="shared" si="13"/>
        <v>108333.33333333334</v>
      </c>
      <c r="BD14" s="78">
        <f t="shared" si="5"/>
        <v>194952.5</v>
      </c>
      <c r="BE14" s="78">
        <f t="shared" si="5"/>
        <v>399583.33333333337</v>
      </c>
      <c r="BF14" s="78">
        <f t="shared" si="5"/>
        <v>192708.33333333334</v>
      </c>
      <c r="BG14" s="78">
        <f t="shared" si="5"/>
        <v>275416.66666666669</v>
      </c>
      <c r="BH14" s="78">
        <f t="shared" si="5"/>
        <v>347526.66666666669</v>
      </c>
      <c r="BI14" s="78">
        <f t="shared" si="5"/>
        <v>379375</v>
      </c>
      <c r="BJ14" s="78">
        <f t="shared" si="5"/>
        <v>400001.66666666669</v>
      </c>
      <c r="BK14" s="78">
        <f t="shared" si="5"/>
        <v>441666.66666666669</v>
      </c>
      <c r="BL14" s="78">
        <f t="shared" si="5"/>
        <v>250000</v>
      </c>
      <c r="BM14" s="78">
        <f t="shared" si="5"/>
        <v>238333.33333333334</v>
      </c>
      <c r="BN14" s="78">
        <f t="shared" si="5"/>
        <v>231944.16666666669</v>
      </c>
      <c r="BO14" s="129">
        <f t="shared" si="8"/>
        <v>3459841.6666666665</v>
      </c>
    </row>
    <row r="15" spans="1:67" ht="32.25" thickBot="1" x14ac:dyDescent="0.3">
      <c r="A15" s="82">
        <v>5</v>
      </c>
      <c r="B15" s="83" t="s">
        <v>244</v>
      </c>
      <c r="C15" s="71"/>
      <c r="D15" s="71"/>
      <c r="E15" s="72">
        <f t="shared" si="6"/>
        <v>0</v>
      </c>
      <c r="F15" s="81">
        <f t="shared" si="16"/>
        <v>10213718</v>
      </c>
      <c r="G15" s="72" t="e">
        <f>#REF!</f>
        <v>#REF!</v>
      </c>
      <c r="H15" s="72"/>
      <c r="I15" s="74">
        <v>1</v>
      </c>
      <c r="J15" s="75">
        <v>20</v>
      </c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6">
        <f t="shared" si="7"/>
        <v>0</v>
      </c>
      <c r="X15" s="77">
        <v>671000</v>
      </c>
      <c r="Y15" s="77">
        <v>865000</v>
      </c>
      <c r="Z15" s="77">
        <v>390000</v>
      </c>
      <c r="AA15" s="78">
        <f t="shared" si="9"/>
        <v>1676192</v>
      </c>
      <c r="AB15" s="78">
        <v>650000</v>
      </c>
      <c r="AC15" s="78">
        <v>660000</v>
      </c>
      <c r="AD15" s="78">
        <v>665000</v>
      </c>
      <c r="AE15" s="78">
        <f t="shared" si="10"/>
        <v>2629530</v>
      </c>
      <c r="AF15" s="78">
        <v>670000</v>
      </c>
      <c r="AG15" s="78">
        <v>670000</v>
      </c>
      <c r="AH15" s="78">
        <v>665000</v>
      </c>
      <c r="AI15" s="78">
        <f>SUM(AU15:AW15)</f>
        <v>3646084</v>
      </c>
      <c r="AJ15" s="78">
        <v>675000</v>
      </c>
      <c r="AK15" s="78">
        <v>745000</v>
      </c>
      <c r="AL15" s="78">
        <v>674000</v>
      </c>
      <c r="AM15" s="78">
        <f t="shared" si="11"/>
        <v>2261912</v>
      </c>
      <c r="AO15" s="79">
        <f>1062653-500000</f>
        <v>562653</v>
      </c>
      <c r="AP15" s="79">
        <f>1050275-500000</f>
        <v>550275</v>
      </c>
      <c r="AQ15" s="79">
        <f>1063264-500000</f>
        <v>563264</v>
      </c>
      <c r="AR15" s="79">
        <f>836337</f>
        <v>836337</v>
      </c>
      <c r="AS15" s="79">
        <f>845320</f>
        <v>845320</v>
      </c>
      <c r="AT15" s="79">
        <f>1947873-1000000</f>
        <v>947873</v>
      </c>
      <c r="AU15" s="79">
        <f>1620822-1000000</f>
        <v>620822</v>
      </c>
      <c r="AV15" s="79">
        <v>1562785</v>
      </c>
      <c r="AW15" s="79">
        <v>1462477</v>
      </c>
      <c r="AX15" s="79">
        <f>1020330-500000</f>
        <v>520330</v>
      </c>
      <c r="AY15" s="79">
        <v>987520</v>
      </c>
      <c r="AZ15" s="79">
        <f>723332+30730</f>
        <v>754062</v>
      </c>
      <c r="BA15" s="76">
        <f t="shared" si="12"/>
        <v>10213718</v>
      </c>
      <c r="BB15" s="49"/>
      <c r="BC15" s="78">
        <f t="shared" si="13"/>
        <v>468877.5</v>
      </c>
      <c r="BD15" s="78">
        <f t="shared" si="5"/>
        <v>458562.5</v>
      </c>
      <c r="BE15" s="78">
        <f t="shared" si="5"/>
        <v>469386.66666666669</v>
      </c>
      <c r="BF15" s="78">
        <f t="shared" si="5"/>
        <v>696947.5</v>
      </c>
      <c r="BG15" s="78">
        <f t="shared" si="5"/>
        <v>704433.33333333337</v>
      </c>
      <c r="BH15" s="78">
        <f t="shared" si="5"/>
        <v>789894.16666666674</v>
      </c>
      <c r="BI15" s="78">
        <f t="shared" si="5"/>
        <v>517351.66666666669</v>
      </c>
      <c r="BJ15" s="78">
        <f t="shared" si="5"/>
        <v>1302320.8333333335</v>
      </c>
      <c r="BK15" s="78">
        <f t="shared" si="5"/>
        <v>1218730.8333333335</v>
      </c>
      <c r="BL15" s="78">
        <f t="shared" si="5"/>
        <v>433608.33333333337</v>
      </c>
      <c r="BM15" s="78">
        <f t="shared" si="5"/>
        <v>822933.33333333337</v>
      </c>
      <c r="BN15" s="78">
        <f t="shared" si="5"/>
        <v>628385</v>
      </c>
      <c r="BO15" s="129">
        <f>SUM(BC15:BN15)</f>
        <v>8511431.666666666</v>
      </c>
    </row>
    <row r="16" spans="1:67" ht="22.5" customHeight="1" thickBot="1" x14ac:dyDescent="0.3">
      <c r="A16" s="82">
        <v>6</v>
      </c>
      <c r="B16" s="83" t="s">
        <v>245</v>
      </c>
      <c r="C16" s="71"/>
      <c r="D16" s="71"/>
      <c r="E16" s="72">
        <f t="shared" si="6"/>
        <v>0</v>
      </c>
      <c r="F16" s="81">
        <f t="shared" si="16"/>
        <v>15314280</v>
      </c>
      <c r="G16" s="72" t="e">
        <f>#REF!</f>
        <v>#REF!</v>
      </c>
      <c r="H16" s="72"/>
      <c r="I16" s="74">
        <v>1</v>
      </c>
      <c r="J16" s="75">
        <v>20</v>
      </c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6">
        <f t="shared" si="7"/>
        <v>0</v>
      </c>
      <c r="X16" s="77">
        <v>819000</v>
      </c>
      <c r="Y16" s="77">
        <v>680662</v>
      </c>
      <c r="Z16" s="77">
        <v>420000</v>
      </c>
      <c r="AA16" s="78">
        <f t="shared" si="9"/>
        <v>3340000</v>
      </c>
      <c r="AB16" s="78">
        <v>680000</v>
      </c>
      <c r="AC16" s="78">
        <v>650000</v>
      </c>
      <c r="AD16" s="78">
        <v>650000</v>
      </c>
      <c r="AE16" s="78">
        <f t="shared" si="10"/>
        <v>3885000</v>
      </c>
      <c r="AF16" s="78">
        <v>620000</v>
      </c>
      <c r="AG16" s="78">
        <v>680000</v>
      </c>
      <c r="AH16" s="78">
        <v>680000</v>
      </c>
      <c r="AI16" s="78">
        <f t="shared" ref="AI16:AI28" si="17">SUM(AU16:AW16)</f>
        <v>3890000</v>
      </c>
      <c r="AJ16" s="78">
        <v>727558</v>
      </c>
      <c r="AK16" s="78">
        <v>600000</v>
      </c>
      <c r="AL16" s="78">
        <v>476338</v>
      </c>
      <c r="AM16" s="78">
        <f t="shared" si="11"/>
        <v>4199280</v>
      </c>
      <c r="AO16" s="130">
        <f>1950000-1000000</f>
        <v>950000</v>
      </c>
      <c r="AP16" s="130">
        <f>1320000</f>
        <v>1320000</v>
      </c>
      <c r="AQ16" s="130">
        <f>1570000-500000</f>
        <v>1070000</v>
      </c>
      <c r="AR16" s="130">
        <v>1050000</v>
      </c>
      <c r="AS16" s="130">
        <v>1480000</v>
      </c>
      <c r="AT16" s="130">
        <f>1855000-500000</f>
        <v>1355000</v>
      </c>
      <c r="AU16" s="130">
        <f>1630000</f>
        <v>1630000</v>
      </c>
      <c r="AV16" s="130">
        <f>1650000-500000</f>
        <v>1150000</v>
      </c>
      <c r="AW16" s="130">
        <f>1610000-500000</f>
        <v>1110000</v>
      </c>
      <c r="AX16" s="130">
        <f>1575191</f>
        <v>1575191</v>
      </c>
      <c r="AY16" s="130">
        <f>1200000</f>
        <v>1200000</v>
      </c>
      <c r="AZ16" s="130">
        <f>1424089</f>
        <v>1424089</v>
      </c>
      <c r="BA16" s="76">
        <f t="shared" si="12"/>
        <v>15314280</v>
      </c>
      <c r="BB16" s="49"/>
      <c r="BC16" s="78">
        <f t="shared" si="13"/>
        <v>791666.66666666674</v>
      </c>
      <c r="BD16" s="78">
        <f t="shared" si="5"/>
        <v>1100000</v>
      </c>
      <c r="BE16" s="78">
        <f t="shared" si="5"/>
        <v>891666.66666666674</v>
      </c>
      <c r="BF16" s="78">
        <f t="shared" si="5"/>
        <v>875000</v>
      </c>
      <c r="BG16" s="78">
        <f t="shared" si="5"/>
        <v>1233333.3333333335</v>
      </c>
      <c r="BH16" s="78">
        <f t="shared" si="5"/>
        <v>1129166.6666666667</v>
      </c>
      <c r="BI16" s="78">
        <f t="shared" si="5"/>
        <v>1358333.3333333335</v>
      </c>
      <c r="BJ16" s="78">
        <f t="shared" si="5"/>
        <v>958333.33333333337</v>
      </c>
      <c r="BK16" s="78">
        <f t="shared" si="5"/>
        <v>925000</v>
      </c>
      <c r="BL16" s="78">
        <f t="shared" si="5"/>
        <v>1312659.1666666667</v>
      </c>
      <c r="BM16" s="78">
        <f t="shared" si="5"/>
        <v>1000000</v>
      </c>
      <c r="BN16" s="78">
        <f t="shared" si="5"/>
        <v>1186740.8333333335</v>
      </c>
      <c r="BO16" s="76">
        <f t="shared" si="8"/>
        <v>12761900</v>
      </c>
    </row>
    <row r="17" spans="1:67" ht="22.5" customHeight="1" thickBot="1" x14ac:dyDescent="0.3">
      <c r="A17" s="82">
        <v>7</v>
      </c>
      <c r="B17" s="83" t="s">
        <v>246</v>
      </c>
      <c r="C17" s="71"/>
      <c r="D17" s="71"/>
      <c r="E17" s="72">
        <f t="shared" si="6"/>
        <v>0</v>
      </c>
      <c r="F17" s="81">
        <f t="shared" si="16"/>
        <v>0</v>
      </c>
      <c r="G17" s="72" t="e">
        <f>#REF!</f>
        <v>#REF!</v>
      </c>
      <c r="H17" s="72"/>
      <c r="I17" s="74">
        <v>1</v>
      </c>
      <c r="J17" s="75">
        <v>20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6">
        <f t="shared" si="7"/>
        <v>0</v>
      </c>
      <c r="X17" s="77"/>
      <c r="Y17" s="77"/>
      <c r="Z17" s="77"/>
      <c r="AA17" s="78">
        <f t="shared" si="9"/>
        <v>0</v>
      </c>
      <c r="AB17" s="78"/>
      <c r="AC17" s="78"/>
      <c r="AD17" s="78"/>
      <c r="AE17" s="78">
        <f t="shared" si="10"/>
        <v>0</v>
      </c>
      <c r="AF17" s="78"/>
      <c r="AG17" s="78"/>
      <c r="AH17" s="78"/>
      <c r="AI17" s="78">
        <f t="shared" si="17"/>
        <v>0</v>
      </c>
      <c r="AJ17" s="78"/>
      <c r="AK17" s="78"/>
      <c r="AL17" s="78"/>
      <c r="AM17" s="78">
        <f t="shared" si="11"/>
        <v>0</v>
      </c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6">
        <f t="shared" si="12"/>
        <v>0</v>
      </c>
      <c r="BB17" s="49"/>
      <c r="BC17" s="78">
        <f t="shared" si="13"/>
        <v>0</v>
      </c>
      <c r="BD17" s="78">
        <f t="shared" si="5"/>
        <v>0</v>
      </c>
      <c r="BE17" s="78">
        <f t="shared" si="5"/>
        <v>0</v>
      </c>
      <c r="BF17" s="78">
        <f t="shared" si="5"/>
        <v>0</v>
      </c>
      <c r="BG17" s="78">
        <f t="shared" si="5"/>
        <v>0</v>
      </c>
      <c r="BH17" s="78">
        <f t="shared" si="5"/>
        <v>0</v>
      </c>
      <c r="BI17" s="78">
        <f t="shared" si="5"/>
        <v>0</v>
      </c>
      <c r="BJ17" s="78">
        <f t="shared" si="5"/>
        <v>0</v>
      </c>
      <c r="BK17" s="78">
        <f t="shared" si="5"/>
        <v>0</v>
      </c>
      <c r="BL17" s="78">
        <f t="shared" si="5"/>
        <v>0</v>
      </c>
      <c r="BM17" s="78">
        <f t="shared" si="5"/>
        <v>0</v>
      </c>
      <c r="BN17" s="78">
        <f t="shared" si="5"/>
        <v>0</v>
      </c>
      <c r="BO17" s="76">
        <f t="shared" si="8"/>
        <v>0</v>
      </c>
    </row>
    <row r="18" spans="1:67" ht="21" customHeight="1" thickBot="1" x14ac:dyDescent="0.3">
      <c r="A18" s="80" t="s">
        <v>199</v>
      </c>
      <c r="B18" s="70" t="s">
        <v>247</v>
      </c>
      <c r="C18" s="71"/>
      <c r="D18" s="71"/>
      <c r="E18" s="72"/>
      <c r="F18" s="81">
        <f t="shared" si="16"/>
        <v>8216340</v>
      </c>
      <c r="G18" s="72" t="e">
        <f>#REF!</f>
        <v>#REF!</v>
      </c>
      <c r="H18" s="72"/>
      <c r="I18" s="74">
        <v>1</v>
      </c>
      <c r="J18" s="75">
        <v>20</v>
      </c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6">
        <f t="shared" si="7"/>
        <v>0</v>
      </c>
      <c r="X18" s="77">
        <v>182000</v>
      </c>
      <c r="Y18" s="77">
        <v>540000</v>
      </c>
      <c r="Z18" s="77">
        <v>428000</v>
      </c>
      <c r="AA18" s="78">
        <f t="shared" si="9"/>
        <v>2467380</v>
      </c>
      <c r="AB18" s="78">
        <v>545000</v>
      </c>
      <c r="AC18" s="78">
        <v>550000</v>
      </c>
      <c r="AD18" s="78">
        <v>540000</v>
      </c>
      <c r="AE18" s="78">
        <f t="shared" si="10"/>
        <v>2103050</v>
      </c>
      <c r="AF18" s="78">
        <v>542000</v>
      </c>
      <c r="AG18" s="78">
        <v>559000</v>
      </c>
      <c r="AH18" s="78">
        <v>547000</v>
      </c>
      <c r="AI18" s="78">
        <f t="shared" si="17"/>
        <v>2042110</v>
      </c>
      <c r="AJ18" s="78">
        <v>483262</v>
      </c>
      <c r="AK18" s="78">
        <v>574211</v>
      </c>
      <c r="AL18" s="78">
        <v>719629</v>
      </c>
      <c r="AM18" s="78">
        <f t="shared" si="11"/>
        <v>1603800</v>
      </c>
      <c r="AO18" s="79">
        <f>912380-200000</f>
        <v>712380</v>
      </c>
      <c r="AP18" s="79">
        <f>995000-200000</f>
        <v>795000</v>
      </c>
      <c r="AQ18" s="79">
        <f>300000+660000</f>
        <v>960000</v>
      </c>
      <c r="AR18" s="79">
        <f>1000000-200000</f>
        <v>800000</v>
      </c>
      <c r="AS18" s="79">
        <f>350050+695000-400000</f>
        <v>645050</v>
      </c>
      <c r="AT18" s="79">
        <f>1058000-400000</f>
        <v>658000</v>
      </c>
      <c r="AU18" s="79">
        <f>1159045-500000</f>
        <v>659045</v>
      </c>
      <c r="AV18" s="79">
        <f>1015000-400000</f>
        <v>615000</v>
      </c>
      <c r="AW18" s="79">
        <f>968065-200000</f>
        <v>768065</v>
      </c>
      <c r="AX18" s="79">
        <f>998000-300000</f>
        <v>698000</v>
      </c>
      <c r="AY18" s="79">
        <f>980000-200000</f>
        <v>780000</v>
      </c>
      <c r="AZ18" s="79">
        <v>125800</v>
      </c>
      <c r="BA18" s="76">
        <f t="shared" si="12"/>
        <v>8216340</v>
      </c>
      <c r="BB18" s="49"/>
      <c r="BC18" s="78">
        <f t="shared" si="13"/>
        <v>593650</v>
      </c>
      <c r="BD18" s="78">
        <f t="shared" si="5"/>
        <v>662500</v>
      </c>
      <c r="BE18" s="78">
        <f t="shared" si="5"/>
        <v>800000</v>
      </c>
      <c r="BF18" s="78">
        <f t="shared" si="5"/>
        <v>666666.66666666674</v>
      </c>
      <c r="BG18" s="78">
        <f t="shared" si="5"/>
        <v>537541.66666666674</v>
      </c>
      <c r="BH18" s="78">
        <f t="shared" si="5"/>
        <v>548333.33333333337</v>
      </c>
      <c r="BI18" s="78">
        <f t="shared" si="5"/>
        <v>549204.16666666674</v>
      </c>
      <c r="BJ18" s="78">
        <f t="shared" si="5"/>
        <v>512500</v>
      </c>
      <c r="BK18" s="78">
        <f t="shared" si="5"/>
        <v>640054.16666666674</v>
      </c>
      <c r="BL18" s="78">
        <f t="shared" si="5"/>
        <v>581666.66666666674</v>
      </c>
      <c r="BM18" s="78">
        <f t="shared" si="5"/>
        <v>650000</v>
      </c>
      <c r="BN18" s="78">
        <f t="shared" si="5"/>
        <v>104833.33333333334</v>
      </c>
      <c r="BO18" s="129">
        <f t="shared" si="8"/>
        <v>6846950.0000000009</v>
      </c>
    </row>
    <row r="19" spans="1:67" ht="21" customHeight="1" thickBot="1" x14ac:dyDescent="0.3">
      <c r="A19" s="80" t="s">
        <v>200</v>
      </c>
      <c r="B19" s="70" t="s">
        <v>248</v>
      </c>
      <c r="C19" s="71"/>
      <c r="D19" s="71"/>
      <c r="E19" s="72"/>
      <c r="F19" s="81">
        <f t="shared" si="16"/>
        <v>17049992</v>
      </c>
      <c r="G19" s="72" t="e">
        <f>#REF!</f>
        <v>#REF!</v>
      </c>
      <c r="H19" s="72"/>
      <c r="I19" s="74">
        <v>1</v>
      </c>
      <c r="J19" s="75">
        <v>20</v>
      </c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6">
        <f t="shared" si="7"/>
        <v>0</v>
      </c>
      <c r="X19" s="77">
        <v>771000</v>
      </c>
      <c r="Y19" s="77">
        <v>800000</v>
      </c>
      <c r="Z19" s="77">
        <v>600000</v>
      </c>
      <c r="AA19" s="78">
        <f t="shared" si="9"/>
        <v>4853450</v>
      </c>
      <c r="AB19" s="78">
        <v>500000</v>
      </c>
      <c r="AC19" s="78">
        <v>500000</v>
      </c>
      <c r="AD19" s="78">
        <v>400000</v>
      </c>
      <c r="AE19" s="78">
        <f>SUM(AR19:AT19)</f>
        <v>4200450</v>
      </c>
      <c r="AF19" s="78">
        <v>400000</v>
      </c>
      <c r="AG19" s="78">
        <v>400000</v>
      </c>
      <c r="AH19" s="78">
        <v>400000</v>
      </c>
      <c r="AI19" s="78">
        <f t="shared" si="17"/>
        <v>3595775</v>
      </c>
      <c r="AJ19" s="78">
        <v>600000</v>
      </c>
      <c r="AK19" s="78">
        <v>700000</v>
      </c>
      <c r="AL19" s="78">
        <v>929000</v>
      </c>
      <c r="AM19" s="78">
        <f t="shared" si="11"/>
        <v>4400317</v>
      </c>
      <c r="AO19" s="79">
        <f>906450+700000</f>
        <v>1606450</v>
      </c>
      <c r="AP19" s="79">
        <f>996500+570000</f>
        <v>1566500</v>
      </c>
      <c r="AQ19" s="79">
        <f>980500+700000</f>
        <v>1680500</v>
      </c>
      <c r="AR19" s="79">
        <v>1590000</v>
      </c>
      <c r="AS19" s="79">
        <f>1500000+10000-50</f>
        <v>1509950</v>
      </c>
      <c r="AT19" s="79">
        <f>900500+200000</f>
        <v>1100500</v>
      </c>
      <c r="AU19" s="79">
        <f>1500230</f>
        <v>1500230</v>
      </c>
      <c r="AV19" s="79">
        <f>1740000-500000</f>
        <v>1240000</v>
      </c>
      <c r="AW19" s="79">
        <f>1855545-1000000</f>
        <v>855545</v>
      </c>
      <c r="AX19" s="79">
        <f>1950000-500000</f>
        <v>1450000</v>
      </c>
      <c r="AY19" s="79">
        <f>1995817-500000</f>
        <v>1495817</v>
      </c>
      <c r="AZ19" s="79">
        <f>1954500-500000</f>
        <v>1454500</v>
      </c>
      <c r="BA19" s="76">
        <f t="shared" si="12"/>
        <v>17049992</v>
      </c>
      <c r="BB19" s="49"/>
      <c r="BC19" s="78">
        <f t="shared" si="13"/>
        <v>1338708.3333333335</v>
      </c>
      <c r="BD19" s="78">
        <f t="shared" si="5"/>
        <v>1305416.6666666667</v>
      </c>
      <c r="BE19" s="78">
        <f t="shared" si="5"/>
        <v>1400416.6666666667</v>
      </c>
      <c r="BF19" s="78">
        <f t="shared" si="5"/>
        <v>1325000</v>
      </c>
      <c r="BG19" s="78">
        <f t="shared" si="5"/>
        <v>1258291.6666666667</v>
      </c>
      <c r="BH19" s="78">
        <f t="shared" si="5"/>
        <v>917083.33333333337</v>
      </c>
      <c r="BI19" s="78">
        <f t="shared" si="5"/>
        <v>1250191.6666666667</v>
      </c>
      <c r="BJ19" s="78">
        <f t="shared" si="5"/>
        <v>1033333.3333333334</v>
      </c>
      <c r="BK19" s="78">
        <f t="shared" si="5"/>
        <v>712954.16666666674</v>
      </c>
      <c r="BL19" s="78">
        <f t="shared" si="5"/>
        <v>1208333.3333333335</v>
      </c>
      <c r="BM19" s="78">
        <f t="shared" si="5"/>
        <v>1246514.1666666667</v>
      </c>
      <c r="BN19" s="78">
        <f t="shared" si="5"/>
        <v>1212083.3333333335</v>
      </c>
      <c r="BO19" s="76">
        <f t="shared" si="8"/>
        <v>14208326.666666668</v>
      </c>
    </row>
    <row r="20" spans="1:67" ht="22.5" customHeight="1" thickBot="1" x14ac:dyDescent="0.3">
      <c r="A20" s="82">
        <v>8</v>
      </c>
      <c r="B20" s="83" t="s">
        <v>249</v>
      </c>
      <c r="C20" s="71"/>
      <c r="D20" s="71"/>
      <c r="E20" s="72"/>
      <c r="F20" s="81">
        <f t="shared" si="16"/>
        <v>148761</v>
      </c>
      <c r="G20" s="72" t="e">
        <f>#REF!</f>
        <v>#REF!</v>
      </c>
      <c r="H20" s="72"/>
      <c r="I20" s="74">
        <v>1</v>
      </c>
      <c r="J20" s="75">
        <v>20</v>
      </c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6">
        <f t="shared" si="7"/>
        <v>0</v>
      </c>
      <c r="X20" s="77"/>
      <c r="Y20" s="77">
        <v>13600</v>
      </c>
      <c r="Z20" s="77">
        <v>13600</v>
      </c>
      <c r="AA20" s="78">
        <f t="shared" si="9"/>
        <v>63982</v>
      </c>
      <c r="AB20" s="78">
        <v>13600</v>
      </c>
      <c r="AC20" s="78">
        <v>13600</v>
      </c>
      <c r="AD20" s="78">
        <v>13600</v>
      </c>
      <c r="AE20" s="78">
        <f>SUM(AR20:AT20)</f>
        <v>16979</v>
      </c>
      <c r="AF20" s="78">
        <v>13600</v>
      </c>
      <c r="AG20" s="78">
        <v>13600</v>
      </c>
      <c r="AH20" s="78">
        <v>13600</v>
      </c>
      <c r="AI20" s="78">
        <f t="shared" si="17"/>
        <v>67800</v>
      </c>
      <c r="AJ20" s="78">
        <v>13750</v>
      </c>
      <c r="AK20" s="78">
        <v>13750</v>
      </c>
      <c r="AL20" s="78">
        <v>13700</v>
      </c>
      <c r="AM20" s="78">
        <f t="shared" si="11"/>
        <v>0</v>
      </c>
      <c r="AO20" s="79"/>
      <c r="AP20" s="79"/>
      <c r="AQ20" s="79">
        <v>63982</v>
      </c>
      <c r="AR20" s="79"/>
      <c r="AS20" s="79">
        <f>104000-87021</f>
        <v>16979</v>
      </c>
      <c r="AT20" s="79"/>
      <c r="AU20" s="79"/>
      <c r="AV20" s="79"/>
      <c r="AW20" s="79">
        <v>67800</v>
      </c>
      <c r="AX20" s="79"/>
      <c r="AY20" s="79"/>
      <c r="AZ20" s="79"/>
      <c r="BA20" s="76">
        <f t="shared" si="12"/>
        <v>148761</v>
      </c>
      <c r="BB20" s="49"/>
      <c r="BC20" s="78">
        <f t="shared" si="13"/>
        <v>0</v>
      </c>
      <c r="BD20" s="78">
        <f t="shared" si="5"/>
        <v>0</v>
      </c>
      <c r="BE20" s="78">
        <f t="shared" si="5"/>
        <v>53318.333333333336</v>
      </c>
      <c r="BF20" s="78">
        <f t="shared" si="5"/>
        <v>0</v>
      </c>
      <c r="BG20" s="78">
        <f t="shared" si="5"/>
        <v>14149.166666666668</v>
      </c>
      <c r="BH20" s="78">
        <f t="shared" si="5"/>
        <v>0</v>
      </c>
      <c r="BI20" s="78">
        <f t="shared" si="5"/>
        <v>0</v>
      </c>
      <c r="BJ20" s="78">
        <f t="shared" si="5"/>
        <v>0</v>
      </c>
      <c r="BK20" s="78">
        <f t="shared" si="5"/>
        <v>56500</v>
      </c>
      <c r="BL20" s="78">
        <f t="shared" si="5"/>
        <v>0</v>
      </c>
      <c r="BM20" s="78">
        <f t="shared" si="5"/>
        <v>0</v>
      </c>
      <c r="BN20" s="78">
        <f t="shared" si="5"/>
        <v>0</v>
      </c>
      <c r="BO20" s="129">
        <f t="shared" si="8"/>
        <v>123967.5</v>
      </c>
    </row>
    <row r="21" spans="1:67" ht="32.25" thickBot="1" x14ac:dyDescent="0.3">
      <c r="A21" s="82">
        <v>9</v>
      </c>
      <c r="B21" s="83" t="s">
        <v>250</v>
      </c>
      <c r="C21" s="71"/>
      <c r="D21" s="71"/>
      <c r="E21" s="72"/>
      <c r="F21" s="81">
        <f t="shared" si="16"/>
        <v>80291</v>
      </c>
      <c r="G21" s="72" t="e">
        <f>#REF!</f>
        <v>#REF!</v>
      </c>
      <c r="H21" s="72"/>
      <c r="I21" s="74">
        <v>1</v>
      </c>
      <c r="J21" s="75">
        <v>0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6">
        <f t="shared" si="7"/>
        <v>0</v>
      </c>
      <c r="X21" s="77">
        <v>3088</v>
      </c>
      <c r="Y21" s="77">
        <v>6176</v>
      </c>
      <c r="Z21" s="77">
        <v>2647</v>
      </c>
      <c r="AA21" s="78">
        <f t="shared" si="9"/>
        <v>23822</v>
      </c>
      <c r="AB21" s="78">
        <v>2647</v>
      </c>
      <c r="AC21" s="78">
        <v>2647</v>
      </c>
      <c r="AD21" s="78">
        <v>2647</v>
      </c>
      <c r="AE21" s="78">
        <f>SUM(AR21:AT21)</f>
        <v>15882</v>
      </c>
      <c r="AF21" s="78">
        <v>2647</v>
      </c>
      <c r="AG21" s="78">
        <v>2647</v>
      </c>
      <c r="AH21" s="78">
        <v>2647</v>
      </c>
      <c r="AI21" s="78">
        <f t="shared" si="17"/>
        <v>23823</v>
      </c>
      <c r="AJ21" s="78">
        <v>2647</v>
      </c>
      <c r="AK21" s="78">
        <v>5294</v>
      </c>
      <c r="AL21" s="78">
        <v>6176</v>
      </c>
      <c r="AM21" s="78">
        <f t="shared" si="11"/>
        <v>16764</v>
      </c>
      <c r="AO21" s="79">
        <f>6176*2</f>
        <v>12352</v>
      </c>
      <c r="AP21" s="79">
        <f>3088*2</f>
        <v>6176</v>
      </c>
      <c r="AQ21" s="79">
        <f>2647*2</f>
        <v>5294</v>
      </c>
      <c r="AR21" s="79">
        <f>2647*3</f>
        <v>7941</v>
      </c>
      <c r="AS21" s="79">
        <v>2647</v>
      </c>
      <c r="AT21" s="79">
        <v>5294</v>
      </c>
      <c r="AU21" s="79">
        <v>5294</v>
      </c>
      <c r="AV21" s="79">
        <v>5294</v>
      </c>
      <c r="AW21" s="79">
        <f>2647*5</f>
        <v>13235</v>
      </c>
      <c r="AX21" s="79">
        <f>2647*2</f>
        <v>5294</v>
      </c>
      <c r="AY21" s="79">
        <v>5294</v>
      </c>
      <c r="AZ21" s="79">
        <v>6176</v>
      </c>
      <c r="BA21" s="76">
        <f t="shared" si="12"/>
        <v>80291</v>
      </c>
      <c r="BB21" s="49"/>
      <c r="BC21" s="78">
        <f t="shared" si="13"/>
        <v>12352</v>
      </c>
      <c r="BD21" s="78">
        <f t="shared" si="5"/>
        <v>6176</v>
      </c>
      <c r="BE21" s="78">
        <f t="shared" si="5"/>
        <v>5294</v>
      </c>
      <c r="BF21" s="78">
        <f t="shared" si="5"/>
        <v>7941</v>
      </c>
      <c r="BG21" s="78">
        <f t="shared" si="5"/>
        <v>2647</v>
      </c>
      <c r="BH21" s="78">
        <f t="shared" si="5"/>
        <v>5294</v>
      </c>
      <c r="BI21" s="78">
        <f t="shared" si="5"/>
        <v>5294</v>
      </c>
      <c r="BJ21" s="78">
        <f t="shared" si="5"/>
        <v>5294</v>
      </c>
      <c r="BK21" s="78">
        <f t="shared" si="5"/>
        <v>13235</v>
      </c>
      <c r="BL21" s="78">
        <f t="shared" si="5"/>
        <v>5294</v>
      </c>
      <c r="BM21" s="78">
        <f t="shared" si="5"/>
        <v>5294</v>
      </c>
      <c r="BN21" s="78">
        <f t="shared" si="5"/>
        <v>6176</v>
      </c>
      <c r="BO21" s="129">
        <f t="shared" si="8"/>
        <v>80291</v>
      </c>
    </row>
    <row r="22" spans="1:67" ht="32.25" hidden="1" thickBot="1" x14ac:dyDescent="0.3">
      <c r="A22" s="249" t="s">
        <v>251</v>
      </c>
      <c r="B22" s="251" t="s">
        <v>263</v>
      </c>
      <c r="C22" s="71"/>
      <c r="D22" s="71"/>
      <c r="E22" s="72"/>
      <c r="F22" s="81">
        <f t="shared" ref="F22" si="18">AA22+AE22+AI22+AM22</f>
        <v>0</v>
      </c>
      <c r="G22" s="72" t="e">
        <f>#REF!</f>
        <v>#REF!</v>
      </c>
      <c r="H22" s="72"/>
      <c r="I22" s="74">
        <v>1</v>
      </c>
      <c r="J22" s="75">
        <v>0</v>
      </c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6">
        <f t="shared" ref="W22" si="19">SUM(K22:V22)</f>
        <v>0</v>
      </c>
      <c r="X22" s="77">
        <v>3088</v>
      </c>
      <c r="Y22" s="77">
        <v>6176</v>
      </c>
      <c r="Z22" s="77">
        <v>2647</v>
      </c>
      <c r="AA22" s="78">
        <f t="shared" ref="AA22" si="20">SUM(AO22:AQ22)</f>
        <v>0</v>
      </c>
      <c r="AB22" s="78">
        <v>2647</v>
      </c>
      <c r="AC22" s="78">
        <v>2647</v>
      </c>
      <c r="AD22" s="78">
        <v>2647</v>
      </c>
      <c r="AE22" s="78">
        <f>SUM(AR22:AT22)</f>
        <v>0</v>
      </c>
      <c r="AF22" s="78">
        <v>2647</v>
      </c>
      <c r="AG22" s="78">
        <v>2647</v>
      </c>
      <c r="AH22" s="78">
        <v>2647</v>
      </c>
      <c r="AI22" s="78">
        <f t="shared" ref="AI22" si="21">SUM(AU22:AW22)</f>
        <v>0</v>
      </c>
      <c r="AJ22" s="78">
        <v>2647</v>
      </c>
      <c r="AK22" s="78">
        <v>5294</v>
      </c>
      <c r="AL22" s="78">
        <v>6176</v>
      </c>
      <c r="AM22" s="78">
        <f t="shared" ref="AM22" si="22">SUM(AX22:AZ22)</f>
        <v>0</v>
      </c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6">
        <f t="shared" ref="BA22" si="23">SUM(AO22:AZ22)</f>
        <v>0</v>
      </c>
      <c r="BB22" s="49"/>
      <c r="BC22" s="78">
        <f t="shared" ref="BC22" si="24">AO22/(1+$J22/100)</f>
        <v>0</v>
      </c>
      <c r="BD22" s="78">
        <f t="shared" ref="BD22" si="25">AP22/(1+$J22/100)</f>
        <v>0</v>
      </c>
      <c r="BE22" s="78">
        <f t="shared" ref="BE22" si="26">AQ22/(1+$J22/100)</f>
        <v>0</v>
      </c>
      <c r="BF22" s="78">
        <f t="shared" ref="BF22" si="27">AR22/(1+$J22/100)</f>
        <v>0</v>
      </c>
      <c r="BG22" s="78">
        <f t="shared" ref="BG22" si="28">AS22/1.2</f>
        <v>0</v>
      </c>
      <c r="BH22" s="78">
        <f t="shared" ref="BH22" si="29">AT22/1.2</f>
        <v>0</v>
      </c>
      <c r="BI22" s="78">
        <f t="shared" ref="BI22" si="30">AU22/1.2</f>
        <v>0</v>
      </c>
      <c r="BJ22" s="78">
        <f t="shared" ref="BJ22" si="31">AV22/1.2</f>
        <v>0</v>
      </c>
      <c r="BK22" s="78">
        <f t="shared" ref="BK22" si="32">AW22/1.2</f>
        <v>0</v>
      </c>
      <c r="BL22" s="78">
        <f t="shared" ref="BL22" si="33">AX22/(1+$J22/100)</f>
        <v>0</v>
      </c>
      <c r="BM22" s="78">
        <f t="shared" ref="BM22" si="34">AY22/(1+$J22/100)</f>
        <v>0</v>
      </c>
      <c r="BN22" s="78">
        <f t="shared" ref="BN22" si="35">AZ22/(1+$J22/100)</f>
        <v>0</v>
      </c>
      <c r="BO22" s="129">
        <f t="shared" ref="BO22" si="36">SUM(BC22:BN22)</f>
        <v>0</v>
      </c>
    </row>
    <row r="23" spans="1:67" ht="32.25" thickBot="1" x14ac:dyDescent="0.3">
      <c r="A23" s="82">
        <v>10</v>
      </c>
      <c r="B23" s="83" t="s">
        <v>252</v>
      </c>
      <c r="C23" s="71"/>
      <c r="D23" s="71"/>
      <c r="E23" s="72"/>
      <c r="F23" s="81">
        <f t="shared" si="16"/>
        <v>711000</v>
      </c>
      <c r="G23" s="72" t="e">
        <f>#REF!</f>
        <v>#REF!</v>
      </c>
      <c r="H23" s="72"/>
      <c r="I23" s="74">
        <v>1</v>
      </c>
      <c r="J23" s="75">
        <v>20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6">
        <f t="shared" si="7"/>
        <v>0</v>
      </c>
      <c r="X23" s="77"/>
      <c r="Y23" s="77">
        <v>20000</v>
      </c>
      <c r="Z23" s="77">
        <v>20000</v>
      </c>
      <c r="AA23" s="78">
        <f t="shared" si="9"/>
        <v>76000</v>
      </c>
      <c r="AB23" s="78">
        <v>20000</v>
      </c>
      <c r="AC23" s="78">
        <v>20000</v>
      </c>
      <c r="AD23" s="78">
        <v>45000</v>
      </c>
      <c r="AE23" s="78">
        <f>SUM(AR23:AT23)</f>
        <v>320000</v>
      </c>
      <c r="AF23" s="78">
        <v>45000</v>
      </c>
      <c r="AG23" s="78">
        <v>45000</v>
      </c>
      <c r="AH23" s="78">
        <v>40000</v>
      </c>
      <c r="AI23" s="78">
        <f t="shared" si="17"/>
        <v>235000</v>
      </c>
      <c r="AJ23" s="78">
        <v>15000</v>
      </c>
      <c r="AK23" s="78">
        <v>15000</v>
      </c>
      <c r="AL23" s="78">
        <v>15000</v>
      </c>
      <c r="AM23" s="78">
        <f t="shared" si="11"/>
        <v>80000</v>
      </c>
      <c r="AO23" s="79"/>
      <c r="AP23" s="79"/>
      <c r="AQ23" s="79">
        <f>256000-100000-80000</f>
        <v>76000</v>
      </c>
      <c r="AR23" s="79">
        <v>145000</v>
      </c>
      <c r="AS23" s="79"/>
      <c r="AT23" s="79">
        <v>175000</v>
      </c>
      <c r="AU23" s="79"/>
      <c r="AV23" s="79">
        <f>170000-80000</f>
        <v>90000</v>
      </c>
      <c r="AW23" s="79">
        <v>145000</v>
      </c>
      <c r="AX23" s="79">
        <v>80000</v>
      </c>
      <c r="AY23" s="79"/>
      <c r="AZ23" s="79"/>
      <c r="BA23" s="76">
        <f t="shared" si="12"/>
        <v>711000</v>
      </c>
      <c r="BB23" s="49"/>
      <c r="BC23" s="78">
        <f t="shared" si="13"/>
        <v>0</v>
      </c>
      <c r="BD23" s="78">
        <f t="shared" si="5"/>
        <v>0</v>
      </c>
      <c r="BE23" s="78">
        <f t="shared" si="5"/>
        <v>63333.333333333336</v>
      </c>
      <c r="BF23" s="78">
        <f t="shared" si="5"/>
        <v>120833.33333333334</v>
      </c>
      <c r="BG23" s="78">
        <f t="shared" si="5"/>
        <v>0</v>
      </c>
      <c r="BH23" s="78">
        <f t="shared" si="5"/>
        <v>145833.33333333334</v>
      </c>
      <c r="BI23" s="78">
        <f t="shared" si="5"/>
        <v>0</v>
      </c>
      <c r="BJ23" s="78">
        <f t="shared" si="5"/>
        <v>75000</v>
      </c>
      <c r="BK23" s="78">
        <f t="shared" si="5"/>
        <v>120833.33333333334</v>
      </c>
      <c r="BL23" s="78">
        <f t="shared" si="5"/>
        <v>66666.666666666672</v>
      </c>
      <c r="BM23" s="78">
        <f t="shared" si="5"/>
        <v>0</v>
      </c>
      <c r="BN23" s="78">
        <f t="shared" si="5"/>
        <v>0</v>
      </c>
      <c r="BO23" s="129">
        <f t="shared" si="8"/>
        <v>592500</v>
      </c>
    </row>
    <row r="24" spans="1:67" ht="21" customHeight="1" thickBot="1" x14ac:dyDescent="0.3">
      <c r="A24" s="82">
        <v>11</v>
      </c>
      <c r="B24" s="83" t="s">
        <v>253</v>
      </c>
      <c r="C24" s="71"/>
      <c r="D24" s="71"/>
      <c r="E24" s="72"/>
      <c r="F24" s="272">
        <f>SUM(F25:F33)</f>
        <v>10824140</v>
      </c>
      <c r="G24" s="81" t="e">
        <f t="shared" ref="G24:Z24" si="37">SUM(G25:G28)</f>
        <v>#REF!</v>
      </c>
      <c r="H24" s="81">
        <f t="shared" si="37"/>
        <v>596102</v>
      </c>
      <c r="I24" s="81">
        <f t="shared" si="37"/>
        <v>597006</v>
      </c>
      <c r="J24" s="81">
        <f t="shared" si="37"/>
        <v>3219955</v>
      </c>
      <c r="K24" s="81">
        <f t="shared" si="37"/>
        <v>402888</v>
      </c>
      <c r="L24" s="81">
        <f t="shared" si="37"/>
        <v>852890</v>
      </c>
      <c r="M24" s="81">
        <f t="shared" si="37"/>
        <v>853892</v>
      </c>
      <c r="N24" s="81">
        <f t="shared" si="37"/>
        <v>2632218</v>
      </c>
      <c r="O24" s="81">
        <f t="shared" si="37"/>
        <v>659776</v>
      </c>
      <c r="P24" s="81">
        <f t="shared" si="37"/>
        <v>1109778</v>
      </c>
      <c r="Q24" s="81">
        <f t="shared" si="37"/>
        <v>1110780</v>
      </c>
      <c r="R24" s="81">
        <f t="shared" si="37"/>
        <v>1974444</v>
      </c>
      <c r="S24" s="81">
        <f t="shared" si="37"/>
        <v>967776</v>
      </c>
      <c r="T24" s="81">
        <f t="shared" si="37"/>
        <v>5017778</v>
      </c>
      <c r="U24" s="81">
        <f t="shared" si="37"/>
        <v>1037780</v>
      </c>
      <c r="V24" s="81">
        <f t="shared" si="37"/>
        <v>1253417.6666666667</v>
      </c>
      <c r="W24" s="81">
        <f t="shared" si="37"/>
        <v>1284445.1666666667</v>
      </c>
      <c r="X24" s="81">
        <f t="shared" si="37"/>
        <v>5073294.666666667</v>
      </c>
      <c r="Y24" s="81">
        <f t="shared" si="37"/>
        <v>1329559</v>
      </c>
      <c r="Z24" s="81">
        <f t="shared" si="37"/>
        <v>1462372.6666666667</v>
      </c>
      <c r="AA24" s="85">
        <f>SUM(AA25:AA32)</f>
        <v>2328059</v>
      </c>
      <c r="AB24" s="85">
        <f t="shared" ref="AB24:AD24" si="38">SUM(AB25:AB32)</f>
        <v>766035</v>
      </c>
      <c r="AC24" s="85">
        <f t="shared" si="38"/>
        <v>816543</v>
      </c>
      <c r="AD24" s="85">
        <f t="shared" si="38"/>
        <v>766035</v>
      </c>
      <c r="AE24" s="85">
        <f>SUM(AE25:AE32)</f>
        <v>2646965</v>
      </c>
      <c r="AF24" s="85">
        <f>SUM(AF25:AF32)</f>
        <v>766035</v>
      </c>
      <c r="AG24" s="85">
        <f t="shared" ref="AG24" si="39">SUM(AG25:AG32)</f>
        <v>766035</v>
      </c>
      <c r="AH24" s="85">
        <f t="shared" ref="AH24" si="40">SUM(AH25:AH32)</f>
        <v>766035</v>
      </c>
      <c r="AI24" s="85">
        <f t="shared" ref="AI24" si="41">SUM(AI25:AI32)</f>
        <v>2973200</v>
      </c>
      <c r="AJ24" s="85">
        <f>SUM(AJ25:AJ32)</f>
        <v>766035</v>
      </c>
      <c r="AK24" s="85">
        <f t="shared" ref="AK24" si="42">SUM(AK25:AK32)</f>
        <v>816035</v>
      </c>
      <c r="AL24" s="85">
        <f t="shared" ref="AL24" si="43">SUM(AL25:AL32)</f>
        <v>1062718</v>
      </c>
      <c r="AM24" s="85">
        <f t="shared" ref="AM24" si="44">SUM(AM25:AM32)</f>
        <v>2875916</v>
      </c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6"/>
      <c r="BB24" s="49"/>
      <c r="BC24" s="78">
        <f t="shared" si="13"/>
        <v>0</v>
      </c>
      <c r="BD24" s="78">
        <f t="shared" si="13"/>
        <v>0</v>
      </c>
      <c r="BE24" s="78">
        <f t="shared" si="13"/>
        <v>0</v>
      </c>
      <c r="BF24" s="78">
        <f t="shared" si="13"/>
        <v>0</v>
      </c>
      <c r="BG24" s="78">
        <f t="shared" si="13"/>
        <v>0</v>
      </c>
      <c r="BH24" s="78">
        <f t="shared" si="13"/>
        <v>0</v>
      </c>
      <c r="BI24" s="78">
        <f t="shared" si="13"/>
        <v>0</v>
      </c>
      <c r="BJ24" s="78">
        <f t="shared" si="13"/>
        <v>0</v>
      </c>
      <c r="BK24" s="78">
        <f t="shared" si="13"/>
        <v>0</v>
      </c>
      <c r="BL24" s="78">
        <f t="shared" si="13"/>
        <v>0</v>
      </c>
      <c r="BM24" s="78">
        <f t="shared" si="13"/>
        <v>0</v>
      </c>
      <c r="BN24" s="78">
        <f t="shared" si="13"/>
        <v>0</v>
      </c>
      <c r="BO24" s="76">
        <f t="shared" si="8"/>
        <v>0</v>
      </c>
    </row>
    <row r="25" spans="1:67" ht="20.25" customHeight="1" thickBot="1" x14ac:dyDescent="0.3">
      <c r="A25" s="69" t="s">
        <v>201</v>
      </c>
      <c r="B25" s="86" t="s">
        <v>254</v>
      </c>
      <c r="C25" s="71"/>
      <c r="D25" s="71"/>
      <c r="E25" s="72"/>
      <c r="F25" s="73">
        <f>AA25+AE25+AI25+AM25</f>
        <v>931680</v>
      </c>
      <c r="G25" s="72" t="e">
        <f>#REF!</f>
        <v>#REF!</v>
      </c>
      <c r="H25" s="72"/>
      <c r="I25" s="74">
        <v>1</v>
      </c>
      <c r="J25" s="75">
        <v>20</v>
      </c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6">
        <f t="shared" si="7"/>
        <v>0</v>
      </c>
      <c r="X25" s="77">
        <v>155980</v>
      </c>
      <c r="Y25" s="77">
        <v>162699</v>
      </c>
      <c r="Z25" s="77">
        <v>100510</v>
      </c>
      <c r="AA25" s="87">
        <f>SUM(AO25:AQ25)</f>
        <v>188466</v>
      </c>
      <c r="AB25" s="77">
        <v>162692</v>
      </c>
      <c r="AC25" s="77">
        <v>172692</v>
      </c>
      <c r="AD25" s="77">
        <v>162692</v>
      </c>
      <c r="AE25" s="77">
        <f t="shared" ref="AE25:AE30" si="45">SUM(AR25:AT25)</f>
        <v>243242</v>
      </c>
      <c r="AF25" s="77">
        <v>162692</v>
      </c>
      <c r="AG25" s="77">
        <v>162692</v>
      </c>
      <c r="AH25" s="77">
        <v>162692</v>
      </c>
      <c r="AI25" s="77">
        <f t="shared" si="17"/>
        <v>279718</v>
      </c>
      <c r="AJ25" s="77">
        <v>162692</v>
      </c>
      <c r="AK25" s="77">
        <v>212692</v>
      </c>
      <c r="AL25" s="77">
        <v>164874</v>
      </c>
      <c r="AM25" s="77">
        <f t="shared" si="11"/>
        <v>220254</v>
      </c>
      <c r="AO25" s="131">
        <v>32596</v>
      </c>
      <c r="AP25" s="131">
        <f>182098-100000</f>
        <v>82098</v>
      </c>
      <c r="AQ25" s="131">
        <f>173772-100000</f>
        <v>73772</v>
      </c>
      <c r="AR25" s="131">
        <f>193778-100000</f>
        <v>93778</v>
      </c>
      <c r="AS25" s="131">
        <f>151086-100000</f>
        <v>51086</v>
      </c>
      <c r="AT25" s="131">
        <v>98378</v>
      </c>
      <c r="AU25" s="131">
        <f>187066-62000-50000</f>
        <v>75066</v>
      </c>
      <c r="AV25" s="131">
        <v>103766</v>
      </c>
      <c r="AW25" s="131">
        <v>100886</v>
      </c>
      <c r="AX25" s="131">
        <v>161589</v>
      </c>
      <c r="AY25" s="131">
        <f>101487-100000</f>
        <v>1487</v>
      </c>
      <c r="AZ25" s="131">
        <f>107178-50000</f>
        <v>57178</v>
      </c>
      <c r="BA25" s="76">
        <f t="shared" si="12"/>
        <v>931680</v>
      </c>
      <c r="BB25" s="49"/>
      <c r="BC25" s="78">
        <f t="shared" si="13"/>
        <v>27163.333333333336</v>
      </c>
      <c r="BD25" s="78">
        <f t="shared" si="13"/>
        <v>68415</v>
      </c>
      <c r="BE25" s="78">
        <f t="shared" si="13"/>
        <v>61476.666666666672</v>
      </c>
      <c r="BF25" s="78">
        <f t="shared" si="13"/>
        <v>78148.333333333343</v>
      </c>
      <c r="BG25" s="78">
        <f t="shared" si="13"/>
        <v>42571.666666666672</v>
      </c>
      <c r="BH25" s="78">
        <f t="shared" si="13"/>
        <v>81981.666666666672</v>
      </c>
      <c r="BI25" s="78">
        <f t="shared" si="13"/>
        <v>62555</v>
      </c>
      <c r="BJ25" s="78">
        <f t="shared" si="13"/>
        <v>86471.666666666672</v>
      </c>
      <c r="BK25" s="78">
        <f t="shared" si="13"/>
        <v>84071.666666666672</v>
      </c>
      <c r="BL25" s="78">
        <f t="shared" si="13"/>
        <v>134657.5</v>
      </c>
      <c r="BM25" s="78">
        <f t="shared" si="13"/>
        <v>1239.1666666666667</v>
      </c>
      <c r="BN25" s="78">
        <f t="shared" si="13"/>
        <v>47648.333333333336</v>
      </c>
      <c r="BO25" s="129">
        <f t="shared" si="8"/>
        <v>776400</v>
      </c>
    </row>
    <row r="26" spans="1:67" ht="51.75" customHeight="1" thickBot="1" x14ac:dyDescent="0.3">
      <c r="A26" s="265" t="s">
        <v>202</v>
      </c>
      <c r="B26" s="264" t="s">
        <v>279</v>
      </c>
      <c r="C26" s="71"/>
      <c r="D26" s="71"/>
      <c r="E26" s="72"/>
      <c r="F26" s="81">
        <f t="shared" si="16"/>
        <v>2203838</v>
      </c>
      <c r="G26" s="72" t="e">
        <f>#REF!</f>
        <v>#REF!</v>
      </c>
      <c r="H26" s="72"/>
      <c r="I26" s="74">
        <v>1</v>
      </c>
      <c r="J26" s="75">
        <v>20</v>
      </c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6">
        <f t="shared" si="7"/>
        <v>0</v>
      </c>
      <c r="X26" s="77">
        <v>47232</v>
      </c>
      <c r="Y26" s="77">
        <v>160433</v>
      </c>
      <c r="Z26" s="77">
        <v>60433</v>
      </c>
      <c r="AA26" s="87">
        <f t="shared" si="9"/>
        <v>658260</v>
      </c>
      <c r="AB26" s="77">
        <v>110433</v>
      </c>
      <c r="AC26" s="77">
        <v>130433</v>
      </c>
      <c r="AD26" s="77">
        <v>110433</v>
      </c>
      <c r="AE26" s="77">
        <f t="shared" si="45"/>
        <v>559000</v>
      </c>
      <c r="AF26" s="77">
        <v>110433</v>
      </c>
      <c r="AG26" s="77">
        <v>110433</v>
      </c>
      <c r="AH26" s="77">
        <v>110433</v>
      </c>
      <c r="AI26" s="77">
        <f t="shared" si="17"/>
        <v>393000</v>
      </c>
      <c r="AJ26" s="77">
        <v>110433</v>
      </c>
      <c r="AK26" s="77">
        <v>110433</v>
      </c>
      <c r="AL26" s="77">
        <v>340438</v>
      </c>
      <c r="AM26" s="77">
        <f t="shared" si="11"/>
        <v>593578</v>
      </c>
      <c r="AO26" s="79">
        <f>355000+150000-150000</f>
        <v>355000</v>
      </c>
      <c r="AP26" s="79">
        <f>208600+238660-200000</f>
        <v>247260</v>
      </c>
      <c r="AQ26" s="79">
        <f>256000-200000</f>
        <v>56000</v>
      </c>
      <c r="AR26" s="79">
        <f>260000+150000-200000</f>
        <v>210000</v>
      </c>
      <c r="AS26" s="79">
        <f>487000-300000</f>
        <v>187000</v>
      </c>
      <c r="AT26" s="79">
        <f>262000-100000</f>
        <v>162000</v>
      </c>
      <c r="AU26" s="79">
        <f>265000-100000</f>
        <v>165000</v>
      </c>
      <c r="AV26" s="79">
        <f>264000-200000</f>
        <v>64000</v>
      </c>
      <c r="AW26" s="79">
        <f>264000-100000</f>
        <v>164000</v>
      </c>
      <c r="AX26" s="79">
        <f>260000-100000</f>
        <v>160000</v>
      </c>
      <c r="AY26" s="79">
        <f>260000-100000</f>
        <v>160000</v>
      </c>
      <c r="AZ26" s="79">
        <f>123578+250000-100000</f>
        <v>273578</v>
      </c>
      <c r="BA26" s="76">
        <f t="shared" si="12"/>
        <v>2203838</v>
      </c>
      <c r="BB26" s="49"/>
      <c r="BC26" s="78">
        <f t="shared" si="13"/>
        <v>295833.33333333337</v>
      </c>
      <c r="BD26" s="78">
        <f t="shared" si="13"/>
        <v>206050</v>
      </c>
      <c r="BE26" s="78">
        <f t="shared" si="13"/>
        <v>46666.666666666672</v>
      </c>
      <c r="BF26" s="78">
        <f t="shared" si="13"/>
        <v>175000</v>
      </c>
      <c r="BG26" s="78">
        <f t="shared" si="13"/>
        <v>155833.33333333334</v>
      </c>
      <c r="BH26" s="78">
        <f t="shared" si="13"/>
        <v>135000</v>
      </c>
      <c r="BI26" s="78">
        <f t="shared" si="13"/>
        <v>137500</v>
      </c>
      <c r="BJ26" s="78">
        <f t="shared" si="13"/>
        <v>53333.333333333336</v>
      </c>
      <c r="BK26" s="78">
        <f t="shared" si="13"/>
        <v>136666.66666666669</v>
      </c>
      <c r="BL26" s="78">
        <f t="shared" si="13"/>
        <v>133333.33333333334</v>
      </c>
      <c r="BM26" s="78">
        <f t="shared" si="13"/>
        <v>133333.33333333334</v>
      </c>
      <c r="BN26" s="78">
        <f t="shared" si="13"/>
        <v>227981.66666666669</v>
      </c>
      <c r="BO26" s="129">
        <f t="shared" si="8"/>
        <v>1836531.6666666667</v>
      </c>
    </row>
    <row r="27" spans="1:67" ht="18.75" customHeight="1" thickBot="1" x14ac:dyDescent="0.3">
      <c r="A27" s="80" t="s">
        <v>203</v>
      </c>
      <c r="B27" s="70" t="s">
        <v>255</v>
      </c>
      <c r="C27" s="71"/>
      <c r="D27" s="71"/>
      <c r="E27" s="72"/>
      <c r="F27" s="84">
        <f t="shared" ref="F27:F33" si="46">AA27+AE27+AI27+AM27</f>
        <v>3708622</v>
      </c>
      <c r="G27" s="72" t="e">
        <f>#REF!</f>
        <v>#REF!</v>
      </c>
      <c r="H27" s="72"/>
      <c r="I27" s="74">
        <v>1</v>
      </c>
      <c r="J27" s="75">
        <v>20</v>
      </c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6">
        <f t="shared" si="7"/>
        <v>0</v>
      </c>
      <c r="X27" s="77"/>
      <c r="Y27" s="77">
        <v>132910</v>
      </c>
      <c r="Z27" s="77">
        <v>52910</v>
      </c>
      <c r="AA27" s="87">
        <f t="shared" si="9"/>
        <v>442340</v>
      </c>
      <c r="AB27" s="77">
        <v>132910</v>
      </c>
      <c r="AC27" s="77">
        <v>153418</v>
      </c>
      <c r="AD27" s="77">
        <v>132910</v>
      </c>
      <c r="AE27" s="77">
        <f t="shared" si="45"/>
        <v>928158</v>
      </c>
      <c r="AF27" s="77">
        <v>132910</v>
      </c>
      <c r="AG27" s="77">
        <v>132910</v>
      </c>
      <c r="AH27" s="77">
        <v>132910</v>
      </c>
      <c r="AI27" s="77">
        <f t="shared" si="17"/>
        <v>1313818</v>
      </c>
      <c r="AJ27" s="77">
        <v>132910</v>
      </c>
      <c r="AK27" s="77">
        <v>132910</v>
      </c>
      <c r="AL27" s="77">
        <v>192406</v>
      </c>
      <c r="AM27" s="77">
        <f t="shared" si="11"/>
        <v>1024306</v>
      </c>
      <c r="AO27" s="79"/>
      <c r="AP27" s="79">
        <f>100340</f>
        <v>100340</v>
      </c>
      <c r="AQ27" s="79">
        <v>342000</v>
      </c>
      <c r="AR27" s="79">
        <f>801113-172167-500000</f>
        <v>128946</v>
      </c>
      <c r="AS27" s="79">
        <f>499606-200000</f>
        <v>299606</v>
      </c>
      <c r="AT27" s="79">
        <v>499606</v>
      </c>
      <c r="AU27" s="79">
        <f>584606-300000</f>
        <v>284606</v>
      </c>
      <c r="AV27" s="79">
        <f>634606</f>
        <v>634606</v>
      </c>
      <c r="AW27" s="79">
        <f>894606-500000</f>
        <v>394606</v>
      </c>
      <c r="AX27" s="79">
        <f>691606-300</f>
        <v>691306</v>
      </c>
      <c r="AY27" s="79">
        <f>833000-500000</f>
        <v>333000</v>
      </c>
      <c r="AZ27" s="79"/>
      <c r="BA27" s="76">
        <f t="shared" si="12"/>
        <v>3708622</v>
      </c>
      <c r="BB27" s="49"/>
      <c r="BC27" s="78">
        <f t="shared" si="13"/>
        <v>0</v>
      </c>
      <c r="BD27" s="78">
        <f t="shared" si="13"/>
        <v>83616.666666666672</v>
      </c>
      <c r="BE27" s="78">
        <f t="shared" si="13"/>
        <v>285000</v>
      </c>
      <c r="BF27" s="78">
        <f t="shared" si="13"/>
        <v>107455</v>
      </c>
      <c r="BG27" s="78">
        <f>AS27/(1+$J27/100)</f>
        <v>249671.66666666669</v>
      </c>
      <c r="BH27" s="78">
        <f t="shared" si="13"/>
        <v>416338.33333333337</v>
      </c>
      <c r="BI27" s="78">
        <f t="shared" si="13"/>
        <v>237171.66666666669</v>
      </c>
      <c r="BJ27" s="78">
        <f t="shared" si="13"/>
        <v>528838.33333333337</v>
      </c>
      <c r="BK27" s="78">
        <f t="shared" si="13"/>
        <v>328838.33333333337</v>
      </c>
      <c r="BL27" s="78">
        <f t="shared" si="13"/>
        <v>576088.33333333337</v>
      </c>
      <c r="BM27" s="78">
        <f t="shared" si="13"/>
        <v>277500</v>
      </c>
      <c r="BN27" s="78">
        <f t="shared" si="13"/>
        <v>0</v>
      </c>
      <c r="BO27" s="129">
        <f t="shared" si="8"/>
        <v>3090518.333333334</v>
      </c>
    </row>
    <row r="28" spans="1:67" ht="18.75" customHeight="1" thickBot="1" x14ac:dyDescent="0.3">
      <c r="A28" s="88" t="s">
        <v>204</v>
      </c>
      <c r="B28" s="89" t="s">
        <v>256</v>
      </c>
      <c r="C28" s="71"/>
      <c r="D28" s="71"/>
      <c r="E28" s="72"/>
      <c r="F28" s="84">
        <f t="shared" si="46"/>
        <v>3980000</v>
      </c>
      <c r="G28" s="84">
        <f t="shared" ref="G28:Z28" si="47">AB28+AF28+AJ28+AN28</f>
        <v>216000</v>
      </c>
      <c r="H28" s="84">
        <f t="shared" si="47"/>
        <v>596102</v>
      </c>
      <c r="I28" s="84">
        <f t="shared" si="47"/>
        <v>597003</v>
      </c>
      <c r="J28" s="84">
        <f t="shared" si="47"/>
        <v>3219895</v>
      </c>
      <c r="K28" s="84">
        <f t="shared" si="47"/>
        <v>402888</v>
      </c>
      <c r="L28" s="84">
        <f t="shared" si="47"/>
        <v>852890</v>
      </c>
      <c r="M28" s="84">
        <f t="shared" si="47"/>
        <v>853892</v>
      </c>
      <c r="N28" s="84">
        <f t="shared" si="47"/>
        <v>2632218</v>
      </c>
      <c r="O28" s="84">
        <f t="shared" si="47"/>
        <v>659776</v>
      </c>
      <c r="P28" s="84">
        <f t="shared" si="47"/>
        <v>1109778</v>
      </c>
      <c r="Q28" s="84">
        <f t="shared" si="47"/>
        <v>1110780</v>
      </c>
      <c r="R28" s="84">
        <f t="shared" si="47"/>
        <v>1974444</v>
      </c>
      <c r="S28" s="84">
        <f t="shared" si="47"/>
        <v>967776</v>
      </c>
      <c r="T28" s="84">
        <f t="shared" si="47"/>
        <v>5017778</v>
      </c>
      <c r="U28" s="84">
        <f t="shared" si="47"/>
        <v>1037780</v>
      </c>
      <c r="V28" s="84">
        <f t="shared" si="47"/>
        <v>1253417.6666666667</v>
      </c>
      <c r="W28" s="84">
        <f t="shared" si="47"/>
        <v>1284445.1666666667</v>
      </c>
      <c r="X28" s="84">
        <f t="shared" si="47"/>
        <v>4870082.666666667</v>
      </c>
      <c r="Y28" s="84">
        <f t="shared" si="47"/>
        <v>873517</v>
      </c>
      <c r="Z28" s="84">
        <f t="shared" si="47"/>
        <v>1248519.6666666667</v>
      </c>
      <c r="AA28" s="78">
        <f t="shared" si="9"/>
        <v>1038993</v>
      </c>
      <c r="AB28" s="78">
        <v>72000</v>
      </c>
      <c r="AC28" s="78">
        <v>72000</v>
      </c>
      <c r="AD28" s="78">
        <v>72000</v>
      </c>
      <c r="AE28" s="78">
        <f t="shared" si="45"/>
        <v>916565</v>
      </c>
      <c r="AF28" s="78">
        <v>72000</v>
      </c>
      <c r="AG28" s="78">
        <v>72000</v>
      </c>
      <c r="AH28" s="78">
        <v>72000</v>
      </c>
      <c r="AI28" s="78">
        <f t="shared" si="17"/>
        <v>986664</v>
      </c>
      <c r="AJ28" s="77">
        <v>72000</v>
      </c>
      <c r="AK28" s="77">
        <v>72000</v>
      </c>
      <c r="AL28" s="77">
        <v>73000</v>
      </c>
      <c r="AM28" s="77">
        <f t="shared" si="11"/>
        <v>1037778</v>
      </c>
      <c r="AO28" s="79">
        <f>380102</f>
        <v>380102</v>
      </c>
      <c r="AP28" s="79">
        <f>380003</f>
        <v>380003</v>
      </c>
      <c r="AQ28" s="79">
        <f>328888-50000</f>
        <v>278888</v>
      </c>
      <c r="AR28" s="79">
        <f>308888-50000</f>
        <v>258888</v>
      </c>
      <c r="AS28" s="79">
        <f>328788</f>
        <v>328788</v>
      </c>
      <c r="AT28" s="79">
        <f>328889</f>
        <v>328889</v>
      </c>
      <c r="AU28" s="79">
        <f t="shared" ref="AU28:AX28" si="48">328888</f>
        <v>328888</v>
      </c>
      <c r="AV28" s="79">
        <f t="shared" si="48"/>
        <v>328888</v>
      </c>
      <c r="AW28" s="79">
        <f t="shared" si="48"/>
        <v>328888</v>
      </c>
      <c r="AX28" s="79">
        <f t="shared" si="48"/>
        <v>328888</v>
      </c>
      <c r="AY28" s="79">
        <f>328890</f>
        <v>328890</v>
      </c>
      <c r="AZ28" s="79">
        <f>380000</f>
        <v>380000</v>
      </c>
      <c r="BA28" s="76">
        <f t="shared" ref="BA28" si="49">SUM(AO28:AZ28)</f>
        <v>3980000</v>
      </c>
      <c r="BB28" s="49"/>
      <c r="BC28" s="78">
        <f t="shared" ref="BC28:BC30" si="50">AO28/1.2</f>
        <v>316751.66666666669</v>
      </c>
      <c r="BD28" s="78">
        <f t="shared" ref="BD28" si="51">AP28/1.2</f>
        <v>316669.16666666669</v>
      </c>
      <c r="BE28" s="78">
        <f t="shared" ref="BE28" si="52">AQ28/1.2</f>
        <v>232406.66666666669</v>
      </c>
      <c r="BF28" s="78">
        <f t="shared" ref="BF28" si="53">AR28/1.2</f>
        <v>215740</v>
      </c>
      <c r="BG28" s="78">
        <f t="shared" ref="BG28" si="54">AS28/1.2</f>
        <v>273990</v>
      </c>
      <c r="BH28" s="78">
        <f t="shared" ref="BH28" si="55">AT28/1.2</f>
        <v>274074.16666666669</v>
      </c>
      <c r="BI28" s="78">
        <f t="shared" ref="BI28" si="56">AU28/1.2</f>
        <v>274073.33333333337</v>
      </c>
      <c r="BJ28" s="78">
        <f t="shared" ref="BJ28" si="57">AV28/1.2</f>
        <v>274073.33333333337</v>
      </c>
      <c r="BK28" s="78">
        <f t="shared" ref="BK28" si="58">AW28/1.2</f>
        <v>274073.33333333337</v>
      </c>
      <c r="BL28" s="78">
        <f t="shared" ref="BL28" si="59">AX28/1.2</f>
        <v>274073.33333333337</v>
      </c>
      <c r="BM28" s="78">
        <f t="shared" ref="BM28" si="60">AY28/1.2</f>
        <v>274075</v>
      </c>
      <c r="BN28" s="78">
        <f t="shared" ref="BN28" si="61">AZ28/1.2</f>
        <v>316666.66666666669</v>
      </c>
      <c r="BO28" s="129">
        <f t="shared" si="8"/>
        <v>3316666.666666667</v>
      </c>
    </row>
    <row r="29" spans="1:67" ht="15.75" hidden="1" thickBot="1" x14ac:dyDescent="0.3">
      <c r="A29" s="90" t="s">
        <v>217</v>
      </c>
      <c r="B29" s="91" t="s">
        <v>273</v>
      </c>
      <c r="C29" s="92"/>
      <c r="D29" s="92"/>
      <c r="E29" s="93"/>
      <c r="F29" s="84">
        <f t="shared" si="46"/>
        <v>0</v>
      </c>
      <c r="G29" s="72"/>
      <c r="H29" s="72"/>
      <c r="I29" s="74"/>
      <c r="J29" s="75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6"/>
      <c r="X29" s="77"/>
      <c r="Y29" s="77"/>
      <c r="Z29" s="77"/>
      <c r="AA29" s="87">
        <f t="shared" ref="AA29" si="62">SUM(AO29:AQ29)</f>
        <v>0</v>
      </c>
      <c r="AB29" s="77">
        <v>72000</v>
      </c>
      <c r="AC29" s="77">
        <v>72000</v>
      </c>
      <c r="AD29" s="77">
        <v>72000</v>
      </c>
      <c r="AE29" s="77">
        <f t="shared" si="45"/>
        <v>0</v>
      </c>
      <c r="AF29" s="77">
        <v>72000</v>
      </c>
      <c r="AG29" s="77">
        <v>72000</v>
      </c>
      <c r="AH29" s="77">
        <v>72000</v>
      </c>
      <c r="AI29" s="77">
        <f t="shared" ref="AI29" si="63">SUM(AU29:AW29)</f>
        <v>0</v>
      </c>
      <c r="AJ29" s="77">
        <v>72000</v>
      </c>
      <c r="AK29" s="77">
        <v>72000</v>
      </c>
      <c r="AL29" s="77">
        <v>73000</v>
      </c>
      <c r="AM29" s="77">
        <f t="shared" ref="AM29" si="64">SUM(AX29:AZ29)</f>
        <v>0</v>
      </c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6">
        <f t="shared" si="12"/>
        <v>0</v>
      </c>
      <c r="BB29" s="49"/>
      <c r="BC29" s="78">
        <f t="shared" si="50"/>
        <v>0</v>
      </c>
      <c r="BD29" s="78">
        <f t="shared" ref="BD29:BD30" si="65">AP29/1.2</f>
        <v>0</v>
      </c>
      <c r="BE29" s="78">
        <f t="shared" ref="BE29:BE30" si="66">AQ29/1.2</f>
        <v>0</v>
      </c>
      <c r="BF29" s="78">
        <f t="shared" ref="BF29:BF30" si="67">AR29/1.2</f>
        <v>0</v>
      </c>
      <c r="BG29" s="78">
        <f t="shared" ref="BG29:BG30" si="68">AS29/1.2</f>
        <v>0</v>
      </c>
      <c r="BH29" s="78">
        <f t="shared" ref="BH29:BH30" si="69">AT29/1.2</f>
        <v>0</v>
      </c>
      <c r="BI29" s="78">
        <f t="shared" ref="BI29:BI30" si="70">AU29/1.2</f>
        <v>0</v>
      </c>
      <c r="BJ29" s="78">
        <f t="shared" ref="BJ29:BJ30" si="71">AV29/1.2</f>
        <v>0</v>
      </c>
      <c r="BK29" s="78">
        <f t="shared" ref="BK29:BK30" si="72">AW29/1.2</f>
        <v>0</v>
      </c>
      <c r="BL29" s="78">
        <f t="shared" ref="BL29:BL30" si="73">AX29/1.2</f>
        <v>0</v>
      </c>
      <c r="BM29" s="78">
        <f t="shared" ref="BM29:BM30" si="74">AY29/1.2</f>
        <v>0</v>
      </c>
      <c r="BN29" s="78">
        <f t="shared" ref="BN29:BN30" si="75">AZ29/1.2</f>
        <v>0</v>
      </c>
      <c r="BO29" s="76">
        <f t="shared" si="8"/>
        <v>0</v>
      </c>
    </row>
    <row r="30" spans="1:67" hidden="1" x14ac:dyDescent="0.25">
      <c r="A30" s="90" t="s">
        <v>218</v>
      </c>
      <c r="B30" s="94" t="s">
        <v>257</v>
      </c>
      <c r="C30" s="92"/>
      <c r="D30" s="92"/>
      <c r="E30" s="93"/>
      <c r="F30" s="84">
        <f t="shared" si="46"/>
        <v>0</v>
      </c>
      <c r="G30" s="72"/>
      <c r="H30" s="72"/>
      <c r="I30" s="74"/>
      <c r="J30" s="75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6"/>
      <c r="X30" s="77"/>
      <c r="Y30" s="77"/>
      <c r="Z30" s="77"/>
      <c r="AA30" s="87">
        <f t="shared" ref="AA30" si="76">SUM(AO30:AQ30)</f>
        <v>0</v>
      </c>
      <c r="AB30" s="77">
        <v>72000</v>
      </c>
      <c r="AC30" s="77">
        <v>72000</v>
      </c>
      <c r="AD30" s="77">
        <v>72000</v>
      </c>
      <c r="AE30" s="77">
        <f t="shared" si="45"/>
        <v>0</v>
      </c>
      <c r="AF30" s="77">
        <v>72000</v>
      </c>
      <c r="AG30" s="77">
        <v>72000</v>
      </c>
      <c r="AH30" s="77">
        <v>72000</v>
      </c>
      <c r="AI30" s="77">
        <f t="shared" ref="AI30" si="77">SUM(AU30:AW30)</f>
        <v>0</v>
      </c>
      <c r="AJ30" s="77">
        <v>72000</v>
      </c>
      <c r="AK30" s="77">
        <v>72000</v>
      </c>
      <c r="AL30" s="77">
        <v>73000</v>
      </c>
      <c r="AM30" s="77">
        <f t="shared" ref="AM30" si="78">SUM(AX30:AZ30)</f>
        <v>0</v>
      </c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6">
        <f t="shared" si="12"/>
        <v>0</v>
      </c>
      <c r="BB30" s="49"/>
      <c r="BC30" s="78">
        <f t="shared" si="50"/>
        <v>0</v>
      </c>
      <c r="BD30" s="78">
        <f t="shared" si="65"/>
        <v>0</v>
      </c>
      <c r="BE30" s="78">
        <f t="shared" si="66"/>
        <v>0</v>
      </c>
      <c r="BF30" s="78">
        <f t="shared" si="67"/>
        <v>0</v>
      </c>
      <c r="BG30" s="78">
        <f t="shared" si="68"/>
        <v>0</v>
      </c>
      <c r="BH30" s="78">
        <f t="shared" si="69"/>
        <v>0</v>
      </c>
      <c r="BI30" s="78">
        <f t="shared" si="70"/>
        <v>0</v>
      </c>
      <c r="BJ30" s="78">
        <f t="shared" si="71"/>
        <v>0</v>
      </c>
      <c r="BK30" s="78">
        <f t="shared" si="72"/>
        <v>0</v>
      </c>
      <c r="BL30" s="78">
        <f t="shared" si="73"/>
        <v>0</v>
      </c>
      <c r="BM30" s="78">
        <f t="shared" si="74"/>
        <v>0</v>
      </c>
      <c r="BN30" s="78">
        <f t="shared" si="75"/>
        <v>0</v>
      </c>
      <c r="BO30" s="76">
        <f t="shared" si="8"/>
        <v>0</v>
      </c>
    </row>
    <row r="31" spans="1:67" hidden="1" x14ac:dyDescent="0.25">
      <c r="A31" s="90" t="s">
        <v>258</v>
      </c>
      <c r="B31" s="250" t="s">
        <v>259</v>
      </c>
      <c r="C31" s="92"/>
      <c r="D31" s="92"/>
      <c r="E31" s="93"/>
      <c r="F31" s="84">
        <f t="shared" si="46"/>
        <v>0</v>
      </c>
      <c r="G31" s="72"/>
      <c r="H31" s="72"/>
      <c r="I31" s="74"/>
      <c r="J31" s="75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6"/>
      <c r="X31" s="77"/>
      <c r="Y31" s="77"/>
      <c r="Z31" s="77"/>
      <c r="AA31" s="87">
        <f t="shared" ref="AA31" si="79">SUM(AO31:AQ31)</f>
        <v>0</v>
      </c>
      <c r="AB31" s="77">
        <v>72000</v>
      </c>
      <c r="AC31" s="77">
        <v>72000</v>
      </c>
      <c r="AD31" s="77">
        <v>72000</v>
      </c>
      <c r="AE31" s="77">
        <f t="shared" ref="AE31" si="80">SUM(AR31:AT31)</f>
        <v>0</v>
      </c>
      <c r="AF31" s="77">
        <v>72000</v>
      </c>
      <c r="AG31" s="77">
        <v>72000</v>
      </c>
      <c r="AH31" s="77">
        <v>72000</v>
      </c>
      <c r="AI31" s="77">
        <f t="shared" ref="AI31" si="81">SUM(AU31:AW31)</f>
        <v>0</v>
      </c>
      <c r="AJ31" s="77">
        <v>72000</v>
      </c>
      <c r="AK31" s="77">
        <v>72000</v>
      </c>
      <c r="AL31" s="77">
        <v>73000</v>
      </c>
      <c r="AM31" s="77">
        <f t="shared" ref="AM31" si="82">SUM(AX31:AZ31)</f>
        <v>0</v>
      </c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6">
        <f t="shared" ref="BA31" si="83">SUM(AO31:AZ31)</f>
        <v>0</v>
      </c>
      <c r="BB31" s="49"/>
      <c r="BC31" s="78">
        <f t="shared" ref="BC31" si="84">AO31/1.2</f>
        <v>0</v>
      </c>
      <c r="BD31" s="78">
        <f t="shared" ref="BD31" si="85">AP31/1.2</f>
        <v>0</v>
      </c>
      <c r="BE31" s="78">
        <f t="shared" ref="BE31" si="86">AQ31/1.2</f>
        <v>0</v>
      </c>
      <c r="BF31" s="78">
        <f t="shared" ref="BF31" si="87">AR31/1.2</f>
        <v>0</v>
      </c>
      <c r="BG31" s="78">
        <f t="shared" ref="BG31" si="88">AS31/1.2</f>
        <v>0</v>
      </c>
      <c r="BH31" s="78">
        <f t="shared" ref="BH31" si="89">AT31/1.2</f>
        <v>0</v>
      </c>
      <c r="BI31" s="78">
        <f t="shared" ref="BI31" si="90">AU31/1.2</f>
        <v>0</v>
      </c>
      <c r="BJ31" s="78">
        <f t="shared" ref="BJ31" si="91">AV31/1.2</f>
        <v>0</v>
      </c>
      <c r="BK31" s="78">
        <f t="shared" ref="BK31" si="92">AW31/1.2</f>
        <v>0</v>
      </c>
      <c r="BL31" s="78">
        <f t="shared" ref="BL31" si="93">AX31/1.2</f>
        <v>0</v>
      </c>
      <c r="BM31" s="78">
        <f t="shared" ref="BM31" si="94">AY31/1.2</f>
        <v>0</v>
      </c>
      <c r="BN31" s="78">
        <f t="shared" ref="BN31" si="95">AZ31/1.2</f>
        <v>0</v>
      </c>
      <c r="BO31" s="76">
        <f t="shared" ref="BO31" si="96">SUM(BC31:BN31)</f>
        <v>0</v>
      </c>
    </row>
    <row r="32" spans="1:67" ht="30" hidden="1" x14ac:dyDescent="0.25">
      <c r="A32" s="90" t="s">
        <v>260</v>
      </c>
      <c r="B32" s="250" t="s">
        <v>262</v>
      </c>
      <c r="C32" s="92"/>
      <c r="D32" s="92"/>
      <c r="E32" s="93"/>
      <c r="F32" s="84">
        <f t="shared" si="46"/>
        <v>0</v>
      </c>
      <c r="G32" s="72"/>
      <c r="H32" s="72"/>
      <c r="I32" s="74"/>
      <c r="J32" s="75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6"/>
      <c r="X32" s="77"/>
      <c r="Y32" s="77"/>
      <c r="Z32" s="77"/>
      <c r="AA32" s="87">
        <f t="shared" ref="AA32:AA33" si="97">SUM(AO32:AQ32)</f>
        <v>0</v>
      </c>
      <c r="AB32" s="77">
        <v>72000</v>
      </c>
      <c r="AC32" s="77">
        <v>72000</v>
      </c>
      <c r="AD32" s="77">
        <v>72000</v>
      </c>
      <c r="AE32" s="77">
        <f t="shared" ref="AE32:AE33" si="98">SUM(AR32:AT32)</f>
        <v>0</v>
      </c>
      <c r="AF32" s="77">
        <v>72000</v>
      </c>
      <c r="AG32" s="77">
        <v>72000</v>
      </c>
      <c r="AH32" s="77">
        <v>72000</v>
      </c>
      <c r="AI32" s="77">
        <f t="shared" ref="AI32:AI33" si="99">SUM(AU32:AW32)</f>
        <v>0</v>
      </c>
      <c r="AJ32" s="77">
        <v>72000</v>
      </c>
      <c r="AK32" s="77">
        <v>72000</v>
      </c>
      <c r="AL32" s="77">
        <v>73000</v>
      </c>
      <c r="AM32" s="77">
        <f t="shared" ref="AM32:AM33" si="100">SUM(AX32:AZ32)</f>
        <v>0</v>
      </c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6">
        <f t="shared" ref="BA32" si="101">SUM(AO32:AZ32)</f>
        <v>0</v>
      </c>
      <c r="BB32" s="49"/>
      <c r="BC32" s="78">
        <f t="shared" ref="BC32" si="102">AO32/1.2</f>
        <v>0</v>
      </c>
      <c r="BD32" s="78">
        <f t="shared" ref="BD32" si="103">AP32/1.2</f>
        <v>0</v>
      </c>
      <c r="BE32" s="78">
        <f t="shared" ref="BE32" si="104">AQ32/1.2</f>
        <v>0</v>
      </c>
      <c r="BF32" s="78">
        <f t="shared" ref="BF32" si="105">AR32/1.2</f>
        <v>0</v>
      </c>
      <c r="BG32" s="78">
        <f t="shared" ref="BG32" si="106">AS32/1.2</f>
        <v>0</v>
      </c>
      <c r="BH32" s="78">
        <f t="shared" ref="BH32" si="107">AT32/1.2</f>
        <v>0</v>
      </c>
      <c r="BI32" s="78">
        <f t="shared" ref="BI32" si="108">AU32/1.2</f>
        <v>0</v>
      </c>
      <c r="BJ32" s="78">
        <f t="shared" ref="BJ32" si="109">AV32/1.2</f>
        <v>0</v>
      </c>
      <c r="BK32" s="78">
        <f t="shared" ref="BK32" si="110">AW32/1.2</f>
        <v>0</v>
      </c>
      <c r="BL32" s="78">
        <f t="shared" ref="BL32" si="111">AX32/1.2</f>
        <v>0</v>
      </c>
      <c r="BM32" s="78">
        <f t="shared" ref="BM32" si="112">AY32/1.2</f>
        <v>0</v>
      </c>
      <c r="BN32" s="78">
        <f t="shared" ref="BN32" si="113">AZ32/1.2</f>
        <v>0</v>
      </c>
      <c r="BO32" s="76">
        <f t="shared" ref="BO32" si="114">SUM(BC32:BN32)</f>
        <v>0</v>
      </c>
    </row>
    <row r="33" spans="1:67" ht="16.5" hidden="1" thickBot="1" x14ac:dyDescent="0.3">
      <c r="A33" s="95">
        <v>12</v>
      </c>
      <c r="B33" s="296" t="s">
        <v>261</v>
      </c>
      <c r="C33" s="297"/>
      <c r="D33" s="297"/>
      <c r="E33" s="298"/>
      <c r="F33" s="84">
        <f t="shared" si="46"/>
        <v>0</v>
      </c>
      <c r="G33" s="72" t="e">
        <f>#REF!</f>
        <v>#REF!</v>
      </c>
      <c r="H33" s="72"/>
      <c r="I33" s="71"/>
      <c r="J33" s="75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6">
        <f t="shared" si="7"/>
        <v>0</v>
      </c>
      <c r="X33" s="77"/>
      <c r="Y33" s="77"/>
      <c r="Z33" s="77"/>
      <c r="AA33" s="87">
        <f t="shared" si="97"/>
        <v>0</v>
      </c>
      <c r="AB33" s="77"/>
      <c r="AC33" s="77"/>
      <c r="AD33" s="77"/>
      <c r="AE33" s="77">
        <f t="shared" si="98"/>
        <v>0</v>
      </c>
      <c r="AF33" s="77"/>
      <c r="AG33" s="77"/>
      <c r="AH33" s="77"/>
      <c r="AI33" s="77">
        <f t="shared" si="99"/>
        <v>0</v>
      </c>
      <c r="AJ33" s="77"/>
      <c r="AK33" s="77"/>
      <c r="AL33" s="77"/>
      <c r="AM33" s="77">
        <f t="shared" si="100"/>
        <v>0</v>
      </c>
      <c r="AO33" s="77"/>
      <c r="AP33" s="77"/>
      <c r="AQ33" s="78"/>
      <c r="AR33" s="78"/>
      <c r="AS33" s="78"/>
      <c r="AT33" s="78"/>
      <c r="AU33" s="78"/>
      <c r="AV33" s="78"/>
      <c r="AW33" s="78"/>
      <c r="AX33" s="77"/>
      <c r="AY33" s="77"/>
      <c r="AZ33" s="77"/>
      <c r="BA33" s="76">
        <f t="shared" si="12"/>
        <v>0</v>
      </c>
      <c r="BB33" s="49"/>
      <c r="BC33" s="78">
        <f t="shared" si="13"/>
        <v>0</v>
      </c>
      <c r="BD33" s="78">
        <f t="shared" si="13"/>
        <v>0</v>
      </c>
      <c r="BE33" s="78">
        <f>AQ33/1.2</f>
        <v>0</v>
      </c>
      <c r="BF33" s="78">
        <f>AR33/1.2</f>
        <v>0</v>
      </c>
      <c r="BG33" s="78">
        <f t="shared" ref="BG33:BN33" si="115">AS33/1.2</f>
        <v>0</v>
      </c>
      <c r="BH33" s="78">
        <f t="shared" si="115"/>
        <v>0</v>
      </c>
      <c r="BI33" s="78">
        <f t="shared" si="115"/>
        <v>0</v>
      </c>
      <c r="BJ33" s="78">
        <f t="shared" si="115"/>
        <v>0</v>
      </c>
      <c r="BK33" s="78">
        <f t="shared" si="115"/>
        <v>0</v>
      </c>
      <c r="BL33" s="78">
        <f t="shared" si="115"/>
        <v>0</v>
      </c>
      <c r="BM33" s="78">
        <f t="shared" si="115"/>
        <v>0</v>
      </c>
      <c r="BN33" s="78">
        <f t="shared" si="115"/>
        <v>0</v>
      </c>
      <c r="BO33" s="76">
        <f t="shared" si="8"/>
        <v>0</v>
      </c>
    </row>
    <row r="34" spans="1:67" ht="20.25" customHeight="1" thickBot="1" x14ac:dyDescent="0.3">
      <c r="A34" s="77"/>
      <c r="B34" s="95" t="s">
        <v>205</v>
      </c>
      <c r="C34" s="71"/>
      <c r="D34" s="71"/>
      <c r="E34" s="72">
        <f t="shared" si="6"/>
        <v>1284445.1666666667</v>
      </c>
      <c r="F34" s="96">
        <f>SUM(F8:F24,F33)</f>
        <v>147620500</v>
      </c>
      <c r="G34" s="97" t="e">
        <f t="shared" ref="G34:Z34" si="116">SUM(G8:G24,G33)</f>
        <v>#REF!</v>
      </c>
      <c r="H34" s="97">
        <f t="shared" si="116"/>
        <v>596102</v>
      </c>
      <c r="I34" s="97">
        <f t="shared" si="116"/>
        <v>597022</v>
      </c>
      <c r="J34" s="97">
        <f t="shared" si="116"/>
        <v>3220235</v>
      </c>
      <c r="K34" s="97">
        <f t="shared" si="116"/>
        <v>402888</v>
      </c>
      <c r="L34" s="97">
        <f t="shared" si="116"/>
        <v>852890</v>
      </c>
      <c r="M34" s="97">
        <f t="shared" si="116"/>
        <v>853892</v>
      </c>
      <c r="N34" s="97">
        <f t="shared" si="116"/>
        <v>2632218</v>
      </c>
      <c r="O34" s="97">
        <f t="shared" si="116"/>
        <v>659776</v>
      </c>
      <c r="P34" s="97">
        <f t="shared" si="116"/>
        <v>1109778</v>
      </c>
      <c r="Q34" s="97">
        <f t="shared" si="116"/>
        <v>1110780</v>
      </c>
      <c r="R34" s="97">
        <f t="shared" si="116"/>
        <v>1974444</v>
      </c>
      <c r="S34" s="97">
        <f t="shared" si="116"/>
        <v>967776</v>
      </c>
      <c r="T34" s="97">
        <f t="shared" si="116"/>
        <v>5017778</v>
      </c>
      <c r="U34" s="97">
        <f t="shared" si="116"/>
        <v>1037780</v>
      </c>
      <c r="V34" s="97">
        <f t="shared" si="116"/>
        <v>1253417.6666666667</v>
      </c>
      <c r="W34" s="97">
        <f t="shared" si="116"/>
        <v>1284445.1666666667</v>
      </c>
      <c r="X34" s="97">
        <f t="shared" si="116"/>
        <v>11431470.666666668</v>
      </c>
      <c r="Y34" s="97">
        <f t="shared" si="116"/>
        <v>9441173</v>
      </c>
      <c r="Z34" s="97">
        <f t="shared" si="116"/>
        <v>6107266.666666667</v>
      </c>
      <c r="AA34" s="84">
        <f>SUM(AA8:AA24,AA33)</f>
        <v>31481649</v>
      </c>
      <c r="AB34" s="84">
        <f t="shared" ref="AB34:AL34" si="117">SUM(AB8:AB33)</f>
        <v>7934972</v>
      </c>
      <c r="AC34" s="84">
        <f t="shared" si="117"/>
        <v>7985480</v>
      </c>
      <c r="AD34" s="84">
        <f t="shared" si="117"/>
        <v>7834972</v>
      </c>
      <c r="AE34" s="84">
        <f>SUM(AE8:AE24,AE33)</f>
        <v>35069784</v>
      </c>
      <c r="AF34" s="84">
        <f t="shared" si="117"/>
        <v>7834972</v>
      </c>
      <c r="AG34" s="84">
        <f t="shared" si="117"/>
        <v>7834972</v>
      </c>
      <c r="AH34" s="84">
        <f t="shared" si="117"/>
        <v>7784972</v>
      </c>
      <c r="AI34" s="84">
        <f>SUM(AI8:AI24,AI33)</f>
        <v>41297848</v>
      </c>
      <c r="AJ34" s="84">
        <f t="shared" si="117"/>
        <v>7974972</v>
      </c>
      <c r="AK34" s="84">
        <f t="shared" si="117"/>
        <v>7927619</v>
      </c>
      <c r="AL34" s="84">
        <f t="shared" si="117"/>
        <v>8515894</v>
      </c>
      <c r="AM34" s="84">
        <f>SUM(AM8:AM24,AM33)</f>
        <v>39771219</v>
      </c>
      <c r="AO34" s="132">
        <f>SUM(AO7:AO33)</f>
        <v>9790934</v>
      </c>
      <c r="AP34" s="132">
        <f>SUM(AP7:AP33)</f>
        <v>10363247</v>
      </c>
      <c r="AQ34" s="132">
        <f>SUM(AQ7:AQ33)</f>
        <v>11327468</v>
      </c>
      <c r="AR34" s="132">
        <f>SUM(AR7:AR33)</f>
        <v>11468621</v>
      </c>
      <c r="AS34" s="132">
        <f t="shared" ref="AS34:AY34" si="118">SUM(AS7:AS33)</f>
        <v>11249430</v>
      </c>
      <c r="AT34" s="132">
        <f t="shared" si="118"/>
        <v>12351733</v>
      </c>
      <c r="AU34" s="132">
        <f t="shared" si="118"/>
        <v>13009257</v>
      </c>
      <c r="AV34" s="132">
        <f t="shared" si="118"/>
        <v>14447082</v>
      </c>
      <c r="AW34" s="132">
        <f t="shared" si="118"/>
        <v>13841509</v>
      </c>
      <c r="AX34" s="132">
        <f t="shared" si="118"/>
        <v>13456223</v>
      </c>
      <c r="AY34" s="132">
        <f t="shared" si="118"/>
        <v>12643060</v>
      </c>
      <c r="AZ34" s="132">
        <f>SUM(AZ7:AZ33)</f>
        <v>13671936</v>
      </c>
      <c r="BA34" s="133">
        <f>SUM(BA7:BA33)</f>
        <v>147620500</v>
      </c>
      <c r="BB34" s="49"/>
      <c r="BC34" s="134">
        <f>SUM(BC7:BC33)</f>
        <v>8161170.333333333</v>
      </c>
      <c r="BD34" s="134">
        <f t="shared" ref="BD34:BN34" si="119">SUM(BD7:BD33)</f>
        <v>8637068.5</v>
      </c>
      <c r="BE34" s="134">
        <f t="shared" si="119"/>
        <v>9440439</v>
      </c>
      <c r="BF34" s="134">
        <f t="shared" si="119"/>
        <v>9558507.6666666679</v>
      </c>
      <c r="BG34" s="134">
        <f>SUM(BG7:BG33)</f>
        <v>9374966.166666666</v>
      </c>
      <c r="BH34" s="134">
        <f t="shared" si="119"/>
        <v>10293993.166666668</v>
      </c>
      <c r="BI34" s="134">
        <f t="shared" si="119"/>
        <v>10841929.833333332</v>
      </c>
      <c r="BJ34" s="134">
        <f t="shared" si="119"/>
        <v>12040117.333333336</v>
      </c>
      <c r="BK34" s="134">
        <f t="shared" si="119"/>
        <v>11536796.666666666</v>
      </c>
      <c r="BL34" s="134">
        <f t="shared" si="119"/>
        <v>11214401.500000002</v>
      </c>
      <c r="BM34" s="134">
        <f t="shared" si="119"/>
        <v>10536765.666666666</v>
      </c>
      <c r="BN34" s="134">
        <f t="shared" si="119"/>
        <v>11394309.333333336</v>
      </c>
      <c r="BO34" s="135">
        <f>SUM(BO7:BO33)</f>
        <v>123030465.16666669</v>
      </c>
    </row>
    <row r="35" spans="1:67" ht="18.75" x14ac:dyDescent="0.3">
      <c r="A35" s="98" t="s">
        <v>206</v>
      </c>
      <c r="B35" s="99" t="s">
        <v>207</v>
      </c>
      <c r="C35" s="77"/>
      <c r="D35" s="77"/>
      <c r="E35" s="100">
        <f t="shared" si="6"/>
        <v>0</v>
      </c>
      <c r="F35" s="81"/>
      <c r="G35" s="100" t="e">
        <f>#REF!</f>
        <v>#REF!</v>
      </c>
      <c r="H35" s="100"/>
      <c r="I35" s="77"/>
      <c r="J35" s="101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102">
        <f t="shared" si="7"/>
        <v>0</v>
      </c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O35" s="299"/>
      <c r="AP35" s="300"/>
      <c r="AQ35" s="300"/>
      <c r="AR35" s="300"/>
      <c r="AS35" s="300"/>
      <c r="AT35" s="300"/>
      <c r="AU35" s="300"/>
      <c r="AV35" s="300"/>
      <c r="AW35" s="300"/>
      <c r="AX35" s="300"/>
      <c r="AY35" s="300"/>
      <c r="AZ35" s="300"/>
      <c r="BA35" s="301"/>
      <c r="BB35" s="49"/>
      <c r="BC35" s="78">
        <f>AO35/1.2</f>
        <v>0</v>
      </c>
      <c r="BD35" s="78">
        <f t="shared" ref="BD35:BN41" si="120">AP35/1.2</f>
        <v>0</v>
      </c>
      <c r="BE35" s="78">
        <f t="shared" si="120"/>
        <v>0</v>
      </c>
      <c r="BF35" s="78">
        <f t="shared" si="120"/>
        <v>0</v>
      </c>
      <c r="BG35" s="78">
        <f t="shared" si="120"/>
        <v>0</v>
      </c>
      <c r="BH35" s="78">
        <f t="shared" si="120"/>
        <v>0</v>
      </c>
      <c r="BI35" s="78">
        <f t="shared" si="120"/>
        <v>0</v>
      </c>
      <c r="BJ35" s="78">
        <f t="shared" si="120"/>
        <v>0</v>
      </c>
      <c r="BK35" s="78">
        <f t="shared" si="120"/>
        <v>0</v>
      </c>
      <c r="BL35" s="78">
        <f t="shared" si="120"/>
        <v>0</v>
      </c>
      <c r="BM35" s="78">
        <f t="shared" si="120"/>
        <v>0</v>
      </c>
      <c r="BN35" s="78">
        <f t="shared" si="120"/>
        <v>0</v>
      </c>
      <c r="BO35" s="76">
        <f t="shared" si="8"/>
        <v>0</v>
      </c>
    </row>
    <row r="36" spans="1:67" ht="17.25" customHeight="1" x14ac:dyDescent="0.25">
      <c r="A36" s="103" t="s">
        <v>208</v>
      </c>
      <c r="B36" s="104" t="s">
        <v>145</v>
      </c>
      <c r="C36" s="77"/>
      <c r="D36" s="77"/>
      <c r="E36" s="100">
        <f t="shared" si="6"/>
        <v>0</v>
      </c>
      <c r="F36" s="81">
        <f t="shared" ref="F36:F39" si="121">AA36+AE36+AI36+AM36</f>
        <v>404194</v>
      </c>
      <c r="G36" s="100" t="e">
        <f>#REF!</f>
        <v>#REF!</v>
      </c>
      <c r="H36" s="100"/>
      <c r="I36" s="77"/>
      <c r="J36" s="101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102">
        <f t="shared" si="7"/>
        <v>0</v>
      </c>
      <c r="X36" s="77"/>
      <c r="Y36" s="77"/>
      <c r="Z36" s="77"/>
      <c r="AA36" s="87">
        <f t="shared" ref="AA36" si="122">SUM(AO36:AQ36)</f>
        <v>95474</v>
      </c>
      <c r="AB36" s="77"/>
      <c r="AC36" s="77"/>
      <c r="AD36" s="77"/>
      <c r="AE36" s="77">
        <f>SUM(AR36:AT36)</f>
        <v>69338</v>
      </c>
      <c r="AF36" s="77">
        <v>72000</v>
      </c>
      <c r="AG36" s="77">
        <v>72000</v>
      </c>
      <c r="AH36" s="77">
        <v>72000</v>
      </c>
      <c r="AI36" s="77">
        <f t="shared" ref="AI36" si="123">SUM(AU36:AW36)</f>
        <v>135488</v>
      </c>
      <c r="AJ36" s="77">
        <v>72000</v>
      </c>
      <c r="AK36" s="77">
        <v>72000</v>
      </c>
      <c r="AL36" s="77">
        <v>73000</v>
      </c>
      <c r="AM36" s="77">
        <f t="shared" ref="AM36" si="124">SUM(AX36:AZ36)</f>
        <v>103894</v>
      </c>
      <c r="AO36" s="78">
        <v>31878</v>
      </c>
      <c r="AP36" s="78">
        <v>63596</v>
      </c>
      <c r="AQ36" s="78"/>
      <c r="AR36" s="78">
        <v>43330</v>
      </c>
      <c r="AS36" s="78"/>
      <c r="AT36" s="78">
        <v>26008</v>
      </c>
      <c r="AU36" s="78">
        <v>68993</v>
      </c>
      <c r="AV36" s="78">
        <v>20487</v>
      </c>
      <c r="AW36" s="78">
        <v>46008</v>
      </c>
      <c r="AX36" s="78">
        <v>31878</v>
      </c>
      <c r="AY36" s="78">
        <v>46008</v>
      </c>
      <c r="AZ36" s="78">
        <v>26008</v>
      </c>
      <c r="BA36" s="136">
        <f t="shared" si="12"/>
        <v>404194</v>
      </c>
      <c r="BB36" s="49"/>
      <c r="BC36" s="78">
        <f t="shared" ref="BC36:BC38" si="125">AO36/1.2</f>
        <v>26565</v>
      </c>
      <c r="BD36" s="78">
        <f t="shared" si="120"/>
        <v>52996.666666666672</v>
      </c>
      <c r="BE36" s="78">
        <f t="shared" si="120"/>
        <v>0</v>
      </c>
      <c r="BF36" s="78">
        <f t="shared" si="120"/>
        <v>36108.333333333336</v>
      </c>
      <c r="BG36" s="78">
        <f t="shared" si="120"/>
        <v>0</v>
      </c>
      <c r="BH36" s="78">
        <f t="shared" si="120"/>
        <v>21673.333333333336</v>
      </c>
      <c r="BI36" s="78">
        <f t="shared" si="120"/>
        <v>57494.166666666672</v>
      </c>
      <c r="BJ36" s="78">
        <f t="shared" si="120"/>
        <v>17072.5</v>
      </c>
      <c r="BK36" s="78">
        <f t="shared" si="120"/>
        <v>38340</v>
      </c>
      <c r="BL36" s="78">
        <f t="shared" si="120"/>
        <v>26565</v>
      </c>
      <c r="BM36" s="78">
        <f t="shared" si="120"/>
        <v>38340</v>
      </c>
      <c r="BN36" s="78">
        <f t="shared" si="120"/>
        <v>21673.333333333336</v>
      </c>
      <c r="BO36" s="136">
        <f t="shared" si="8"/>
        <v>336828.33333333331</v>
      </c>
    </row>
    <row r="37" spans="1:67" ht="18" customHeight="1" x14ac:dyDescent="0.25">
      <c r="A37" s="103" t="s">
        <v>209</v>
      </c>
      <c r="B37" s="104" t="s">
        <v>144</v>
      </c>
      <c r="C37" s="77"/>
      <c r="D37" s="77"/>
      <c r="E37" s="100">
        <f t="shared" si="6"/>
        <v>0</v>
      </c>
      <c r="F37" s="81">
        <f t="shared" si="121"/>
        <v>534598</v>
      </c>
      <c r="G37" s="100" t="e">
        <f>#REF!</f>
        <v>#REF!</v>
      </c>
      <c r="H37" s="100"/>
      <c r="I37" s="77"/>
      <c r="J37" s="101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102">
        <f t="shared" si="7"/>
        <v>0</v>
      </c>
      <c r="X37" s="77"/>
      <c r="Y37" s="77"/>
      <c r="Z37" s="77"/>
      <c r="AA37" s="87">
        <f t="shared" ref="AA37:AA40" si="126">SUM(AO37:AQ37)</f>
        <v>65920</v>
      </c>
      <c r="AB37" s="77"/>
      <c r="AC37" s="77"/>
      <c r="AD37" s="77"/>
      <c r="AE37" s="77">
        <f t="shared" ref="AE37:AE40" si="127">SUM(AR37:AT37)</f>
        <v>291474</v>
      </c>
      <c r="AF37" s="77">
        <v>72000</v>
      </c>
      <c r="AG37" s="77">
        <v>72000</v>
      </c>
      <c r="AH37" s="77">
        <v>72000</v>
      </c>
      <c r="AI37" s="77">
        <f t="shared" ref="AI37:AI40" si="128">SUM(AU37:AW37)</f>
        <v>83424</v>
      </c>
      <c r="AJ37" s="77">
        <v>72000</v>
      </c>
      <c r="AK37" s="77">
        <v>72000</v>
      </c>
      <c r="AL37" s="77">
        <v>73000</v>
      </c>
      <c r="AM37" s="77">
        <f t="shared" ref="AM37:AM40" si="129">SUM(AX37:AZ37)</f>
        <v>93780</v>
      </c>
      <c r="AO37" s="78">
        <v>11652</v>
      </c>
      <c r="AP37" s="78">
        <v>39277</v>
      </c>
      <c r="AQ37" s="78">
        <v>14991</v>
      </c>
      <c r="AR37" s="78">
        <v>82342</v>
      </c>
      <c r="AS37" s="78">
        <v>72132</v>
      </c>
      <c r="AT37" s="78">
        <v>137000</v>
      </c>
      <c r="AU37" s="78">
        <v>17104</v>
      </c>
      <c r="AV37" s="78">
        <v>35060</v>
      </c>
      <c r="AW37" s="78">
        <v>31260</v>
      </c>
      <c r="AX37" s="78">
        <v>31260</v>
      </c>
      <c r="AY37" s="78">
        <v>31260</v>
      </c>
      <c r="AZ37" s="78">
        <v>31260</v>
      </c>
      <c r="BA37" s="136">
        <f t="shared" si="12"/>
        <v>534598</v>
      </c>
      <c r="BB37" s="49"/>
      <c r="BC37" s="78">
        <f t="shared" si="125"/>
        <v>9710</v>
      </c>
      <c r="BD37" s="78">
        <f t="shared" si="120"/>
        <v>32730.833333333336</v>
      </c>
      <c r="BE37" s="78">
        <f t="shared" si="120"/>
        <v>12492.5</v>
      </c>
      <c r="BF37" s="78">
        <f t="shared" si="120"/>
        <v>68618.333333333343</v>
      </c>
      <c r="BG37" s="78">
        <f t="shared" si="120"/>
        <v>60110</v>
      </c>
      <c r="BH37" s="78">
        <f t="shared" si="120"/>
        <v>114166.66666666667</v>
      </c>
      <c r="BI37" s="78">
        <f t="shared" si="120"/>
        <v>14253.333333333334</v>
      </c>
      <c r="BJ37" s="78">
        <f t="shared" si="120"/>
        <v>29216.666666666668</v>
      </c>
      <c r="BK37" s="78">
        <f t="shared" si="120"/>
        <v>26050</v>
      </c>
      <c r="BL37" s="78">
        <f t="shared" si="120"/>
        <v>26050</v>
      </c>
      <c r="BM37" s="78">
        <f t="shared" si="120"/>
        <v>26050</v>
      </c>
      <c r="BN37" s="78">
        <f t="shared" si="120"/>
        <v>26050</v>
      </c>
      <c r="BO37" s="136">
        <f t="shared" si="8"/>
        <v>445498.33333333337</v>
      </c>
    </row>
    <row r="38" spans="1:67" ht="17.25" customHeight="1" x14ac:dyDescent="0.25">
      <c r="A38" s="103" t="s">
        <v>210</v>
      </c>
      <c r="B38" s="104" t="s">
        <v>143</v>
      </c>
      <c r="C38" s="77"/>
      <c r="D38" s="77"/>
      <c r="E38" s="100">
        <f t="shared" si="6"/>
        <v>0</v>
      </c>
      <c r="F38" s="81">
        <f t="shared" si="121"/>
        <v>283698</v>
      </c>
      <c r="G38" s="100" t="e">
        <f>#REF!</f>
        <v>#REF!</v>
      </c>
      <c r="H38" s="100"/>
      <c r="I38" s="77"/>
      <c r="J38" s="101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102">
        <f t="shared" si="7"/>
        <v>0</v>
      </c>
      <c r="X38" s="77"/>
      <c r="Y38" s="77"/>
      <c r="Z38" s="77"/>
      <c r="AA38" s="87">
        <f t="shared" si="126"/>
        <v>100521</v>
      </c>
      <c r="AB38" s="77"/>
      <c r="AC38" s="77"/>
      <c r="AD38" s="77"/>
      <c r="AE38" s="77">
        <f t="shared" si="127"/>
        <v>87340</v>
      </c>
      <c r="AF38" s="77">
        <v>72000</v>
      </c>
      <c r="AG38" s="77">
        <v>72000</v>
      </c>
      <c r="AH38" s="77">
        <v>72000</v>
      </c>
      <c r="AI38" s="77">
        <f t="shared" si="128"/>
        <v>64837</v>
      </c>
      <c r="AJ38" s="77">
        <v>72000</v>
      </c>
      <c r="AK38" s="77">
        <v>72000</v>
      </c>
      <c r="AL38" s="77">
        <v>73000</v>
      </c>
      <c r="AM38" s="77">
        <f t="shared" si="129"/>
        <v>31000</v>
      </c>
      <c r="AO38" s="78"/>
      <c r="AP38" s="78"/>
      <c r="AQ38" s="78">
        <v>100521</v>
      </c>
      <c r="AR38" s="78">
        <v>26875</v>
      </c>
      <c r="AS38" s="78">
        <v>7665</v>
      </c>
      <c r="AT38" s="78">
        <v>52800</v>
      </c>
      <c r="AU38" s="78">
        <v>30637</v>
      </c>
      <c r="AV38" s="78">
        <v>11600</v>
      </c>
      <c r="AW38" s="78">
        <v>22600</v>
      </c>
      <c r="AX38" s="78">
        <v>11500</v>
      </c>
      <c r="AY38" s="78">
        <v>19500</v>
      </c>
      <c r="AZ38" s="78"/>
      <c r="BA38" s="76">
        <f t="shared" si="12"/>
        <v>283698</v>
      </c>
      <c r="BB38" s="49"/>
      <c r="BC38" s="78">
        <f t="shared" si="125"/>
        <v>0</v>
      </c>
      <c r="BD38" s="78">
        <f t="shared" si="120"/>
        <v>0</v>
      </c>
      <c r="BE38" s="78">
        <f t="shared" si="120"/>
        <v>83767.5</v>
      </c>
      <c r="BF38" s="78">
        <f t="shared" si="120"/>
        <v>22395.833333333336</v>
      </c>
      <c r="BG38" s="78">
        <f t="shared" si="120"/>
        <v>6387.5</v>
      </c>
      <c r="BH38" s="78">
        <f t="shared" si="120"/>
        <v>44000</v>
      </c>
      <c r="BI38" s="78">
        <f t="shared" si="120"/>
        <v>25530.833333333336</v>
      </c>
      <c r="BJ38" s="78">
        <f t="shared" si="120"/>
        <v>9666.6666666666679</v>
      </c>
      <c r="BK38" s="78">
        <f t="shared" si="120"/>
        <v>18833.333333333336</v>
      </c>
      <c r="BL38" s="78">
        <f t="shared" si="120"/>
        <v>9583.3333333333339</v>
      </c>
      <c r="BM38" s="78">
        <f t="shared" si="120"/>
        <v>16250</v>
      </c>
      <c r="BN38" s="78">
        <f t="shared" si="120"/>
        <v>0</v>
      </c>
      <c r="BO38" s="76">
        <f t="shared" si="8"/>
        <v>236415.00000000003</v>
      </c>
    </row>
    <row r="39" spans="1:67" ht="18" customHeight="1" x14ac:dyDescent="0.25">
      <c r="A39" s="103" t="s">
        <v>211</v>
      </c>
      <c r="B39" s="104" t="s">
        <v>142</v>
      </c>
      <c r="C39" s="77"/>
      <c r="D39" s="77"/>
      <c r="E39" s="100">
        <f t="shared" si="6"/>
        <v>0</v>
      </c>
      <c r="F39" s="81">
        <f t="shared" si="121"/>
        <v>363486</v>
      </c>
      <c r="G39" s="100" t="e">
        <f>#REF!</f>
        <v>#REF!</v>
      </c>
      <c r="H39" s="100"/>
      <c r="I39" s="77"/>
      <c r="J39" s="101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102">
        <f t="shared" si="7"/>
        <v>0</v>
      </c>
      <c r="X39" s="77"/>
      <c r="Y39" s="77"/>
      <c r="Z39" s="77"/>
      <c r="AA39" s="87">
        <f t="shared" si="126"/>
        <v>79858</v>
      </c>
      <c r="AB39" s="77"/>
      <c r="AC39" s="77"/>
      <c r="AD39" s="77"/>
      <c r="AE39" s="77">
        <f t="shared" si="127"/>
        <v>102412</v>
      </c>
      <c r="AF39" s="77">
        <v>72000</v>
      </c>
      <c r="AG39" s="77">
        <v>72000</v>
      </c>
      <c r="AH39" s="77">
        <v>72000</v>
      </c>
      <c r="AI39" s="77">
        <f t="shared" si="128"/>
        <v>100173</v>
      </c>
      <c r="AJ39" s="77">
        <v>72000</v>
      </c>
      <c r="AK39" s="77">
        <v>72000</v>
      </c>
      <c r="AL39" s="77">
        <v>73000</v>
      </c>
      <c r="AM39" s="77">
        <f t="shared" si="129"/>
        <v>81043</v>
      </c>
      <c r="AO39" s="78">
        <v>24123</v>
      </c>
      <c r="AP39" s="78">
        <v>24057</v>
      </c>
      <c r="AQ39" s="78">
        <f>31+31647</f>
        <v>31678</v>
      </c>
      <c r="AR39" s="78">
        <v>26879</v>
      </c>
      <c r="AS39" s="78">
        <v>40958</v>
      </c>
      <c r="AT39" s="78">
        <v>34575</v>
      </c>
      <c r="AU39" s="78">
        <v>37935</v>
      </c>
      <c r="AV39" s="78">
        <v>32118</v>
      </c>
      <c r="AW39" s="78">
        <v>30120</v>
      </c>
      <c r="AX39" s="78">
        <v>26800</v>
      </c>
      <c r="AY39" s="78">
        <v>30120</v>
      </c>
      <c r="AZ39" s="78">
        <v>24123</v>
      </c>
      <c r="BA39" s="76">
        <f t="shared" si="12"/>
        <v>363486</v>
      </c>
      <c r="BB39" s="49"/>
      <c r="BC39" s="78">
        <f>AO39/1.2</f>
        <v>20102.5</v>
      </c>
      <c r="BD39" s="78">
        <f t="shared" si="120"/>
        <v>20047.5</v>
      </c>
      <c r="BE39" s="78">
        <f t="shared" si="120"/>
        <v>26398.333333333336</v>
      </c>
      <c r="BF39" s="78">
        <f t="shared" si="120"/>
        <v>22399.166666666668</v>
      </c>
      <c r="BG39" s="78">
        <f t="shared" si="120"/>
        <v>34131.666666666672</v>
      </c>
      <c r="BH39" s="78">
        <f t="shared" si="120"/>
        <v>28812.5</v>
      </c>
      <c r="BI39" s="78">
        <f t="shared" si="120"/>
        <v>31612.5</v>
      </c>
      <c r="BJ39" s="78">
        <f t="shared" si="120"/>
        <v>26765</v>
      </c>
      <c r="BK39" s="78">
        <f t="shared" si="120"/>
        <v>25100</v>
      </c>
      <c r="BL39" s="78">
        <f t="shared" si="120"/>
        <v>22333.333333333336</v>
      </c>
      <c r="BM39" s="78">
        <f t="shared" si="120"/>
        <v>25100</v>
      </c>
      <c r="BN39" s="78">
        <f t="shared" si="120"/>
        <v>20102.5</v>
      </c>
      <c r="BO39" s="76">
        <f t="shared" si="8"/>
        <v>302905</v>
      </c>
    </row>
    <row r="40" spans="1:67" ht="17.25" customHeight="1" x14ac:dyDescent="0.25">
      <c r="A40" s="103" t="s">
        <v>212</v>
      </c>
      <c r="B40" s="104" t="s">
        <v>141</v>
      </c>
      <c r="C40" s="77"/>
      <c r="D40" s="77"/>
      <c r="E40" s="100">
        <f t="shared" si="6"/>
        <v>0</v>
      </c>
      <c r="F40" s="81">
        <f>AA40+AE40+AI40+AM40</f>
        <v>17524</v>
      </c>
      <c r="G40" s="100" t="e">
        <f>#REF!</f>
        <v>#REF!</v>
      </c>
      <c r="H40" s="100"/>
      <c r="I40" s="77"/>
      <c r="J40" s="101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102">
        <f t="shared" si="7"/>
        <v>0</v>
      </c>
      <c r="X40" s="77"/>
      <c r="Y40" s="77"/>
      <c r="Z40" s="77"/>
      <c r="AA40" s="87">
        <f t="shared" si="126"/>
        <v>5846</v>
      </c>
      <c r="AB40" s="77"/>
      <c r="AC40" s="77"/>
      <c r="AD40" s="77"/>
      <c r="AE40" s="77">
        <f t="shared" si="127"/>
        <v>1657</v>
      </c>
      <c r="AF40" s="77">
        <v>72000</v>
      </c>
      <c r="AG40" s="77">
        <v>72000</v>
      </c>
      <c r="AH40" s="77">
        <v>72000</v>
      </c>
      <c r="AI40" s="77">
        <f t="shared" si="128"/>
        <v>5081</v>
      </c>
      <c r="AJ40" s="77">
        <v>72000</v>
      </c>
      <c r="AK40" s="77">
        <v>72000</v>
      </c>
      <c r="AL40" s="77">
        <v>73000</v>
      </c>
      <c r="AM40" s="77">
        <f t="shared" si="129"/>
        <v>4940</v>
      </c>
      <c r="AO40" s="78">
        <v>2413</v>
      </c>
      <c r="AP40" s="78">
        <v>1382</v>
      </c>
      <c r="AQ40" s="78">
        <v>2051</v>
      </c>
      <c r="AR40" s="78">
        <v>823</v>
      </c>
      <c r="AS40" s="78">
        <v>500</v>
      </c>
      <c r="AT40" s="78">
        <v>334</v>
      </c>
      <c r="AU40" s="78">
        <v>301</v>
      </c>
      <c r="AV40" s="78">
        <v>2500</v>
      </c>
      <c r="AW40" s="78">
        <v>2280</v>
      </c>
      <c r="AX40" s="78">
        <v>2120</v>
      </c>
      <c r="AY40" s="78">
        <v>500</v>
      </c>
      <c r="AZ40" s="78">
        <v>2320</v>
      </c>
      <c r="BA40" s="129">
        <f>SUM(AO40:AZ40)</f>
        <v>17524</v>
      </c>
      <c r="BB40" s="49"/>
      <c r="BC40" s="78">
        <f>AO40</f>
        <v>2413</v>
      </c>
      <c r="BD40" s="78">
        <f t="shared" ref="BD40:BN40" si="130">AP40</f>
        <v>1382</v>
      </c>
      <c r="BE40" s="78">
        <f t="shared" si="130"/>
        <v>2051</v>
      </c>
      <c r="BF40" s="78">
        <f t="shared" si="130"/>
        <v>823</v>
      </c>
      <c r="BG40" s="78">
        <f t="shared" si="130"/>
        <v>500</v>
      </c>
      <c r="BH40" s="78">
        <f t="shared" si="130"/>
        <v>334</v>
      </c>
      <c r="BI40" s="78">
        <f t="shared" si="130"/>
        <v>301</v>
      </c>
      <c r="BJ40" s="78">
        <f t="shared" si="130"/>
        <v>2500</v>
      </c>
      <c r="BK40" s="78">
        <f t="shared" si="130"/>
        <v>2280</v>
      </c>
      <c r="BL40" s="78">
        <f t="shared" si="130"/>
        <v>2120</v>
      </c>
      <c r="BM40" s="78">
        <f t="shared" si="130"/>
        <v>500</v>
      </c>
      <c r="BN40" s="78">
        <f t="shared" si="130"/>
        <v>2320</v>
      </c>
      <c r="BO40" s="76">
        <f t="shared" si="8"/>
        <v>17524</v>
      </c>
    </row>
    <row r="41" spans="1:67" ht="17.25" hidden="1" customHeight="1" x14ac:dyDescent="0.25">
      <c r="A41" s="254" t="s">
        <v>264</v>
      </c>
      <c r="B41" s="104" t="s">
        <v>140</v>
      </c>
      <c r="C41" s="77"/>
      <c r="D41" s="77"/>
      <c r="E41" s="100"/>
      <c r="F41" s="81">
        <f>AA41+AE41+AI41+AM41</f>
        <v>0</v>
      </c>
      <c r="G41" s="100" t="e">
        <f>#REF!</f>
        <v>#REF!</v>
      </c>
      <c r="H41" s="100"/>
      <c r="I41" s="77"/>
      <c r="J41" s="101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102">
        <f t="shared" ref="W41" si="131">SUM(K41:V41)</f>
        <v>0</v>
      </c>
      <c r="X41" s="77"/>
      <c r="Y41" s="77"/>
      <c r="Z41" s="77"/>
      <c r="AA41" s="87">
        <f t="shared" ref="AA41" si="132">SUM(AO41:AQ41)</f>
        <v>0</v>
      </c>
      <c r="AB41" s="77"/>
      <c r="AC41" s="77"/>
      <c r="AD41" s="77"/>
      <c r="AE41" s="77">
        <f t="shared" ref="AE41" si="133">SUM(AR41:AT41)</f>
        <v>0</v>
      </c>
      <c r="AF41" s="77">
        <v>72000</v>
      </c>
      <c r="AG41" s="77">
        <v>72000</v>
      </c>
      <c r="AH41" s="77">
        <v>72000</v>
      </c>
      <c r="AI41" s="77">
        <f t="shared" ref="AI41" si="134">SUM(AU41:AW41)</f>
        <v>0</v>
      </c>
      <c r="AJ41" s="77">
        <v>72000</v>
      </c>
      <c r="AK41" s="77">
        <v>72000</v>
      </c>
      <c r="AL41" s="77">
        <v>73000</v>
      </c>
      <c r="AM41" s="77">
        <f t="shared" ref="AM41" si="135">SUM(AX41:AZ41)</f>
        <v>0</v>
      </c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6"/>
      <c r="BB41" s="49"/>
      <c r="BC41" s="78"/>
      <c r="BD41" s="78"/>
      <c r="BE41" s="78"/>
      <c r="BF41" s="78">
        <f t="shared" si="120"/>
        <v>0</v>
      </c>
      <c r="BG41" s="78">
        <f t="shared" si="120"/>
        <v>0</v>
      </c>
      <c r="BH41" s="78">
        <f t="shared" ref="BH41" si="136">AT41/1.2</f>
        <v>0</v>
      </c>
      <c r="BI41" s="78">
        <f t="shared" ref="BI41" si="137">AU41/1.2</f>
        <v>0</v>
      </c>
      <c r="BJ41" s="78">
        <f t="shared" ref="BJ41" si="138">AV41/1.2</f>
        <v>0</v>
      </c>
      <c r="BK41" s="78">
        <f t="shared" ref="BK41" si="139">AW41/1.2</f>
        <v>0</v>
      </c>
      <c r="BL41" s="78">
        <f t="shared" ref="BL41" si="140">AX41/1.2</f>
        <v>0</v>
      </c>
      <c r="BM41" s="78">
        <f t="shared" ref="BM41" si="141">AY41/1.2</f>
        <v>0</v>
      </c>
      <c r="BN41" s="78">
        <f t="shared" ref="BN41" si="142">AZ41/1.2</f>
        <v>0</v>
      </c>
      <c r="BO41" s="76">
        <f t="shared" si="8"/>
        <v>0</v>
      </c>
    </row>
    <row r="42" spans="1:67" ht="19.5" customHeight="1" x14ac:dyDescent="0.25">
      <c r="A42" s="77"/>
      <c r="B42" s="105" t="s">
        <v>213</v>
      </c>
      <c r="C42" s="77"/>
      <c r="D42" s="77"/>
      <c r="E42" s="100">
        <f t="shared" si="6"/>
        <v>0</v>
      </c>
      <c r="F42" s="96">
        <f>AA42+AE42+AI42+AM42</f>
        <v>1603500</v>
      </c>
      <c r="G42" s="100" t="e">
        <f>#REF!</f>
        <v>#REF!</v>
      </c>
      <c r="H42" s="100"/>
      <c r="I42" s="77"/>
      <c r="J42" s="101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102">
        <f t="shared" si="7"/>
        <v>0</v>
      </c>
      <c r="X42" s="77"/>
      <c r="Y42" s="77"/>
      <c r="Z42" s="77"/>
      <c r="AA42" s="256">
        <f>SUM(AA36:AA40)</f>
        <v>347619</v>
      </c>
      <c r="AB42" s="106">
        <f t="shared" ref="AB42:AL42" si="143">SUM(AB36:AB40)</f>
        <v>0</v>
      </c>
      <c r="AC42" s="106">
        <f t="shared" si="143"/>
        <v>0</v>
      </c>
      <c r="AD42" s="106">
        <f t="shared" si="143"/>
        <v>0</v>
      </c>
      <c r="AE42" s="106">
        <f>SUM(AE36:AE41)</f>
        <v>552221</v>
      </c>
      <c r="AF42" s="106">
        <f t="shared" si="143"/>
        <v>360000</v>
      </c>
      <c r="AG42" s="106">
        <f t="shared" si="143"/>
        <v>360000</v>
      </c>
      <c r="AH42" s="106">
        <f t="shared" si="143"/>
        <v>360000</v>
      </c>
      <c r="AI42" s="106">
        <f>SUM(AI36:AI41)</f>
        <v>389003</v>
      </c>
      <c r="AJ42" s="106">
        <f t="shared" si="143"/>
        <v>360000</v>
      </c>
      <c r="AK42" s="106">
        <f t="shared" si="143"/>
        <v>360000</v>
      </c>
      <c r="AL42" s="106">
        <f t="shared" si="143"/>
        <v>365000</v>
      </c>
      <c r="AM42" s="106">
        <f>SUM(AM36:AM41)</f>
        <v>314657</v>
      </c>
      <c r="AO42" s="137">
        <f>SUM(AO36:AO40)</f>
        <v>70066</v>
      </c>
      <c r="AP42" s="137">
        <f>SUM(AP36:AP40)</f>
        <v>128312</v>
      </c>
      <c r="AQ42" s="137">
        <f>SUM(AQ36:AQ40)</f>
        <v>149241</v>
      </c>
      <c r="AR42" s="137">
        <f>SUM(AR36:AR41)</f>
        <v>180249</v>
      </c>
      <c r="AS42" s="137">
        <f t="shared" ref="AS42:AY42" si="144">SUM(AS36:AS41)</f>
        <v>121255</v>
      </c>
      <c r="AT42" s="137">
        <f t="shared" si="144"/>
        <v>250717</v>
      </c>
      <c r="AU42" s="137">
        <f t="shared" si="144"/>
        <v>154970</v>
      </c>
      <c r="AV42" s="137">
        <f t="shared" si="144"/>
        <v>101765</v>
      </c>
      <c r="AW42" s="137">
        <f t="shared" si="144"/>
        <v>132268</v>
      </c>
      <c r="AX42" s="137">
        <f t="shared" si="144"/>
        <v>103558</v>
      </c>
      <c r="AY42" s="137">
        <f t="shared" si="144"/>
        <v>127388</v>
      </c>
      <c r="AZ42" s="137">
        <f>SUM(AZ36:AZ41)</f>
        <v>83711</v>
      </c>
      <c r="BA42" s="127">
        <f t="shared" si="12"/>
        <v>1603500</v>
      </c>
      <c r="BB42" s="49"/>
      <c r="BC42" s="137">
        <f>SUM(BC36:BC40)</f>
        <v>58790.5</v>
      </c>
      <c r="BD42" s="137">
        <f t="shared" ref="BD42:BE42" si="145">SUM(BD36:BD40)</f>
        <v>107157</v>
      </c>
      <c r="BE42" s="137">
        <f t="shared" si="145"/>
        <v>124709.33333333334</v>
      </c>
      <c r="BF42" s="137">
        <f>SUM(BF36:BF41)</f>
        <v>150344.66666666669</v>
      </c>
      <c r="BG42" s="137">
        <f>SUM(BG36:BG41)</f>
        <v>101129.16666666667</v>
      </c>
      <c r="BH42" s="137">
        <f t="shared" ref="BH42:BN42" si="146">SUM(BH36:BH41)</f>
        <v>208986.5</v>
      </c>
      <c r="BI42" s="137">
        <f t="shared" si="146"/>
        <v>129191.83333333334</v>
      </c>
      <c r="BJ42" s="137">
        <f t="shared" si="146"/>
        <v>85220.833333333343</v>
      </c>
      <c r="BK42" s="137">
        <f t="shared" si="146"/>
        <v>110603.33333333334</v>
      </c>
      <c r="BL42" s="137">
        <f t="shared" si="146"/>
        <v>86651.666666666672</v>
      </c>
      <c r="BM42" s="137">
        <f t="shared" si="146"/>
        <v>106240</v>
      </c>
      <c r="BN42" s="137">
        <f t="shared" si="146"/>
        <v>70145.833333333343</v>
      </c>
      <c r="BO42" s="138">
        <f>SUM(BC42:BN42)</f>
        <v>1339170.6666666667</v>
      </c>
    </row>
    <row r="43" spans="1:67" ht="21.75" customHeight="1" x14ac:dyDescent="0.25">
      <c r="A43" s="77"/>
      <c r="B43" s="215" t="s">
        <v>214</v>
      </c>
      <c r="C43" s="77"/>
      <c r="D43" s="77"/>
      <c r="E43" s="100">
        <f t="shared" si="6"/>
        <v>0</v>
      </c>
      <c r="F43" s="216">
        <f>AA43+AE43+AI43+AM43</f>
        <v>149224000</v>
      </c>
      <c r="G43" s="217" t="e">
        <f>#REF!</f>
        <v>#REF!</v>
      </c>
      <c r="H43" s="217"/>
      <c r="I43" s="218"/>
      <c r="J43" s="219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20">
        <f t="shared" si="7"/>
        <v>0</v>
      </c>
      <c r="X43" s="218"/>
      <c r="Y43" s="218"/>
      <c r="Z43" s="218"/>
      <c r="AA43" s="221">
        <f>AA34+AA42</f>
        <v>31829268</v>
      </c>
      <c r="AB43" s="222">
        <f t="shared" ref="AB43:AL43" si="147">AB34+AB42</f>
        <v>7934972</v>
      </c>
      <c r="AC43" s="222">
        <f t="shared" si="147"/>
        <v>7985480</v>
      </c>
      <c r="AD43" s="222">
        <f t="shared" si="147"/>
        <v>7834972</v>
      </c>
      <c r="AE43" s="221">
        <f>AE34+AE42</f>
        <v>35622005</v>
      </c>
      <c r="AF43" s="221">
        <f t="shared" si="147"/>
        <v>8194972</v>
      </c>
      <c r="AG43" s="221">
        <f t="shared" si="147"/>
        <v>8194972</v>
      </c>
      <c r="AH43" s="221">
        <f t="shared" si="147"/>
        <v>8144972</v>
      </c>
      <c r="AI43" s="221">
        <f>AI34+AI42</f>
        <v>41686851</v>
      </c>
      <c r="AJ43" s="221">
        <f t="shared" si="147"/>
        <v>8334972</v>
      </c>
      <c r="AK43" s="221">
        <f t="shared" si="147"/>
        <v>8287619</v>
      </c>
      <c r="AL43" s="221">
        <f t="shared" si="147"/>
        <v>8880894</v>
      </c>
      <c r="AM43" s="221">
        <f>AM34+AM42</f>
        <v>40085876</v>
      </c>
      <c r="AO43" s="139">
        <f>SUM(AO34,AO42)</f>
        <v>9861000</v>
      </c>
      <c r="AP43" s="139">
        <f>SUM(AP34,AP42)</f>
        <v>10491559</v>
      </c>
      <c r="AQ43" s="139">
        <f>AQ34+AQ42</f>
        <v>11476709</v>
      </c>
      <c r="AR43" s="139">
        <f>AR34+AR42</f>
        <v>11648870</v>
      </c>
      <c r="AS43" s="139">
        <f t="shared" ref="AS43:AY43" si="148">AS34+AS42</f>
        <v>11370685</v>
      </c>
      <c r="AT43" s="139">
        <f t="shared" si="148"/>
        <v>12602450</v>
      </c>
      <c r="AU43" s="139">
        <f t="shared" si="148"/>
        <v>13164227</v>
      </c>
      <c r="AV43" s="139">
        <f t="shared" si="148"/>
        <v>14548847</v>
      </c>
      <c r="AW43" s="139">
        <f t="shared" si="148"/>
        <v>13973777</v>
      </c>
      <c r="AX43" s="139">
        <f t="shared" si="148"/>
        <v>13559781</v>
      </c>
      <c r="AY43" s="139">
        <f t="shared" si="148"/>
        <v>12770448</v>
      </c>
      <c r="AZ43" s="139">
        <f>AZ34+AZ42</f>
        <v>13755647</v>
      </c>
      <c r="BA43" s="139">
        <f>BA34+BA42</f>
        <v>149224000</v>
      </c>
      <c r="BB43" s="49"/>
      <c r="BC43" s="140">
        <f>BC34+BC42</f>
        <v>8219960.833333333</v>
      </c>
      <c r="BD43" s="140">
        <f t="shared" ref="BD43:BN43" si="149">BD34+BD42</f>
        <v>8744225.5</v>
      </c>
      <c r="BE43" s="140">
        <f t="shared" si="149"/>
        <v>9565148.333333334</v>
      </c>
      <c r="BF43" s="140">
        <f>BF34+BF42</f>
        <v>9708852.333333334</v>
      </c>
      <c r="BG43" s="140">
        <f t="shared" si="149"/>
        <v>9476095.3333333321</v>
      </c>
      <c r="BH43" s="140">
        <f t="shared" si="149"/>
        <v>10502979.666666668</v>
      </c>
      <c r="BI43" s="140">
        <f t="shared" si="149"/>
        <v>10971121.666666666</v>
      </c>
      <c r="BJ43" s="140">
        <f t="shared" si="149"/>
        <v>12125338.16666667</v>
      </c>
      <c r="BK43" s="140">
        <f t="shared" si="149"/>
        <v>11647400</v>
      </c>
      <c r="BL43" s="140">
        <f t="shared" si="149"/>
        <v>11301053.166666668</v>
      </c>
      <c r="BM43" s="140">
        <f t="shared" si="149"/>
        <v>10643005.666666666</v>
      </c>
      <c r="BN43" s="140">
        <f t="shared" si="149"/>
        <v>11464455.16666667</v>
      </c>
      <c r="BO43" s="141">
        <f>BO34+BO42</f>
        <v>124369635.83333336</v>
      </c>
    </row>
    <row r="44" spans="1:67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O44" s="3"/>
    </row>
    <row r="45" spans="1:67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O45" s="3"/>
    </row>
    <row r="46" spans="1:67" ht="15.75" x14ac:dyDescent="0.25">
      <c r="A46" s="49"/>
      <c r="B46" s="110" t="s">
        <v>296</v>
      </c>
      <c r="C46" s="108"/>
      <c r="D46" s="108"/>
      <c r="E46" s="108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107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</row>
    <row r="47" spans="1:67" ht="15.75" x14ac:dyDescent="0.25">
      <c r="A47" s="49"/>
      <c r="B47" s="108"/>
      <c r="C47" s="108"/>
      <c r="D47" s="108"/>
      <c r="E47" s="108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108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</row>
    <row r="48" spans="1:67" ht="15.75" x14ac:dyDescent="0.25">
      <c r="A48" s="49"/>
      <c r="B48" s="107" t="s">
        <v>297</v>
      </c>
      <c r="C48" s="108"/>
      <c r="D48" s="108"/>
      <c r="E48" s="108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10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O48" s="48"/>
    </row>
    <row r="49" spans="1:41" ht="15.75" x14ac:dyDescent="0.25">
      <c r="A49" s="49"/>
      <c r="B49" s="108"/>
      <c r="C49" s="108"/>
      <c r="D49" s="108"/>
      <c r="E49" s="108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108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O49" s="3"/>
    </row>
    <row r="50" spans="1:41" ht="15.75" x14ac:dyDescent="0.25">
      <c r="A50" s="49"/>
      <c r="B50" s="107" t="s">
        <v>298</v>
      </c>
      <c r="C50" s="107"/>
      <c r="D50" s="107"/>
      <c r="E50" s="107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10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</row>
  </sheetData>
  <autoFilter ref="A6:AM42" xr:uid="{00000000-0009-0000-0000-000001000000}"/>
  <mergeCells count="7">
    <mergeCell ref="BC5:BO5"/>
    <mergeCell ref="B33:E33"/>
    <mergeCell ref="AO35:BA35"/>
    <mergeCell ref="B3:AM3"/>
    <mergeCell ref="K5:W5"/>
    <mergeCell ref="AA5:AM5"/>
    <mergeCell ref="AO5:BA5"/>
  </mergeCells>
  <pageMargins left="0.31496062992125984" right="0" top="0.74803149606299213" bottom="0.74803149606299213" header="0.31496062992125984" footer="0.31496062992125984"/>
  <pageSetup paperSize="9" scale="75" orientation="portrait" verticalDpi="0" r:id="rId1"/>
  <colBreaks count="2" manualBreakCount="2">
    <brk id="39" max="49" man="1"/>
    <brk id="54" max="49" man="1"/>
  </colBreaks>
  <ignoredErrors>
    <ignoredError sqref="G3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AB323"/>
  <sheetViews>
    <sheetView zoomScaleNormal="100" workbookViewId="0">
      <pane ySplit="6" topLeftCell="A7" activePane="bottomLeft" state="frozen"/>
      <selection pane="bottomLeft" activeCell="A7" sqref="A7:XFD39"/>
    </sheetView>
  </sheetViews>
  <sheetFormatPr defaultColWidth="9.85546875" defaultRowHeight="12.75" x14ac:dyDescent="0.25"/>
  <cols>
    <col min="1" max="1" width="5.140625" style="5" customWidth="1"/>
    <col min="2" max="2" width="5.28515625" style="5" customWidth="1"/>
    <col min="3" max="3" width="39.140625" style="5" customWidth="1"/>
    <col min="4" max="4" width="7" style="5" hidden="1" customWidth="1"/>
    <col min="5" max="5" width="13.85546875" style="5" customWidth="1"/>
    <col min="6" max="6" width="12.28515625" style="5" customWidth="1"/>
    <col min="7" max="7" width="11" style="5" customWidth="1"/>
    <col min="8" max="8" width="12.140625" style="5" customWidth="1"/>
    <col min="9" max="9" width="11.42578125" style="5" bestFit="1" customWidth="1"/>
    <col min="10" max="10" width="11" style="5" customWidth="1"/>
    <col min="11" max="12" width="12" style="5" bestFit="1" customWidth="1"/>
    <col min="13" max="13" width="12.7109375" style="5" customWidth="1"/>
    <col min="14" max="16" width="12" style="5" bestFit="1" customWidth="1"/>
    <col min="17" max="17" width="11.140625" style="5" customWidth="1"/>
    <col min="18" max="18" width="5" style="5" customWidth="1"/>
    <col min="19" max="145" width="9.140625" style="5" customWidth="1"/>
    <col min="146" max="16384" width="9.85546875" style="5"/>
  </cols>
  <sheetData>
    <row r="1" spans="2:17" ht="15.75" x14ac:dyDescent="0.25">
      <c r="B1" s="165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08" t="s">
        <v>293</v>
      </c>
      <c r="N1" s="166"/>
      <c r="O1" s="166"/>
      <c r="P1" s="166"/>
      <c r="Q1" s="166"/>
    </row>
    <row r="2" spans="2:17" ht="18.75" x14ac:dyDescent="0.25">
      <c r="B2" s="165"/>
      <c r="C2" s="166"/>
      <c r="D2" s="166"/>
      <c r="E2" s="320" t="s">
        <v>292</v>
      </c>
      <c r="F2" s="320"/>
      <c r="G2" s="320"/>
      <c r="H2" s="320"/>
      <c r="I2" s="320"/>
      <c r="J2" s="320"/>
      <c r="K2" s="320"/>
      <c r="L2" s="166"/>
      <c r="M2" s="166"/>
      <c r="N2" s="166"/>
      <c r="O2" s="166"/>
      <c r="P2" s="166"/>
      <c r="Q2" s="166"/>
    </row>
    <row r="3" spans="2:17" ht="15.75" x14ac:dyDescent="0.25">
      <c r="B3" s="165"/>
      <c r="C3" s="166"/>
      <c r="D3" s="166"/>
      <c r="E3" s="166"/>
      <c r="F3" s="166"/>
      <c r="G3" s="166" t="s">
        <v>301</v>
      </c>
      <c r="H3" s="166"/>
      <c r="I3" s="166"/>
      <c r="J3" s="166"/>
      <c r="K3" s="166"/>
      <c r="L3" s="166"/>
      <c r="M3" s="166"/>
      <c r="N3" s="166"/>
      <c r="O3" s="166"/>
      <c r="P3" s="166"/>
      <c r="Q3" s="247" t="s">
        <v>168</v>
      </c>
    </row>
    <row r="4" spans="2:17" ht="14.25" x14ac:dyDescent="0.25">
      <c r="B4" s="308" t="s">
        <v>153</v>
      </c>
      <c r="C4" s="309"/>
      <c r="D4" s="312" t="s">
        <v>291</v>
      </c>
      <c r="E4" s="313" t="s">
        <v>152</v>
      </c>
      <c r="F4" s="316" t="s">
        <v>151</v>
      </c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</row>
    <row r="5" spans="2:17" x14ac:dyDescent="0.25">
      <c r="B5" s="310"/>
      <c r="C5" s="311"/>
      <c r="D5" s="314"/>
      <c r="E5" s="315"/>
      <c r="F5" s="244">
        <v>1</v>
      </c>
      <c r="G5" s="244">
        <v>2</v>
      </c>
      <c r="H5" s="244">
        <v>3</v>
      </c>
      <c r="I5" s="244">
        <v>4</v>
      </c>
      <c r="J5" s="244">
        <v>5</v>
      </c>
      <c r="K5" s="244">
        <v>6</v>
      </c>
      <c r="L5" s="244">
        <v>7</v>
      </c>
      <c r="M5" s="244">
        <v>8</v>
      </c>
      <c r="N5" s="244">
        <v>9</v>
      </c>
      <c r="O5" s="244">
        <v>10</v>
      </c>
      <c r="P5" s="244">
        <v>11</v>
      </c>
      <c r="Q5" s="244">
        <v>12</v>
      </c>
    </row>
    <row r="6" spans="2:17" ht="18.75" customHeight="1" x14ac:dyDescent="0.25">
      <c r="B6" s="318"/>
      <c r="C6" s="319"/>
      <c r="D6" s="168"/>
      <c r="E6" s="243" t="s">
        <v>215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</row>
    <row r="7" spans="2:17" ht="20.25" hidden="1" x14ac:dyDescent="0.3">
      <c r="B7" s="169" t="s">
        <v>150</v>
      </c>
      <c r="C7" s="170" t="s">
        <v>149</v>
      </c>
      <c r="D7" s="171"/>
      <c r="E7" s="171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</row>
    <row r="8" spans="2:17" ht="25.5" hidden="1" x14ac:dyDescent="0.2">
      <c r="B8" s="173" t="s">
        <v>148</v>
      </c>
      <c r="C8" s="174" t="s">
        <v>147</v>
      </c>
      <c r="D8" s="175"/>
      <c r="E8" s="175">
        <f t="shared" ref="E8:Q8" si="0">SUM(E9:E19)</f>
        <v>124369635.83333334</v>
      </c>
      <c r="F8" s="175">
        <f t="shared" si="0"/>
        <v>8219960.833333333</v>
      </c>
      <c r="G8" s="175">
        <f t="shared" si="0"/>
        <v>8744225.5</v>
      </c>
      <c r="H8" s="175">
        <f t="shared" si="0"/>
        <v>9565148.333333334</v>
      </c>
      <c r="I8" s="175">
        <f t="shared" si="0"/>
        <v>9708852.3333333358</v>
      </c>
      <c r="J8" s="175">
        <f t="shared" si="0"/>
        <v>9476095.3333333321</v>
      </c>
      <c r="K8" s="175">
        <f t="shared" si="0"/>
        <v>10502979.666666668</v>
      </c>
      <c r="L8" s="175">
        <f t="shared" si="0"/>
        <v>10971121.666666666</v>
      </c>
      <c r="M8" s="175">
        <f t="shared" si="0"/>
        <v>12125338.166666668</v>
      </c>
      <c r="N8" s="175">
        <f t="shared" si="0"/>
        <v>11647400</v>
      </c>
      <c r="O8" s="175">
        <f t="shared" si="0"/>
        <v>11301053.16666667</v>
      </c>
      <c r="P8" s="175">
        <f t="shared" si="0"/>
        <v>10643005.666666666</v>
      </c>
      <c r="Q8" s="175">
        <f t="shared" si="0"/>
        <v>11464455.16666667</v>
      </c>
    </row>
    <row r="9" spans="2:17" hidden="1" x14ac:dyDescent="0.2">
      <c r="B9" s="173"/>
      <c r="C9" s="253" t="s">
        <v>146</v>
      </c>
      <c r="D9" s="177"/>
      <c r="E9" s="177">
        <f t="shared" ref="E9:E19" si="1">SUM(F9:Q9)</f>
        <v>123030465.16666669</v>
      </c>
      <c r="F9" s="188">
        <f>доходи!BC34</f>
        <v>8161170.333333333</v>
      </c>
      <c r="G9" s="188">
        <f>доходи!BD34</f>
        <v>8637068.5</v>
      </c>
      <c r="H9" s="188">
        <f>доходи!BE34</f>
        <v>9440439</v>
      </c>
      <c r="I9" s="188">
        <f>доходи!BF34</f>
        <v>9558507.6666666679</v>
      </c>
      <c r="J9" s="188">
        <f>доходи!BG34</f>
        <v>9374966.166666666</v>
      </c>
      <c r="K9" s="188">
        <f>доходи!BH34</f>
        <v>10293993.166666668</v>
      </c>
      <c r="L9" s="188">
        <f>доходи!BI34</f>
        <v>10841929.833333332</v>
      </c>
      <c r="M9" s="188">
        <f>доходи!BJ34</f>
        <v>12040117.333333336</v>
      </c>
      <c r="N9" s="188">
        <f>доходи!BK34</f>
        <v>11536796.666666666</v>
      </c>
      <c r="O9" s="188">
        <f>доходи!BL34</f>
        <v>11214401.500000002</v>
      </c>
      <c r="P9" s="188">
        <f>доходи!BM34</f>
        <v>10536765.666666666</v>
      </c>
      <c r="Q9" s="188">
        <f>доходи!BN34</f>
        <v>11394309.333333336</v>
      </c>
    </row>
    <row r="10" spans="2:17" hidden="1" x14ac:dyDescent="0.2">
      <c r="B10" s="173"/>
      <c r="C10" s="253" t="s">
        <v>145</v>
      </c>
      <c r="D10" s="177"/>
      <c r="E10" s="177">
        <f t="shared" si="1"/>
        <v>336828.33333333331</v>
      </c>
      <c r="F10" s="188">
        <f>доходи!BC36</f>
        <v>26565</v>
      </c>
      <c r="G10" s="188">
        <f>доходи!BD36</f>
        <v>52996.666666666672</v>
      </c>
      <c r="H10" s="188">
        <f>доходи!BE36</f>
        <v>0</v>
      </c>
      <c r="I10" s="188">
        <f>доходи!BF36</f>
        <v>36108.333333333336</v>
      </c>
      <c r="J10" s="188">
        <f>доходи!BG36</f>
        <v>0</v>
      </c>
      <c r="K10" s="188">
        <f>доходи!BH36</f>
        <v>21673.333333333336</v>
      </c>
      <c r="L10" s="188">
        <f>доходи!BI36</f>
        <v>57494.166666666672</v>
      </c>
      <c r="M10" s="188">
        <f>доходи!BJ36</f>
        <v>17072.5</v>
      </c>
      <c r="N10" s="188">
        <f>доходи!BK36</f>
        <v>38340</v>
      </c>
      <c r="O10" s="188">
        <f>доходи!BL36</f>
        <v>26565</v>
      </c>
      <c r="P10" s="188">
        <f>доходи!BM36</f>
        <v>38340</v>
      </c>
      <c r="Q10" s="188">
        <f>доходи!BN36</f>
        <v>21673.333333333336</v>
      </c>
    </row>
    <row r="11" spans="2:17" hidden="1" x14ac:dyDescent="0.2">
      <c r="B11" s="173"/>
      <c r="C11" s="253" t="s">
        <v>144</v>
      </c>
      <c r="D11" s="177"/>
      <c r="E11" s="177">
        <f t="shared" si="1"/>
        <v>445498.33333333337</v>
      </c>
      <c r="F11" s="188">
        <f>доходи!BC37</f>
        <v>9710</v>
      </c>
      <c r="G11" s="188">
        <f>доходи!BD37</f>
        <v>32730.833333333336</v>
      </c>
      <c r="H11" s="188">
        <f>доходи!BE37</f>
        <v>12492.5</v>
      </c>
      <c r="I11" s="188">
        <f>доходи!BF37</f>
        <v>68618.333333333343</v>
      </c>
      <c r="J11" s="188">
        <f>доходи!BG37</f>
        <v>60110</v>
      </c>
      <c r="K11" s="188">
        <f>доходи!BH37</f>
        <v>114166.66666666667</v>
      </c>
      <c r="L11" s="188">
        <f>доходи!BI37</f>
        <v>14253.333333333334</v>
      </c>
      <c r="M11" s="188">
        <f>доходи!BJ37</f>
        <v>29216.666666666668</v>
      </c>
      <c r="N11" s="188">
        <f>доходи!BK37</f>
        <v>26050</v>
      </c>
      <c r="O11" s="188">
        <f>доходи!BL37</f>
        <v>26050</v>
      </c>
      <c r="P11" s="188">
        <f>доходи!BM37</f>
        <v>26050</v>
      </c>
      <c r="Q11" s="188">
        <f>доходи!BN37</f>
        <v>26050</v>
      </c>
    </row>
    <row r="12" spans="2:17" hidden="1" x14ac:dyDescent="0.2">
      <c r="B12" s="173"/>
      <c r="C12" s="253" t="s">
        <v>143</v>
      </c>
      <c r="D12" s="177"/>
      <c r="E12" s="177">
        <f t="shared" si="1"/>
        <v>236415.00000000003</v>
      </c>
      <c r="F12" s="188">
        <f>доходи!BC38</f>
        <v>0</v>
      </c>
      <c r="G12" s="188">
        <f>доходи!BD38</f>
        <v>0</v>
      </c>
      <c r="H12" s="188">
        <f>доходи!BE38</f>
        <v>83767.5</v>
      </c>
      <c r="I12" s="188">
        <f>доходи!BF38</f>
        <v>22395.833333333336</v>
      </c>
      <c r="J12" s="188">
        <f>доходи!BG38</f>
        <v>6387.5</v>
      </c>
      <c r="K12" s="188">
        <f>доходи!BH38</f>
        <v>44000</v>
      </c>
      <c r="L12" s="188">
        <f>доходи!BI38</f>
        <v>25530.833333333336</v>
      </c>
      <c r="M12" s="188">
        <f>доходи!BJ38</f>
        <v>9666.6666666666679</v>
      </c>
      <c r="N12" s="188">
        <f>доходи!BK38</f>
        <v>18833.333333333336</v>
      </c>
      <c r="O12" s="188">
        <f>доходи!BL38</f>
        <v>9583.3333333333339</v>
      </c>
      <c r="P12" s="188">
        <f>доходи!BM38</f>
        <v>16250</v>
      </c>
      <c r="Q12" s="188">
        <f>доходи!BN38</f>
        <v>0</v>
      </c>
    </row>
    <row r="13" spans="2:17" hidden="1" x14ac:dyDescent="0.2">
      <c r="B13" s="173"/>
      <c r="C13" s="253" t="s">
        <v>142</v>
      </c>
      <c r="D13" s="177"/>
      <c r="E13" s="177">
        <f t="shared" si="1"/>
        <v>302905</v>
      </c>
      <c r="F13" s="188">
        <f>доходи!BC39</f>
        <v>20102.5</v>
      </c>
      <c r="G13" s="188">
        <f>доходи!BD39</f>
        <v>20047.5</v>
      </c>
      <c r="H13" s="188">
        <f>доходи!BE39</f>
        <v>26398.333333333336</v>
      </c>
      <c r="I13" s="188">
        <f>доходи!BF39</f>
        <v>22399.166666666668</v>
      </c>
      <c r="J13" s="188">
        <f>доходи!BG39</f>
        <v>34131.666666666672</v>
      </c>
      <c r="K13" s="188">
        <f>доходи!BH39</f>
        <v>28812.5</v>
      </c>
      <c r="L13" s="188">
        <f>доходи!BI39</f>
        <v>31612.5</v>
      </c>
      <c r="M13" s="188">
        <f>доходи!BJ39</f>
        <v>26765</v>
      </c>
      <c r="N13" s="188">
        <f>доходи!BK39</f>
        <v>25100</v>
      </c>
      <c r="O13" s="188">
        <f>доходи!BL39</f>
        <v>22333.333333333336</v>
      </c>
      <c r="P13" s="188">
        <f>доходи!BM39</f>
        <v>25100</v>
      </c>
      <c r="Q13" s="188">
        <f>доходи!BN39</f>
        <v>20102.5</v>
      </c>
    </row>
    <row r="14" spans="2:17" hidden="1" x14ac:dyDescent="0.2">
      <c r="B14" s="173"/>
      <c r="C14" s="253" t="s">
        <v>141</v>
      </c>
      <c r="D14" s="177"/>
      <c r="E14" s="177">
        <f t="shared" si="1"/>
        <v>17524</v>
      </c>
      <c r="F14" s="188">
        <f>доходи!BC40</f>
        <v>2413</v>
      </c>
      <c r="G14" s="188">
        <f>доходи!BD40</f>
        <v>1382</v>
      </c>
      <c r="H14" s="188">
        <f>доходи!BE40</f>
        <v>2051</v>
      </c>
      <c r="I14" s="188">
        <f>доходи!BF40</f>
        <v>823</v>
      </c>
      <c r="J14" s="188">
        <f>доходи!BG40</f>
        <v>500</v>
      </c>
      <c r="K14" s="188">
        <f>доходи!BH40</f>
        <v>334</v>
      </c>
      <c r="L14" s="188">
        <f>доходи!BI40</f>
        <v>301</v>
      </c>
      <c r="M14" s="188">
        <f>доходи!BJ40</f>
        <v>2500</v>
      </c>
      <c r="N14" s="188">
        <f>доходи!BK40</f>
        <v>2280</v>
      </c>
      <c r="O14" s="188">
        <f>доходи!BL40</f>
        <v>2120</v>
      </c>
      <c r="P14" s="188">
        <f>доходи!BM40</f>
        <v>500</v>
      </c>
      <c r="Q14" s="188">
        <f>доходи!BN40</f>
        <v>2320</v>
      </c>
    </row>
    <row r="15" spans="2:17" hidden="1" x14ac:dyDescent="0.2">
      <c r="B15" s="173"/>
      <c r="C15" s="253" t="s">
        <v>140</v>
      </c>
      <c r="D15" s="179"/>
      <c r="E15" s="177">
        <f t="shared" si="1"/>
        <v>0</v>
      </c>
      <c r="F15" s="188"/>
      <c r="G15" s="188"/>
      <c r="H15" s="188"/>
      <c r="I15" s="188">
        <f>доходи!BF41</f>
        <v>0</v>
      </c>
      <c r="J15" s="188">
        <f>доходи!BG41</f>
        <v>0</v>
      </c>
      <c r="K15" s="188">
        <f>доходи!BH41</f>
        <v>0</v>
      </c>
      <c r="L15" s="188">
        <f>доходи!BI41</f>
        <v>0</v>
      </c>
      <c r="M15" s="188">
        <f>доходи!BJ41</f>
        <v>0</v>
      </c>
      <c r="N15" s="188">
        <f>доходи!BK41</f>
        <v>0</v>
      </c>
      <c r="O15" s="188">
        <f>доходи!BL41</f>
        <v>0</v>
      </c>
      <c r="P15" s="188"/>
      <c r="Q15" s="188"/>
    </row>
    <row r="16" spans="2:17" s="8" customFormat="1" ht="13.5" hidden="1" x14ac:dyDescent="0.25">
      <c r="B16" s="180"/>
      <c r="C16" s="178"/>
      <c r="D16" s="181"/>
      <c r="E16" s="177">
        <f t="shared" si="1"/>
        <v>0</v>
      </c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</row>
    <row r="17" spans="2:17" s="8" customFormat="1" ht="13.5" hidden="1" x14ac:dyDescent="0.25">
      <c r="B17" s="180"/>
      <c r="C17" s="178"/>
      <c r="D17" s="179"/>
      <c r="E17" s="177">
        <f t="shared" si="1"/>
        <v>0</v>
      </c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</row>
    <row r="18" spans="2:17" s="8" customFormat="1" ht="13.5" hidden="1" x14ac:dyDescent="0.25">
      <c r="B18" s="180"/>
      <c r="C18" s="178"/>
      <c r="D18" s="181"/>
      <c r="E18" s="177">
        <f t="shared" si="1"/>
        <v>0</v>
      </c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</row>
    <row r="19" spans="2:17" s="8" customFormat="1" ht="13.5" hidden="1" x14ac:dyDescent="0.25">
      <c r="B19" s="180"/>
      <c r="C19" s="178"/>
      <c r="D19" s="179"/>
      <c r="E19" s="177">
        <f t="shared" si="1"/>
        <v>0</v>
      </c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2:17" hidden="1" x14ac:dyDescent="0.2">
      <c r="B20" s="173" t="s">
        <v>139</v>
      </c>
      <c r="C20" s="174" t="s">
        <v>138</v>
      </c>
      <c r="D20" s="175"/>
      <c r="E20" s="175">
        <f t="shared" ref="E20:Q20" si="2">SUM(E21:E26)</f>
        <v>0</v>
      </c>
      <c r="F20" s="175">
        <f t="shared" si="2"/>
        <v>0</v>
      </c>
      <c r="G20" s="175">
        <f t="shared" si="2"/>
        <v>0</v>
      </c>
      <c r="H20" s="175">
        <f t="shared" si="2"/>
        <v>0</v>
      </c>
      <c r="I20" s="175">
        <f t="shared" si="2"/>
        <v>0</v>
      </c>
      <c r="J20" s="175">
        <f t="shared" si="2"/>
        <v>0</v>
      </c>
      <c r="K20" s="175">
        <f t="shared" si="2"/>
        <v>0</v>
      </c>
      <c r="L20" s="175">
        <f t="shared" si="2"/>
        <v>0</v>
      </c>
      <c r="M20" s="175">
        <f t="shared" si="2"/>
        <v>0</v>
      </c>
      <c r="N20" s="175">
        <f t="shared" si="2"/>
        <v>0</v>
      </c>
      <c r="O20" s="175">
        <f t="shared" si="2"/>
        <v>0</v>
      </c>
      <c r="P20" s="175">
        <f t="shared" si="2"/>
        <v>0</v>
      </c>
      <c r="Q20" s="175">
        <f t="shared" si="2"/>
        <v>0</v>
      </c>
    </row>
    <row r="21" spans="2:17" s="8" customFormat="1" ht="13.5" hidden="1" x14ac:dyDescent="0.25">
      <c r="B21" s="180"/>
      <c r="C21" s="178"/>
      <c r="D21" s="177"/>
      <c r="E21" s="177">
        <f t="shared" ref="E21:E26" si="3">SUM(F21:Q21)</f>
        <v>0</v>
      </c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</row>
    <row r="22" spans="2:17" s="8" customFormat="1" ht="13.5" hidden="1" x14ac:dyDescent="0.25">
      <c r="B22" s="180"/>
      <c r="C22" s="178"/>
      <c r="D22" s="177"/>
      <c r="E22" s="177">
        <f t="shared" si="3"/>
        <v>0</v>
      </c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</row>
    <row r="23" spans="2:17" s="8" customFormat="1" ht="13.5" hidden="1" x14ac:dyDescent="0.25">
      <c r="B23" s="180"/>
      <c r="C23" s="178"/>
      <c r="D23" s="177"/>
      <c r="E23" s="177">
        <f t="shared" si="3"/>
        <v>0</v>
      </c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</row>
    <row r="24" spans="2:17" s="8" customFormat="1" ht="13.5" hidden="1" x14ac:dyDescent="0.25">
      <c r="B24" s="180"/>
      <c r="C24" s="178"/>
      <c r="D24" s="177"/>
      <c r="E24" s="177">
        <f t="shared" si="3"/>
        <v>0</v>
      </c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</row>
    <row r="25" spans="2:17" s="8" customFormat="1" ht="13.5" hidden="1" x14ac:dyDescent="0.25">
      <c r="B25" s="180"/>
      <c r="C25" s="178"/>
      <c r="D25" s="177"/>
      <c r="E25" s="177">
        <f t="shared" si="3"/>
        <v>0</v>
      </c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</row>
    <row r="26" spans="2:17" s="8" customFormat="1" ht="13.5" hidden="1" x14ac:dyDescent="0.25">
      <c r="B26" s="180"/>
      <c r="C26" s="178"/>
      <c r="D26" s="177"/>
      <c r="E26" s="177">
        <f t="shared" si="3"/>
        <v>0</v>
      </c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</row>
    <row r="27" spans="2:17" s="6" customFormat="1" hidden="1" x14ac:dyDescent="0.2">
      <c r="B27" s="173" t="s">
        <v>137</v>
      </c>
      <c r="C27" s="182" t="s">
        <v>136</v>
      </c>
      <c r="D27" s="183"/>
      <c r="E27" s="183">
        <f t="shared" ref="E27:Q27" si="4">SUM(E28:E30)</f>
        <v>0</v>
      </c>
      <c r="F27" s="183">
        <f t="shared" si="4"/>
        <v>0</v>
      </c>
      <c r="G27" s="183">
        <f t="shared" si="4"/>
        <v>0</v>
      </c>
      <c r="H27" s="183">
        <f t="shared" si="4"/>
        <v>0</v>
      </c>
      <c r="I27" s="183">
        <f t="shared" si="4"/>
        <v>0</v>
      </c>
      <c r="J27" s="183">
        <f t="shared" si="4"/>
        <v>0</v>
      </c>
      <c r="K27" s="183">
        <f t="shared" si="4"/>
        <v>0</v>
      </c>
      <c r="L27" s="183">
        <f t="shared" si="4"/>
        <v>0</v>
      </c>
      <c r="M27" s="183">
        <f t="shared" si="4"/>
        <v>0</v>
      </c>
      <c r="N27" s="183">
        <f t="shared" si="4"/>
        <v>0</v>
      </c>
      <c r="O27" s="183">
        <f t="shared" si="4"/>
        <v>0</v>
      </c>
      <c r="P27" s="183">
        <f t="shared" si="4"/>
        <v>0</v>
      </c>
      <c r="Q27" s="175">
        <f t="shared" si="4"/>
        <v>0</v>
      </c>
    </row>
    <row r="28" spans="2:17" hidden="1" x14ac:dyDescent="0.25">
      <c r="B28" s="184"/>
      <c r="C28" s="178"/>
      <c r="D28" s="177"/>
      <c r="E28" s="177">
        <f>SUM(F28:Q28)</f>
        <v>0</v>
      </c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</row>
    <row r="29" spans="2:17" hidden="1" x14ac:dyDescent="0.25">
      <c r="B29" s="184"/>
      <c r="C29" s="178"/>
      <c r="D29" s="177"/>
      <c r="E29" s="177">
        <f>SUM(F29:Q29)</f>
        <v>0</v>
      </c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</row>
    <row r="30" spans="2:17" hidden="1" x14ac:dyDescent="0.25">
      <c r="B30" s="184"/>
      <c r="C30" s="178"/>
      <c r="D30" s="177"/>
      <c r="E30" s="177">
        <f>SUM(F30:Q30)</f>
        <v>0</v>
      </c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</row>
    <row r="31" spans="2:17" hidden="1" x14ac:dyDescent="0.2">
      <c r="B31" s="173" t="s">
        <v>135</v>
      </c>
      <c r="C31" s="182" t="s">
        <v>134</v>
      </c>
      <c r="D31" s="175"/>
      <c r="E31" s="175">
        <f t="shared" ref="E31:Q31" si="5">SUM(E32:E38)</f>
        <v>0</v>
      </c>
      <c r="F31" s="175">
        <f t="shared" si="5"/>
        <v>0</v>
      </c>
      <c r="G31" s="175">
        <f t="shared" si="5"/>
        <v>0</v>
      </c>
      <c r="H31" s="175">
        <f t="shared" si="5"/>
        <v>0</v>
      </c>
      <c r="I31" s="175">
        <f t="shared" si="5"/>
        <v>0</v>
      </c>
      <c r="J31" s="175">
        <f t="shared" si="5"/>
        <v>0</v>
      </c>
      <c r="K31" s="175">
        <f t="shared" si="5"/>
        <v>0</v>
      </c>
      <c r="L31" s="175">
        <f t="shared" si="5"/>
        <v>0</v>
      </c>
      <c r="M31" s="175">
        <f t="shared" si="5"/>
        <v>0</v>
      </c>
      <c r="N31" s="175">
        <f t="shared" si="5"/>
        <v>0</v>
      </c>
      <c r="O31" s="175">
        <f t="shared" si="5"/>
        <v>0</v>
      </c>
      <c r="P31" s="175">
        <f t="shared" si="5"/>
        <v>0</v>
      </c>
      <c r="Q31" s="175">
        <f t="shared" si="5"/>
        <v>0</v>
      </c>
    </row>
    <row r="32" spans="2:17" hidden="1" x14ac:dyDescent="0.2">
      <c r="B32" s="173"/>
      <c r="C32" s="176"/>
      <c r="D32" s="177"/>
      <c r="E32" s="177">
        <f t="shared" ref="E32:E38" si="6">SUM(F32:Q32)</f>
        <v>0</v>
      </c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</row>
    <row r="33" spans="2:18" hidden="1" x14ac:dyDescent="0.2">
      <c r="B33" s="173"/>
      <c r="C33" s="176"/>
      <c r="D33" s="177"/>
      <c r="E33" s="177">
        <f t="shared" si="6"/>
        <v>0</v>
      </c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</row>
    <row r="34" spans="2:18" hidden="1" x14ac:dyDescent="0.2">
      <c r="B34" s="173"/>
      <c r="C34" s="176"/>
      <c r="D34" s="177"/>
      <c r="E34" s="177">
        <f t="shared" si="6"/>
        <v>0</v>
      </c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</row>
    <row r="35" spans="2:18" hidden="1" x14ac:dyDescent="0.2">
      <c r="B35" s="173"/>
      <c r="C35" s="176"/>
      <c r="D35" s="177"/>
      <c r="E35" s="177">
        <f t="shared" si="6"/>
        <v>0</v>
      </c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</row>
    <row r="36" spans="2:18" hidden="1" x14ac:dyDescent="0.2">
      <c r="B36" s="173"/>
      <c r="C36" s="176"/>
      <c r="D36" s="177"/>
      <c r="E36" s="177">
        <f t="shared" si="6"/>
        <v>0</v>
      </c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</row>
    <row r="37" spans="2:18" hidden="1" x14ac:dyDescent="0.2">
      <c r="B37" s="173"/>
      <c r="C37" s="178"/>
      <c r="D37" s="177"/>
      <c r="E37" s="177">
        <f t="shared" si="6"/>
        <v>0</v>
      </c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</row>
    <row r="38" spans="2:18" hidden="1" x14ac:dyDescent="0.2">
      <c r="B38" s="173"/>
      <c r="C38" s="178"/>
      <c r="D38" s="177"/>
      <c r="E38" s="177">
        <f t="shared" si="6"/>
        <v>0</v>
      </c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</row>
    <row r="39" spans="2:18" ht="15.75" hidden="1" x14ac:dyDescent="0.2">
      <c r="B39" s="173" t="s">
        <v>133</v>
      </c>
      <c r="C39" s="185" t="s">
        <v>23</v>
      </c>
      <c r="D39" s="186"/>
      <c r="E39" s="237">
        <f>E31+E27+E20+E8</f>
        <v>124369635.83333334</v>
      </c>
      <c r="F39" s="237">
        <f t="shared" ref="F39:Q39" si="7">F31+F27+F20+F8</f>
        <v>8219960.833333333</v>
      </c>
      <c r="G39" s="237">
        <f t="shared" si="7"/>
        <v>8744225.5</v>
      </c>
      <c r="H39" s="237">
        <f t="shared" si="7"/>
        <v>9565148.333333334</v>
      </c>
      <c r="I39" s="237">
        <f t="shared" si="7"/>
        <v>9708852.3333333358</v>
      </c>
      <c r="J39" s="237">
        <f t="shared" si="7"/>
        <v>9476095.3333333321</v>
      </c>
      <c r="K39" s="237">
        <f t="shared" si="7"/>
        <v>10502979.666666668</v>
      </c>
      <c r="L39" s="237">
        <f t="shared" si="7"/>
        <v>10971121.666666666</v>
      </c>
      <c r="M39" s="237">
        <f t="shared" si="7"/>
        <v>12125338.166666668</v>
      </c>
      <c r="N39" s="237">
        <f t="shared" si="7"/>
        <v>11647400</v>
      </c>
      <c r="O39" s="237">
        <f t="shared" si="7"/>
        <v>11301053.16666667</v>
      </c>
      <c r="P39" s="237">
        <f t="shared" si="7"/>
        <v>10643005.666666666</v>
      </c>
      <c r="Q39" s="237">
        <f t="shared" si="7"/>
        <v>11464455.16666667</v>
      </c>
    </row>
    <row r="40" spans="2:18" ht="20.25" x14ac:dyDescent="0.3">
      <c r="B40" s="169" t="s">
        <v>228</v>
      </c>
      <c r="C40" s="170" t="s">
        <v>132</v>
      </c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2:18" ht="14.25" x14ac:dyDescent="0.2">
      <c r="B41" s="173" t="s">
        <v>79</v>
      </c>
      <c r="C41" s="232" t="s">
        <v>131</v>
      </c>
      <c r="D41" s="188"/>
      <c r="E41" s="188">
        <f t="shared" ref="E41:E44" si="8">SUM(F41:Q41)</f>
        <v>13550000</v>
      </c>
      <c r="F41" s="188">
        <v>1360000</v>
      </c>
      <c r="G41" s="188">
        <v>1000000</v>
      </c>
      <c r="H41" s="188">
        <v>1360000</v>
      </c>
      <c r="I41" s="188">
        <v>1360000</v>
      </c>
      <c r="J41" s="188">
        <v>340000</v>
      </c>
      <c r="K41" s="188">
        <v>1000000</v>
      </c>
      <c r="L41" s="188">
        <v>1000000</v>
      </c>
      <c r="M41" s="188">
        <v>1000000</v>
      </c>
      <c r="N41" s="188">
        <v>1050000</v>
      </c>
      <c r="O41" s="188">
        <v>1360000</v>
      </c>
      <c r="P41" s="188">
        <v>1360000</v>
      </c>
      <c r="Q41" s="188">
        <v>1360000</v>
      </c>
      <c r="R41" s="5" t="s">
        <v>87</v>
      </c>
    </row>
    <row r="42" spans="2:18" ht="14.25" x14ac:dyDescent="0.2">
      <c r="B42" s="173" t="s">
        <v>130</v>
      </c>
      <c r="C42" s="232" t="s">
        <v>129</v>
      </c>
      <c r="D42" s="188"/>
      <c r="E42" s="188">
        <f>SUM(F42:Q42)+2</f>
        <v>5676626</v>
      </c>
      <c r="F42" s="188">
        <f>263000+12000</f>
        <v>275000</v>
      </c>
      <c r="G42" s="188">
        <v>243442</v>
      </c>
      <c r="H42" s="188">
        <v>410000</v>
      </c>
      <c r="I42" s="188">
        <v>360000</v>
      </c>
      <c r="J42" s="188">
        <v>725500</v>
      </c>
      <c r="K42" s="188">
        <v>428998</v>
      </c>
      <c r="L42" s="188">
        <v>1110000</v>
      </c>
      <c r="M42" s="188">
        <v>560000</v>
      </c>
      <c r="N42" s="188">
        <v>588684</v>
      </c>
      <c r="O42" s="188">
        <v>356000</v>
      </c>
      <c r="P42" s="188">
        <v>356000</v>
      </c>
      <c r="Q42" s="188">
        <v>263000</v>
      </c>
      <c r="R42" s="5" t="s">
        <v>86</v>
      </c>
    </row>
    <row r="43" spans="2:18" ht="14.25" x14ac:dyDescent="0.2">
      <c r="B43" s="173" t="s">
        <v>128</v>
      </c>
      <c r="C43" s="232" t="s">
        <v>270</v>
      </c>
      <c r="D43" s="188"/>
      <c r="E43" s="188">
        <f>SUM(F43:Q43)-1</f>
        <v>21666667</v>
      </c>
      <c r="F43" s="188">
        <v>1666667</v>
      </c>
      <c r="G43" s="188">
        <v>1666667</v>
      </c>
      <c r="H43" s="188">
        <v>1666667</v>
      </c>
      <c r="I43" s="188">
        <v>1833333</v>
      </c>
      <c r="J43" s="188">
        <v>1916667</v>
      </c>
      <c r="K43" s="188">
        <v>1916667</v>
      </c>
      <c r="L43" s="188">
        <v>1916667</v>
      </c>
      <c r="M43" s="188">
        <v>1916667</v>
      </c>
      <c r="N43" s="188">
        <v>1833333</v>
      </c>
      <c r="O43" s="188">
        <v>1833333</v>
      </c>
      <c r="P43" s="188">
        <v>1833333</v>
      </c>
      <c r="Q43" s="188">
        <v>1666667</v>
      </c>
      <c r="R43" s="5" t="s">
        <v>86</v>
      </c>
    </row>
    <row r="44" spans="2:18" ht="14.25" x14ac:dyDescent="0.2">
      <c r="B44" s="173" t="s">
        <v>127</v>
      </c>
      <c r="C44" s="232" t="s">
        <v>272</v>
      </c>
      <c r="D44" s="188"/>
      <c r="E44" s="188">
        <f t="shared" si="8"/>
        <v>81900</v>
      </c>
      <c r="F44" s="188"/>
      <c r="G44" s="188"/>
      <c r="H44" s="188">
        <v>10200</v>
      </c>
      <c r="I44" s="188"/>
      <c r="J44" s="188"/>
      <c r="K44" s="188">
        <v>18300</v>
      </c>
      <c r="L44" s="188">
        <v>21600</v>
      </c>
      <c r="M44" s="188">
        <v>21600</v>
      </c>
      <c r="N44" s="188"/>
      <c r="O44" s="188"/>
      <c r="P44" s="188"/>
      <c r="Q44" s="188">
        <v>10200</v>
      </c>
      <c r="R44" s="5" t="s">
        <v>86</v>
      </c>
    </row>
    <row r="45" spans="2:18" ht="14.25" x14ac:dyDescent="0.2">
      <c r="B45" s="173" t="s">
        <v>126</v>
      </c>
      <c r="C45" s="232" t="s">
        <v>125</v>
      </c>
      <c r="D45" s="188"/>
      <c r="E45" s="188">
        <f>SUM(F45:Q45)-1</f>
        <v>12281872</v>
      </c>
      <c r="F45" s="188">
        <v>341749</v>
      </c>
      <c r="G45" s="188">
        <f>894182-404666</f>
        <v>489516</v>
      </c>
      <c r="H45" s="188">
        <f>870108-399500</f>
        <v>470608</v>
      </c>
      <c r="I45" s="188">
        <f>920615-71334</f>
        <v>849281</v>
      </c>
      <c r="J45" s="188">
        <f>772712-324667</f>
        <v>448045</v>
      </c>
      <c r="K45" s="188">
        <f>1846591-404666</f>
        <v>1441925</v>
      </c>
      <c r="L45" s="188">
        <f>688951-404666</f>
        <v>284285</v>
      </c>
      <c r="M45" s="188">
        <f>842289+12000</f>
        <v>854289</v>
      </c>
      <c r="N45" s="188">
        <f>1962387-238000</f>
        <v>1724387</v>
      </c>
      <c r="O45" s="188">
        <f>2346077+12000</f>
        <v>2358077</v>
      </c>
      <c r="P45" s="188">
        <f>668153+12000</f>
        <v>680153</v>
      </c>
      <c r="Q45" s="188">
        <f>2327560+11998</f>
        <v>2339558</v>
      </c>
      <c r="R45" s="5" t="s">
        <v>89</v>
      </c>
    </row>
    <row r="46" spans="2:18" ht="14.25" x14ac:dyDescent="0.2">
      <c r="B46" s="173" t="s">
        <v>124</v>
      </c>
      <c r="C46" s="232" t="s">
        <v>271</v>
      </c>
      <c r="D46" s="188"/>
      <c r="E46" s="188">
        <f>SUM(F46:Q46)</f>
        <v>12098200</v>
      </c>
      <c r="F46" s="188">
        <v>308200</v>
      </c>
      <c r="G46" s="188">
        <v>290000</v>
      </c>
      <c r="H46" s="188">
        <v>1190000</v>
      </c>
      <c r="I46" s="188">
        <f>1190000-500000</f>
        <v>690000</v>
      </c>
      <c r="J46" s="188">
        <v>790000</v>
      </c>
      <c r="K46" s="188">
        <v>1190000</v>
      </c>
      <c r="L46" s="188">
        <v>1190000</v>
      </c>
      <c r="M46" s="188">
        <v>1190000</v>
      </c>
      <c r="N46" s="188">
        <v>1190000</v>
      </c>
      <c r="O46" s="188">
        <v>1190000</v>
      </c>
      <c r="P46" s="188">
        <f>1190000+500000</f>
        <v>1690000</v>
      </c>
      <c r="Q46" s="188">
        <v>1190000</v>
      </c>
      <c r="R46" s="5" t="s">
        <v>89</v>
      </c>
    </row>
    <row r="47" spans="2:18" ht="14.25" x14ac:dyDescent="0.2">
      <c r="B47" s="173" t="s">
        <v>123</v>
      </c>
      <c r="C47" s="232" t="s">
        <v>225</v>
      </c>
      <c r="D47" s="188"/>
      <c r="E47" s="188">
        <f>SUM(F47:Q47)</f>
        <v>852800</v>
      </c>
      <c r="F47" s="188">
        <v>50400</v>
      </c>
      <c r="G47" s="188">
        <v>100400</v>
      </c>
      <c r="H47" s="188">
        <v>300000</v>
      </c>
      <c r="I47" s="188"/>
      <c r="J47" s="188"/>
      <c r="K47" s="188"/>
      <c r="L47" s="188"/>
      <c r="M47" s="188">
        <v>50400</v>
      </c>
      <c r="N47" s="188">
        <v>50400</v>
      </c>
      <c r="O47" s="188">
        <v>100400</v>
      </c>
      <c r="P47" s="188">
        <v>100400</v>
      </c>
      <c r="Q47" s="188">
        <v>100400</v>
      </c>
      <c r="R47" s="5" t="s">
        <v>89</v>
      </c>
    </row>
    <row r="48" spans="2:18" ht="14.25" x14ac:dyDescent="0.2">
      <c r="B48" s="173" t="s">
        <v>122</v>
      </c>
      <c r="C48" s="232" t="s">
        <v>119</v>
      </c>
      <c r="D48" s="188"/>
      <c r="E48" s="188">
        <f>SUM(F48:Q48)</f>
        <v>852000</v>
      </c>
      <c r="F48" s="188">
        <v>71000</v>
      </c>
      <c r="G48" s="188">
        <v>71000</v>
      </c>
      <c r="H48" s="188">
        <v>71000</v>
      </c>
      <c r="I48" s="188">
        <v>71000</v>
      </c>
      <c r="J48" s="188">
        <v>71000</v>
      </c>
      <c r="K48" s="188">
        <v>71000</v>
      </c>
      <c r="L48" s="188">
        <v>71000</v>
      </c>
      <c r="M48" s="188">
        <v>71000</v>
      </c>
      <c r="N48" s="188">
        <v>71000</v>
      </c>
      <c r="O48" s="188">
        <v>71000</v>
      </c>
      <c r="P48" s="188">
        <v>71000</v>
      </c>
      <c r="Q48" s="188">
        <v>71000</v>
      </c>
      <c r="R48" s="5" t="s">
        <v>82</v>
      </c>
    </row>
    <row r="49" spans="1:18" ht="14.25" x14ac:dyDescent="0.2">
      <c r="B49" s="173" t="s">
        <v>121</v>
      </c>
      <c r="C49" s="233" t="s">
        <v>106</v>
      </c>
      <c r="D49" s="177"/>
      <c r="E49" s="177">
        <f>SUM(F49:Q49)</f>
        <v>27847349</v>
      </c>
      <c r="F49" s="189">
        <v>2127600</v>
      </c>
      <c r="G49" s="189">
        <v>2973600</v>
      </c>
      <c r="H49" s="189">
        <v>2127600</v>
      </c>
      <c r="I49" s="189">
        <v>2127600</v>
      </c>
      <c r="J49" s="189">
        <v>2863000</v>
      </c>
      <c r="K49" s="189">
        <v>2127600</v>
      </c>
      <c r="L49" s="189">
        <v>2127600</v>
      </c>
      <c r="M49" s="189">
        <v>2863000</v>
      </c>
      <c r="N49" s="189">
        <v>2127600</v>
      </c>
      <c r="O49" s="189">
        <v>2127600</v>
      </c>
      <c r="P49" s="189">
        <v>2127600</v>
      </c>
      <c r="Q49" s="189">
        <v>2126949</v>
      </c>
      <c r="R49" s="5" t="s">
        <v>84</v>
      </c>
    </row>
    <row r="50" spans="1:18" ht="14.25" x14ac:dyDescent="0.2">
      <c r="B50" s="173" t="s">
        <v>121</v>
      </c>
      <c r="C50" s="233" t="s">
        <v>105</v>
      </c>
      <c r="D50" s="177"/>
      <c r="E50" s="177">
        <f>SUM(F50:Q50)</f>
        <v>5984753</v>
      </c>
      <c r="F50" s="189">
        <v>472400</v>
      </c>
      <c r="G50" s="189">
        <v>472400</v>
      </c>
      <c r="H50" s="189">
        <v>472400</v>
      </c>
      <c r="I50" s="189">
        <v>472400</v>
      </c>
      <c r="J50" s="189">
        <v>630700</v>
      </c>
      <c r="K50" s="189">
        <v>472400</v>
      </c>
      <c r="L50" s="189">
        <v>472400</v>
      </c>
      <c r="M50" s="189">
        <v>630700</v>
      </c>
      <c r="N50" s="189">
        <v>472400</v>
      </c>
      <c r="O50" s="189">
        <v>472400</v>
      </c>
      <c r="P50" s="189">
        <v>472400</v>
      </c>
      <c r="Q50" s="189">
        <f>472400-647</f>
        <v>471753</v>
      </c>
      <c r="R50" s="5" t="s">
        <v>83</v>
      </c>
    </row>
    <row r="51" spans="1:18" ht="33.75" customHeight="1" x14ac:dyDescent="0.2">
      <c r="B51" s="173"/>
      <c r="C51" s="234" t="s">
        <v>120</v>
      </c>
      <c r="D51" s="175"/>
      <c r="E51" s="235">
        <f>SUM(E41:E50)</f>
        <v>100892167</v>
      </c>
      <c r="F51" s="236">
        <f>SUM(F41:F50)</f>
        <v>6673016</v>
      </c>
      <c r="G51" s="236">
        <f>SUM(G41:G50)</f>
        <v>7307025</v>
      </c>
      <c r="H51" s="236">
        <f>SUM(H41:H50)</f>
        <v>8078475</v>
      </c>
      <c r="I51" s="236">
        <f>SUM(I41:I50)</f>
        <v>7763614</v>
      </c>
      <c r="J51" s="236">
        <f t="shared" ref="J51:Q51" si="9">SUM(J41:J50)</f>
        <v>7784912</v>
      </c>
      <c r="K51" s="236">
        <f t="shared" si="9"/>
        <v>8666890</v>
      </c>
      <c r="L51" s="236">
        <f t="shared" si="9"/>
        <v>8193552</v>
      </c>
      <c r="M51" s="236">
        <f t="shared" si="9"/>
        <v>9157656</v>
      </c>
      <c r="N51" s="236">
        <f t="shared" si="9"/>
        <v>9107804</v>
      </c>
      <c r="O51" s="236">
        <f t="shared" si="9"/>
        <v>9868810</v>
      </c>
      <c r="P51" s="236">
        <f t="shared" si="9"/>
        <v>8690886</v>
      </c>
      <c r="Q51" s="236">
        <f t="shared" si="9"/>
        <v>9599527</v>
      </c>
    </row>
    <row r="52" spans="1:18" x14ac:dyDescent="0.2">
      <c r="B52" s="191"/>
      <c r="C52" s="192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</row>
    <row r="53" spans="1:18" ht="18.75" x14ac:dyDescent="0.2">
      <c r="B53" s="173"/>
      <c r="C53" s="238" t="s">
        <v>30</v>
      </c>
      <c r="D53" s="175"/>
      <c r="E53" s="190">
        <f>SUM(E54:E61)+E182</f>
        <v>6175786</v>
      </c>
      <c r="F53" s="175">
        <f>SUM(F54:F61)+F182</f>
        <v>490850</v>
      </c>
      <c r="G53" s="175">
        <f t="shared" ref="G53:P53" si="10">SUM(G54:G61)+G182</f>
        <v>494650</v>
      </c>
      <c r="H53" s="175">
        <f t="shared" si="10"/>
        <v>490850</v>
      </c>
      <c r="I53" s="175">
        <f t="shared" si="10"/>
        <v>630943</v>
      </c>
      <c r="J53" s="175">
        <f t="shared" si="10"/>
        <v>490850</v>
      </c>
      <c r="K53" s="175">
        <f t="shared" si="10"/>
        <v>490850</v>
      </c>
      <c r="L53" s="175">
        <f t="shared" si="10"/>
        <v>490850</v>
      </c>
      <c r="M53" s="175">
        <f t="shared" si="10"/>
        <v>630943</v>
      </c>
      <c r="N53" s="175">
        <f t="shared" si="10"/>
        <v>490850</v>
      </c>
      <c r="O53" s="175">
        <f t="shared" si="10"/>
        <v>490850</v>
      </c>
      <c r="P53" s="175">
        <f t="shared" si="10"/>
        <v>491850</v>
      </c>
      <c r="Q53" s="175">
        <f>SUM(Q54:Q61)+Q182</f>
        <v>491450</v>
      </c>
    </row>
    <row r="54" spans="1:18" ht="14.25" x14ac:dyDescent="0.2">
      <c r="A54" s="5">
        <v>1</v>
      </c>
      <c r="B54" s="173" t="s">
        <v>116</v>
      </c>
      <c r="C54" s="233" t="s">
        <v>106</v>
      </c>
      <c r="D54" s="177"/>
      <c r="E54" s="177">
        <f>SUM(F54:Q54)</f>
        <v>4789660</v>
      </c>
      <c r="F54" s="189">
        <v>380000</v>
      </c>
      <c r="G54" s="189">
        <v>380000</v>
      </c>
      <c r="H54" s="189">
        <v>380000</v>
      </c>
      <c r="I54" s="189">
        <v>494830</v>
      </c>
      <c r="J54" s="189">
        <v>380000</v>
      </c>
      <c r="K54" s="189">
        <v>380000</v>
      </c>
      <c r="L54" s="189">
        <v>380000</v>
      </c>
      <c r="M54" s="189">
        <v>494830</v>
      </c>
      <c r="N54" s="189">
        <v>380000</v>
      </c>
      <c r="O54" s="189">
        <v>380000</v>
      </c>
      <c r="P54" s="189">
        <v>380000</v>
      </c>
      <c r="Q54" s="189">
        <v>380000</v>
      </c>
      <c r="R54" s="5" t="s">
        <v>84</v>
      </c>
    </row>
    <row r="55" spans="1:18" ht="14.25" x14ac:dyDescent="0.2">
      <c r="A55" s="5">
        <f t="shared" ref="A55:A59" si="11">A54+1</f>
        <v>2</v>
      </c>
      <c r="B55" s="173" t="s">
        <v>116</v>
      </c>
      <c r="C55" s="233" t="s">
        <v>105</v>
      </c>
      <c r="D55" s="177"/>
      <c r="E55" s="177">
        <f>SUM(F55:Q55)</f>
        <v>1053726</v>
      </c>
      <c r="F55" s="189">
        <v>83600</v>
      </c>
      <c r="G55" s="189">
        <v>83600</v>
      </c>
      <c r="H55" s="189">
        <v>83600</v>
      </c>
      <c r="I55" s="189">
        <v>108863</v>
      </c>
      <c r="J55" s="189">
        <v>83600</v>
      </c>
      <c r="K55" s="189">
        <v>83600</v>
      </c>
      <c r="L55" s="189">
        <v>83600</v>
      </c>
      <c r="M55" s="189">
        <v>108863</v>
      </c>
      <c r="N55" s="189">
        <v>83600</v>
      </c>
      <c r="O55" s="189">
        <v>83600</v>
      </c>
      <c r="P55" s="189">
        <v>83600</v>
      </c>
      <c r="Q55" s="189">
        <v>83600</v>
      </c>
      <c r="R55" s="5" t="s">
        <v>83</v>
      </c>
    </row>
    <row r="56" spans="1:18" ht="14.25" x14ac:dyDescent="0.2">
      <c r="A56" s="5">
        <f t="shared" si="11"/>
        <v>3</v>
      </c>
      <c r="B56" s="173" t="s">
        <v>116</v>
      </c>
      <c r="C56" s="232" t="s">
        <v>119</v>
      </c>
      <c r="D56" s="188"/>
      <c r="E56" s="188">
        <f>SUM(F56:Q56)</f>
        <v>177000</v>
      </c>
      <c r="F56" s="188">
        <v>14750</v>
      </c>
      <c r="G56" s="188">
        <v>14750</v>
      </c>
      <c r="H56" s="188">
        <v>14750</v>
      </c>
      <c r="I56" s="188">
        <v>14750</v>
      </c>
      <c r="J56" s="188">
        <v>14750</v>
      </c>
      <c r="K56" s="188">
        <v>14750</v>
      </c>
      <c r="L56" s="188">
        <v>14750</v>
      </c>
      <c r="M56" s="188">
        <v>14750</v>
      </c>
      <c r="N56" s="188">
        <v>14750</v>
      </c>
      <c r="O56" s="188">
        <v>14750</v>
      </c>
      <c r="P56" s="188">
        <v>14750</v>
      </c>
      <c r="Q56" s="188">
        <v>14750</v>
      </c>
      <c r="R56" s="5" t="s">
        <v>82</v>
      </c>
    </row>
    <row r="57" spans="1:18" ht="41.25" customHeight="1" x14ac:dyDescent="0.2">
      <c r="A57" s="5">
        <f t="shared" si="11"/>
        <v>4</v>
      </c>
      <c r="B57" s="173" t="s">
        <v>116</v>
      </c>
      <c r="C57" s="232" t="s">
        <v>110</v>
      </c>
      <c r="D57" s="188"/>
      <c r="E57" s="188">
        <f t="shared" ref="E57:E61" si="12">SUM(F57:Q57)</f>
        <v>2000</v>
      </c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>
        <v>1000</v>
      </c>
      <c r="Q57" s="188">
        <v>1000</v>
      </c>
      <c r="R57" s="5" t="s">
        <v>86</v>
      </c>
    </row>
    <row r="58" spans="1:18" ht="17.25" customHeight="1" x14ac:dyDescent="0.2">
      <c r="A58" s="5">
        <f t="shared" si="11"/>
        <v>5</v>
      </c>
      <c r="B58" s="173" t="s">
        <v>116</v>
      </c>
      <c r="C58" s="232" t="s">
        <v>118</v>
      </c>
      <c r="D58" s="188"/>
      <c r="E58" s="188">
        <f t="shared" si="12"/>
        <v>42000</v>
      </c>
      <c r="F58" s="188">
        <v>3500</v>
      </c>
      <c r="G58" s="188">
        <v>3500</v>
      </c>
      <c r="H58" s="188">
        <v>3500</v>
      </c>
      <c r="I58" s="188">
        <v>3500</v>
      </c>
      <c r="J58" s="188">
        <v>3500</v>
      </c>
      <c r="K58" s="188">
        <v>3500</v>
      </c>
      <c r="L58" s="188">
        <v>3500</v>
      </c>
      <c r="M58" s="188">
        <v>3500</v>
      </c>
      <c r="N58" s="188">
        <v>3500</v>
      </c>
      <c r="O58" s="188">
        <v>3500</v>
      </c>
      <c r="P58" s="188">
        <v>3500</v>
      </c>
      <c r="Q58" s="188">
        <v>3500</v>
      </c>
      <c r="R58" s="5" t="s">
        <v>86</v>
      </c>
    </row>
    <row r="59" spans="1:18" ht="28.5" x14ac:dyDescent="0.2">
      <c r="A59" s="5">
        <f t="shared" si="11"/>
        <v>6</v>
      </c>
      <c r="B59" s="173" t="s">
        <v>116</v>
      </c>
      <c r="C59" s="232" t="s">
        <v>117</v>
      </c>
      <c r="D59" s="188"/>
      <c r="E59" s="188">
        <f t="shared" si="12"/>
        <v>1320</v>
      </c>
      <c r="F59" s="188">
        <v>110</v>
      </c>
      <c r="G59" s="188">
        <v>110</v>
      </c>
      <c r="H59" s="188">
        <v>110</v>
      </c>
      <c r="I59" s="188">
        <v>110</v>
      </c>
      <c r="J59" s="188">
        <v>110</v>
      </c>
      <c r="K59" s="188">
        <v>110</v>
      </c>
      <c r="L59" s="188">
        <v>110</v>
      </c>
      <c r="M59" s="188">
        <v>110</v>
      </c>
      <c r="N59" s="188">
        <v>110</v>
      </c>
      <c r="O59" s="188">
        <v>110</v>
      </c>
      <c r="P59" s="188">
        <v>110</v>
      </c>
      <c r="Q59" s="188">
        <v>110</v>
      </c>
      <c r="R59" s="5" t="s">
        <v>86</v>
      </c>
    </row>
    <row r="60" spans="1:18" ht="42.75" x14ac:dyDescent="0.2">
      <c r="A60" s="5">
        <f>A59+1</f>
        <v>7</v>
      </c>
      <c r="B60" s="173" t="s">
        <v>116</v>
      </c>
      <c r="C60" s="232" t="s">
        <v>289</v>
      </c>
      <c r="D60" s="188"/>
      <c r="E60" s="188">
        <f t="shared" ref="E60" si="13">SUM(F60:Q60)</f>
        <v>100400</v>
      </c>
      <c r="F60" s="188">
        <v>8400</v>
      </c>
      <c r="G60" s="188">
        <v>8400</v>
      </c>
      <c r="H60" s="188">
        <v>8400</v>
      </c>
      <c r="I60" s="188">
        <v>8400</v>
      </c>
      <c r="J60" s="188">
        <v>8400</v>
      </c>
      <c r="K60" s="188">
        <v>8400</v>
      </c>
      <c r="L60" s="188">
        <v>8400</v>
      </c>
      <c r="M60" s="188">
        <v>8400</v>
      </c>
      <c r="N60" s="188">
        <v>8400</v>
      </c>
      <c r="O60" s="188">
        <v>8400</v>
      </c>
      <c r="P60" s="188">
        <v>8400</v>
      </c>
      <c r="Q60" s="188">
        <v>8000</v>
      </c>
      <c r="R60" s="5" t="s">
        <v>89</v>
      </c>
    </row>
    <row r="61" spans="1:18" ht="14.25" x14ac:dyDescent="0.2">
      <c r="A61" s="5">
        <f>A60+1</f>
        <v>8</v>
      </c>
      <c r="B61" s="173" t="s">
        <v>116</v>
      </c>
      <c r="C61" s="232" t="s">
        <v>265</v>
      </c>
      <c r="D61" s="188"/>
      <c r="E61" s="188">
        <f t="shared" si="12"/>
        <v>3800</v>
      </c>
      <c r="F61" s="188"/>
      <c r="G61" s="188">
        <v>3800</v>
      </c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5" t="s">
        <v>86</v>
      </c>
    </row>
    <row r="62" spans="1:18" ht="15.75" hidden="1" x14ac:dyDescent="0.2">
      <c r="B62" s="173" t="s">
        <v>116</v>
      </c>
      <c r="C62" s="194" t="s">
        <v>115</v>
      </c>
      <c r="D62" s="175"/>
      <c r="E62" s="175" t="e">
        <f t="shared" ref="E62:Q62" si="14">SUM(E63:E122)</f>
        <v>#VALUE!</v>
      </c>
      <c r="F62" s="175" t="e">
        <f t="shared" si="14"/>
        <v>#VALUE!</v>
      </c>
      <c r="G62" s="175" t="e">
        <f t="shared" si="14"/>
        <v>#VALUE!</v>
      </c>
      <c r="H62" s="175" t="e">
        <f t="shared" si="14"/>
        <v>#VALUE!</v>
      </c>
      <c r="I62" s="175" t="e">
        <f t="shared" si="14"/>
        <v>#VALUE!</v>
      </c>
      <c r="J62" s="175" t="e">
        <f t="shared" si="14"/>
        <v>#VALUE!</v>
      </c>
      <c r="K62" s="175" t="e">
        <f t="shared" si="14"/>
        <v>#VALUE!</v>
      </c>
      <c r="L62" s="175" t="e">
        <f t="shared" si="14"/>
        <v>#VALUE!</v>
      </c>
      <c r="M62" s="175" t="e">
        <f t="shared" si="14"/>
        <v>#VALUE!</v>
      </c>
      <c r="N62" s="175" t="e">
        <f t="shared" si="14"/>
        <v>#VALUE!</v>
      </c>
      <c r="O62" s="175" t="e">
        <f t="shared" si="14"/>
        <v>#VALUE!</v>
      </c>
      <c r="P62" s="175" t="e">
        <f t="shared" si="14"/>
        <v>#VALUE!</v>
      </c>
      <c r="Q62" s="175" t="e">
        <f t="shared" si="14"/>
        <v>#VALUE!</v>
      </c>
    </row>
    <row r="63" spans="1:18" hidden="1" x14ac:dyDescent="0.2">
      <c r="A63" s="5">
        <v>1</v>
      </c>
      <c r="B63" s="173" t="s">
        <v>116</v>
      </c>
      <c r="C63" s="195" t="s">
        <v>106</v>
      </c>
      <c r="D63" s="177"/>
      <c r="E63" s="177" t="e">
        <f t="shared" ref="E63:E94" si="15">SUM(F63:Q63)</f>
        <v>#VALUE!</v>
      </c>
      <c r="F63" s="196" t="e">
        <f>SUMIF('[1]План ЗП'!$A$8:$A$1071,'План витрат'!$B63,'[1]План ЗП'!DH$8:DH$1071)</f>
        <v>#VALUE!</v>
      </c>
      <c r="G63" s="196" t="e">
        <f>SUMIF('[1]План ЗП'!$A$8:$A$1071,'План витрат'!$B63,'[1]План ЗП'!DI$8:DI$1071)</f>
        <v>#VALUE!</v>
      </c>
      <c r="H63" s="196" t="e">
        <f>SUMIF('[1]План ЗП'!$A$8:$A$1071,'План витрат'!$B63,'[1]План ЗП'!DJ$8:DJ$1071)</f>
        <v>#VALUE!</v>
      </c>
      <c r="I63" s="196" t="e">
        <f>SUMIF('[1]План ЗП'!$A$8:$A$1071,'План витрат'!$B63,'[1]План ЗП'!DK$8:DK$1071)</f>
        <v>#VALUE!</v>
      </c>
      <c r="J63" s="196" t="e">
        <f>SUMIF('[1]План ЗП'!$A$8:$A$1071,'План витрат'!$B63,'[1]План ЗП'!DL$8:DL$1071)</f>
        <v>#VALUE!</v>
      </c>
      <c r="K63" s="196" t="e">
        <f>SUMIF('[1]План ЗП'!$A$8:$A$1071,'План витрат'!$B63,'[1]План ЗП'!DM$8:DM$1071)</f>
        <v>#VALUE!</v>
      </c>
      <c r="L63" s="196" t="e">
        <f>SUMIF('[1]План ЗП'!$A$8:$A$1071,'План витрат'!$B63,'[1]План ЗП'!DN$8:DN$1071)</f>
        <v>#VALUE!</v>
      </c>
      <c r="M63" s="196" t="e">
        <f>SUMIF('[1]План ЗП'!$A$8:$A$1071,'План витрат'!$B63,'[1]План ЗП'!DO$8:DO$1071)</f>
        <v>#VALUE!</v>
      </c>
      <c r="N63" s="196" t="e">
        <f>SUMIF('[1]План ЗП'!$A$8:$A$1071,'План витрат'!$B63,'[1]План ЗП'!DP$8:DP$1071)</f>
        <v>#VALUE!</v>
      </c>
      <c r="O63" s="196" t="e">
        <f>SUMIF('[1]План ЗП'!$A$8:$A$1071,'План витрат'!$B63,'[1]План ЗП'!DQ$8:DQ$1071)</f>
        <v>#VALUE!</v>
      </c>
      <c r="P63" s="196" t="e">
        <f>SUMIF('[1]План ЗП'!$A$8:$A$1071,'План витрат'!$B63,'[1]План ЗП'!DR$8:DR$1071)</f>
        <v>#VALUE!</v>
      </c>
      <c r="Q63" s="196" t="e">
        <f>SUMIF('[1]План ЗП'!$A$8:$A$1071,'План витрат'!$B63,'[1]План ЗП'!DS$8:DS$1071)</f>
        <v>#VALUE!</v>
      </c>
      <c r="R63" s="5" t="s">
        <v>84</v>
      </c>
    </row>
    <row r="64" spans="1:18" hidden="1" x14ac:dyDescent="0.2">
      <c r="A64" s="5">
        <f t="shared" ref="A64:A95" si="16">A63+1</f>
        <v>2</v>
      </c>
      <c r="B64" s="173" t="s">
        <v>116</v>
      </c>
      <c r="C64" s="195" t="s">
        <v>105</v>
      </c>
      <c r="D64" s="177"/>
      <c r="E64" s="177" t="e">
        <f t="shared" si="15"/>
        <v>#VALUE!</v>
      </c>
      <c r="F64" s="196" t="e">
        <f>SUMIF('[1]План ЗП'!$A$8:$A$1071,'План витрат'!$B64,'[1]План ЗП'!DU$8:DU$1071)</f>
        <v>#VALUE!</v>
      </c>
      <c r="G64" s="196" t="e">
        <f>SUMIF('[1]План ЗП'!$A$8:$A$1071,'План витрат'!$B64,'[1]План ЗП'!DV$8:DV$1071)</f>
        <v>#VALUE!</v>
      </c>
      <c r="H64" s="196" t="e">
        <f>SUMIF('[1]План ЗП'!$A$8:$A$1071,'План витрат'!$B64,'[1]План ЗП'!DW$8:DW$1071)</f>
        <v>#VALUE!</v>
      </c>
      <c r="I64" s="196" t="e">
        <f>SUMIF('[1]План ЗП'!$A$8:$A$1071,'План витрат'!$B64,'[1]План ЗП'!DX$8:DX$1071)</f>
        <v>#VALUE!</v>
      </c>
      <c r="J64" s="196" t="e">
        <f>SUMIF('[1]План ЗП'!$A$8:$A$1071,'План витрат'!$B64,'[1]План ЗП'!DY$8:DY$1071)</f>
        <v>#VALUE!</v>
      </c>
      <c r="K64" s="196" t="e">
        <f>SUMIF('[1]План ЗП'!$A$8:$A$1071,'План витрат'!$B64,'[1]План ЗП'!DZ$8:DZ$1071)</f>
        <v>#VALUE!</v>
      </c>
      <c r="L64" s="196" t="e">
        <f>SUMIF('[1]План ЗП'!$A$8:$A$1071,'План витрат'!$B64,'[1]План ЗП'!EA$8:EA$1071)</f>
        <v>#VALUE!</v>
      </c>
      <c r="M64" s="196" t="e">
        <f>SUMIF('[1]План ЗП'!$A$8:$A$1071,'План витрат'!$B64,'[1]План ЗП'!EB$8:EB$1071)</f>
        <v>#VALUE!</v>
      </c>
      <c r="N64" s="196" t="e">
        <f>SUMIF('[1]План ЗП'!$A$8:$A$1071,'План витрат'!$B64,'[1]План ЗП'!EC$8:EC$1071)</f>
        <v>#VALUE!</v>
      </c>
      <c r="O64" s="196" t="e">
        <f>SUMIF('[1]План ЗП'!$A$8:$A$1071,'План витрат'!$B64,'[1]План ЗП'!ED$8:ED$1071)</f>
        <v>#VALUE!</v>
      </c>
      <c r="P64" s="196" t="e">
        <f>SUMIF('[1]План ЗП'!$A$8:$A$1071,'План витрат'!$B64,'[1]План ЗП'!EE$8:EE$1071)</f>
        <v>#VALUE!</v>
      </c>
      <c r="Q64" s="196" t="e">
        <f>SUMIF('[1]План ЗП'!$A$8:$A$1071,'План витрат'!$B64,'[1]План ЗП'!EF$8:EF$1071)</f>
        <v>#VALUE!</v>
      </c>
      <c r="R64" s="5" t="s">
        <v>83</v>
      </c>
    </row>
    <row r="65" spans="1:17" hidden="1" x14ac:dyDescent="0.2">
      <c r="A65" s="5">
        <f t="shared" si="16"/>
        <v>3</v>
      </c>
      <c r="B65" s="173" t="s">
        <v>116</v>
      </c>
      <c r="C65" s="197"/>
      <c r="D65" s="177"/>
      <c r="E65" s="177">
        <f t="shared" si="15"/>
        <v>0</v>
      </c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</row>
    <row r="66" spans="1:17" hidden="1" x14ac:dyDescent="0.2">
      <c r="A66" s="5">
        <f t="shared" si="16"/>
        <v>4</v>
      </c>
      <c r="B66" s="173" t="s">
        <v>116</v>
      </c>
      <c r="C66" s="197"/>
      <c r="D66" s="177"/>
      <c r="E66" s="177">
        <f t="shared" si="15"/>
        <v>0</v>
      </c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</row>
    <row r="67" spans="1:17" hidden="1" x14ac:dyDescent="0.2">
      <c r="A67" s="5">
        <f t="shared" si="16"/>
        <v>5</v>
      </c>
      <c r="B67" s="173" t="s">
        <v>116</v>
      </c>
      <c r="C67" s="197"/>
      <c r="D67" s="177"/>
      <c r="E67" s="177">
        <f t="shared" si="15"/>
        <v>0</v>
      </c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</row>
    <row r="68" spans="1:17" hidden="1" x14ac:dyDescent="0.2">
      <c r="A68" s="5">
        <f t="shared" si="16"/>
        <v>6</v>
      </c>
      <c r="B68" s="173" t="s">
        <v>116</v>
      </c>
      <c r="C68" s="197"/>
      <c r="D68" s="177"/>
      <c r="E68" s="177">
        <f t="shared" si="15"/>
        <v>0</v>
      </c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</row>
    <row r="69" spans="1:17" hidden="1" x14ac:dyDescent="0.2">
      <c r="A69" s="5">
        <f t="shared" si="16"/>
        <v>7</v>
      </c>
      <c r="B69" s="173" t="s">
        <v>116</v>
      </c>
      <c r="C69" s="197"/>
      <c r="D69" s="177"/>
      <c r="E69" s="177">
        <f t="shared" si="15"/>
        <v>0</v>
      </c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</row>
    <row r="70" spans="1:17" hidden="1" x14ac:dyDescent="0.2">
      <c r="A70" s="5">
        <f t="shared" si="16"/>
        <v>8</v>
      </c>
      <c r="B70" s="173" t="s">
        <v>116</v>
      </c>
      <c r="C70" s="197"/>
      <c r="D70" s="177"/>
      <c r="E70" s="177">
        <f t="shared" si="15"/>
        <v>0</v>
      </c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</row>
    <row r="71" spans="1:17" hidden="1" x14ac:dyDescent="0.2">
      <c r="A71" s="5">
        <f t="shared" si="16"/>
        <v>9</v>
      </c>
      <c r="B71" s="173" t="s">
        <v>116</v>
      </c>
      <c r="C71" s="197"/>
      <c r="D71" s="177"/>
      <c r="E71" s="177">
        <f t="shared" si="15"/>
        <v>0</v>
      </c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</row>
    <row r="72" spans="1:17" hidden="1" x14ac:dyDescent="0.2">
      <c r="A72" s="5">
        <f t="shared" si="16"/>
        <v>10</v>
      </c>
      <c r="B72" s="173" t="s">
        <v>116</v>
      </c>
      <c r="C72" s="197"/>
      <c r="D72" s="177"/>
      <c r="E72" s="177">
        <f t="shared" si="15"/>
        <v>0</v>
      </c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</row>
    <row r="73" spans="1:17" hidden="1" x14ac:dyDescent="0.2">
      <c r="A73" s="5">
        <f t="shared" si="16"/>
        <v>11</v>
      </c>
      <c r="B73" s="173" t="s">
        <v>116</v>
      </c>
      <c r="C73" s="197"/>
      <c r="D73" s="177"/>
      <c r="E73" s="177">
        <f t="shared" si="15"/>
        <v>0</v>
      </c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</row>
    <row r="74" spans="1:17" hidden="1" x14ac:dyDescent="0.2">
      <c r="A74" s="5">
        <f t="shared" si="16"/>
        <v>12</v>
      </c>
      <c r="B74" s="173" t="s">
        <v>116</v>
      </c>
      <c r="C74" s="197"/>
      <c r="D74" s="177"/>
      <c r="E74" s="177">
        <f t="shared" si="15"/>
        <v>0</v>
      </c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</row>
    <row r="75" spans="1:17" hidden="1" x14ac:dyDescent="0.2">
      <c r="A75" s="5">
        <f t="shared" si="16"/>
        <v>13</v>
      </c>
      <c r="B75" s="173" t="s">
        <v>116</v>
      </c>
      <c r="C75" s="197"/>
      <c r="D75" s="177"/>
      <c r="E75" s="177">
        <f t="shared" si="15"/>
        <v>0</v>
      </c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</row>
    <row r="76" spans="1:17" hidden="1" x14ac:dyDescent="0.2">
      <c r="A76" s="5">
        <f t="shared" si="16"/>
        <v>14</v>
      </c>
      <c r="B76" s="173" t="s">
        <v>116</v>
      </c>
      <c r="C76" s="197"/>
      <c r="D76" s="177"/>
      <c r="E76" s="177">
        <f t="shared" si="15"/>
        <v>0</v>
      </c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</row>
    <row r="77" spans="1:17" hidden="1" x14ac:dyDescent="0.2">
      <c r="A77" s="5">
        <f t="shared" si="16"/>
        <v>15</v>
      </c>
      <c r="B77" s="173" t="s">
        <v>116</v>
      </c>
      <c r="C77" s="197"/>
      <c r="D77" s="177"/>
      <c r="E77" s="177">
        <f t="shared" si="15"/>
        <v>0</v>
      </c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</row>
    <row r="78" spans="1:17" hidden="1" x14ac:dyDescent="0.2">
      <c r="A78" s="5">
        <f t="shared" si="16"/>
        <v>16</v>
      </c>
      <c r="B78" s="173" t="s">
        <v>116</v>
      </c>
      <c r="C78" s="197"/>
      <c r="D78" s="177"/>
      <c r="E78" s="177">
        <f t="shared" si="15"/>
        <v>0</v>
      </c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</row>
    <row r="79" spans="1:17" hidden="1" x14ac:dyDescent="0.2">
      <c r="A79" s="5">
        <f t="shared" si="16"/>
        <v>17</v>
      </c>
      <c r="B79" s="173" t="s">
        <v>116</v>
      </c>
      <c r="C79" s="197"/>
      <c r="D79" s="177"/>
      <c r="E79" s="177">
        <f t="shared" si="15"/>
        <v>0</v>
      </c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</row>
    <row r="80" spans="1:17" hidden="1" x14ac:dyDescent="0.2">
      <c r="A80" s="5">
        <f t="shared" si="16"/>
        <v>18</v>
      </c>
      <c r="B80" s="173" t="s">
        <v>116</v>
      </c>
      <c r="C80" s="197"/>
      <c r="D80" s="177"/>
      <c r="E80" s="177">
        <f t="shared" si="15"/>
        <v>0</v>
      </c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</row>
    <row r="81" spans="1:17" hidden="1" x14ac:dyDescent="0.2">
      <c r="A81" s="5">
        <f t="shared" si="16"/>
        <v>19</v>
      </c>
      <c r="B81" s="173" t="s">
        <v>116</v>
      </c>
      <c r="C81" s="197"/>
      <c r="D81" s="177"/>
      <c r="E81" s="177">
        <f t="shared" si="15"/>
        <v>0</v>
      </c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</row>
    <row r="82" spans="1:17" hidden="1" x14ac:dyDescent="0.2">
      <c r="A82" s="5">
        <f t="shared" si="16"/>
        <v>20</v>
      </c>
      <c r="B82" s="173" t="s">
        <v>116</v>
      </c>
      <c r="C82" s="197"/>
      <c r="D82" s="177"/>
      <c r="E82" s="177">
        <f t="shared" si="15"/>
        <v>0</v>
      </c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</row>
    <row r="83" spans="1:17" hidden="1" x14ac:dyDescent="0.2">
      <c r="A83" s="5">
        <f t="shared" si="16"/>
        <v>21</v>
      </c>
      <c r="B83" s="173" t="s">
        <v>116</v>
      </c>
      <c r="C83" s="197"/>
      <c r="D83" s="177"/>
      <c r="E83" s="177">
        <f t="shared" si="15"/>
        <v>0</v>
      </c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</row>
    <row r="84" spans="1:17" hidden="1" x14ac:dyDescent="0.2">
      <c r="A84" s="5">
        <f t="shared" si="16"/>
        <v>22</v>
      </c>
      <c r="B84" s="173" t="s">
        <v>116</v>
      </c>
      <c r="C84" s="197"/>
      <c r="D84" s="177"/>
      <c r="E84" s="177">
        <f t="shared" si="15"/>
        <v>0</v>
      </c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</row>
    <row r="85" spans="1:17" hidden="1" x14ac:dyDescent="0.2">
      <c r="A85" s="5">
        <f t="shared" si="16"/>
        <v>23</v>
      </c>
      <c r="B85" s="173" t="s">
        <v>116</v>
      </c>
      <c r="C85" s="197"/>
      <c r="D85" s="177"/>
      <c r="E85" s="177">
        <f t="shared" si="15"/>
        <v>0</v>
      </c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</row>
    <row r="86" spans="1:17" hidden="1" x14ac:dyDescent="0.2">
      <c r="A86" s="5">
        <f t="shared" si="16"/>
        <v>24</v>
      </c>
      <c r="B86" s="173" t="s">
        <v>116</v>
      </c>
      <c r="C86" s="197"/>
      <c r="D86" s="177"/>
      <c r="E86" s="177">
        <f t="shared" si="15"/>
        <v>0</v>
      </c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</row>
    <row r="87" spans="1:17" hidden="1" x14ac:dyDescent="0.2">
      <c r="A87" s="5">
        <f t="shared" si="16"/>
        <v>25</v>
      </c>
      <c r="B87" s="173" t="s">
        <v>116</v>
      </c>
      <c r="C87" s="197"/>
      <c r="D87" s="177"/>
      <c r="E87" s="177">
        <f t="shared" si="15"/>
        <v>0</v>
      </c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</row>
    <row r="88" spans="1:17" hidden="1" x14ac:dyDescent="0.2">
      <c r="A88" s="5">
        <f t="shared" si="16"/>
        <v>26</v>
      </c>
      <c r="B88" s="173" t="s">
        <v>116</v>
      </c>
      <c r="C88" s="197"/>
      <c r="D88" s="177"/>
      <c r="E88" s="177">
        <f t="shared" si="15"/>
        <v>0</v>
      </c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</row>
    <row r="89" spans="1:17" hidden="1" x14ac:dyDescent="0.2">
      <c r="A89" s="5">
        <f t="shared" si="16"/>
        <v>27</v>
      </c>
      <c r="B89" s="173" t="s">
        <v>116</v>
      </c>
      <c r="C89" s="197"/>
      <c r="D89" s="177"/>
      <c r="E89" s="177">
        <f t="shared" si="15"/>
        <v>0</v>
      </c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</row>
    <row r="90" spans="1:17" hidden="1" x14ac:dyDescent="0.2">
      <c r="A90" s="5">
        <f t="shared" si="16"/>
        <v>28</v>
      </c>
      <c r="B90" s="173" t="s">
        <v>116</v>
      </c>
      <c r="C90" s="197"/>
      <c r="D90" s="177"/>
      <c r="E90" s="177">
        <f t="shared" si="15"/>
        <v>0</v>
      </c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</row>
    <row r="91" spans="1:17" hidden="1" x14ac:dyDescent="0.2">
      <c r="A91" s="5">
        <f t="shared" si="16"/>
        <v>29</v>
      </c>
      <c r="B91" s="173" t="s">
        <v>116</v>
      </c>
      <c r="C91" s="197"/>
      <c r="D91" s="177"/>
      <c r="E91" s="177">
        <f t="shared" si="15"/>
        <v>0</v>
      </c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</row>
    <row r="92" spans="1:17" hidden="1" x14ac:dyDescent="0.2">
      <c r="A92" s="5">
        <f t="shared" si="16"/>
        <v>30</v>
      </c>
      <c r="B92" s="173" t="s">
        <v>116</v>
      </c>
      <c r="C92" s="197"/>
      <c r="D92" s="177"/>
      <c r="E92" s="177">
        <f t="shared" si="15"/>
        <v>0</v>
      </c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</row>
    <row r="93" spans="1:17" hidden="1" x14ac:dyDescent="0.2">
      <c r="A93" s="5">
        <f t="shared" si="16"/>
        <v>31</v>
      </c>
      <c r="B93" s="173" t="s">
        <v>116</v>
      </c>
      <c r="C93" s="197"/>
      <c r="D93" s="177"/>
      <c r="E93" s="177">
        <f t="shared" si="15"/>
        <v>0</v>
      </c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</row>
    <row r="94" spans="1:17" hidden="1" x14ac:dyDescent="0.2">
      <c r="A94" s="5">
        <f t="shared" si="16"/>
        <v>32</v>
      </c>
      <c r="B94" s="173" t="s">
        <v>116</v>
      </c>
      <c r="C94" s="197"/>
      <c r="D94" s="177"/>
      <c r="E94" s="177">
        <f t="shared" si="15"/>
        <v>0</v>
      </c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</row>
    <row r="95" spans="1:17" hidden="1" x14ac:dyDescent="0.2">
      <c r="A95" s="5">
        <f t="shared" si="16"/>
        <v>33</v>
      </c>
      <c r="B95" s="173" t="s">
        <v>116</v>
      </c>
      <c r="C95" s="197"/>
      <c r="D95" s="177"/>
      <c r="E95" s="177">
        <f t="shared" ref="E95:E122" si="17">SUM(F95:Q95)</f>
        <v>0</v>
      </c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</row>
    <row r="96" spans="1:17" hidden="1" x14ac:dyDescent="0.2">
      <c r="A96" s="5">
        <f t="shared" ref="A96:A122" si="18">A95+1</f>
        <v>34</v>
      </c>
      <c r="B96" s="173" t="s">
        <v>116</v>
      </c>
      <c r="C96" s="197"/>
      <c r="D96" s="177"/>
      <c r="E96" s="177">
        <f t="shared" si="17"/>
        <v>0</v>
      </c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</row>
    <row r="97" spans="1:17" hidden="1" x14ac:dyDescent="0.2">
      <c r="A97" s="5">
        <f t="shared" si="18"/>
        <v>35</v>
      </c>
      <c r="B97" s="173" t="s">
        <v>116</v>
      </c>
      <c r="C97" s="197"/>
      <c r="D97" s="177"/>
      <c r="E97" s="177">
        <f t="shared" si="17"/>
        <v>0</v>
      </c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</row>
    <row r="98" spans="1:17" hidden="1" x14ac:dyDescent="0.2">
      <c r="A98" s="5">
        <f t="shared" si="18"/>
        <v>36</v>
      </c>
      <c r="B98" s="173" t="s">
        <v>116</v>
      </c>
      <c r="C98" s="197"/>
      <c r="D98" s="177"/>
      <c r="E98" s="177">
        <f t="shared" si="17"/>
        <v>0</v>
      </c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</row>
    <row r="99" spans="1:17" hidden="1" x14ac:dyDescent="0.2">
      <c r="A99" s="5">
        <f t="shared" si="18"/>
        <v>37</v>
      </c>
      <c r="B99" s="173" t="s">
        <v>116</v>
      </c>
      <c r="C99" s="197"/>
      <c r="D99" s="177"/>
      <c r="E99" s="177">
        <f t="shared" si="17"/>
        <v>0</v>
      </c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</row>
    <row r="100" spans="1:17" hidden="1" x14ac:dyDescent="0.2">
      <c r="A100" s="5">
        <f t="shared" si="18"/>
        <v>38</v>
      </c>
      <c r="B100" s="173" t="s">
        <v>116</v>
      </c>
      <c r="C100" s="197"/>
      <c r="D100" s="177"/>
      <c r="E100" s="177">
        <f t="shared" si="17"/>
        <v>0</v>
      </c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</row>
    <row r="101" spans="1:17" hidden="1" x14ac:dyDescent="0.2">
      <c r="A101" s="5">
        <f t="shared" si="18"/>
        <v>39</v>
      </c>
      <c r="B101" s="173" t="s">
        <v>116</v>
      </c>
      <c r="C101" s="197"/>
      <c r="D101" s="177"/>
      <c r="E101" s="177">
        <f t="shared" si="17"/>
        <v>0</v>
      </c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</row>
    <row r="102" spans="1:17" hidden="1" x14ac:dyDescent="0.2">
      <c r="A102" s="5">
        <f t="shared" si="18"/>
        <v>40</v>
      </c>
      <c r="B102" s="173" t="s">
        <v>116</v>
      </c>
      <c r="C102" s="197"/>
      <c r="D102" s="177"/>
      <c r="E102" s="177">
        <f t="shared" si="17"/>
        <v>0</v>
      </c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</row>
    <row r="103" spans="1:17" hidden="1" x14ac:dyDescent="0.2">
      <c r="A103" s="5">
        <f t="shared" si="18"/>
        <v>41</v>
      </c>
      <c r="B103" s="173" t="s">
        <v>116</v>
      </c>
      <c r="C103" s="197"/>
      <c r="D103" s="177"/>
      <c r="E103" s="177">
        <f t="shared" si="17"/>
        <v>0</v>
      </c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</row>
    <row r="104" spans="1:17" hidden="1" x14ac:dyDescent="0.2">
      <c r="A104" s="5">
        <f t="shared" si="18"/>
        <v>42</v>
      </c>
      <c r="B104" s="173" t="s">
        <v>116</v>
      </c>
      <c r="C104" s="197"/>
      <c r="D104" s="177"/>
      <c r="E104" s="177">
        <f t="shared" si="17"/>
        <v>0</v>
      </c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</row>
    <row r="105" spans="1:17" hidden="1" x14ac:dyDescent="0.2">
      <c r="A105" s="5">
        <f t="shared" si="18"/>
        <v>43</v>
      </c>
      <c r="B105" s="173" t="s">
        <v>116</v>
      </c>
      <c r="C105" s="197"/>
      <c r="D105" s="177"/>
      <c r="E105" s="177">
        <f t="shared" si="17"/>
        <v>0</v>
      </c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</row>
    <row r="106" spans="1:17" hidden="1" x14ac:dyDescent="0.2">
      <c r="A106" s="5">
        <f t="shared" si="18"/>
        <v>44</v>
      </c>
      <c r="B106" s="173" t="s">
        <v>116</v>
      </c>
      <c r="C106" s="197"/>
      <c r="D106" s="177"/>
      <c r="E106" s="177">
        <f t="shared" si="17"/>
        <v>0</v>
      </c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</row>
    <row r="107" spans="1:17" hidden="1" x14ac:dyDescent="0.2">
      <c r="A107" s="5">
        <f t="shared" si="18"/>
        <v>45</v>
      </c>
      <c r="B107" s="173" t="s">
        <v>116</v>
      </c>
      <c r="C107" s="197"/>
      <c r="D107" s="177"/>
      <c r="E107" s="177">
        <f t="shared" si="17"/>
        <v>0</v>
      </c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</row>
    <row r="108" spans="1:17" hidden="1" x14ac:dyDescent="0.2">
      <c r="A108" s="5">
        <f t="shared" si="18"/>
        <v>46</v>
      </c>
      <c r="B108" s="173" t="s">
        <v>116</v>
      </c>
      <c r="C108" s="197"/>
      <c r="D108" s="177"/>
      <c r="E108" s="177">
        <f t="shared" si="17"/>
        <v>0</v>
      </c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</row>
    <row r="109" spans="1:17" hidden="1" x14ac:dyDescent="0.2">
      <c r="A109" s="5">
        <f t="shared" si="18"/>
        <v>47</v>
      </c>
      <c r="B109" s="173" t="s">
        <v>116</v>
      </c>
      <c r="C109" s="197"/>
      <c r="D109" s="177"/>
      <c r="E109" s="177">
        <f t="shared" si="17"/>
        <v>0</v>
      </c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</row>
    <row r="110" spans="1:17" hidden="1" x14ac:dyDescent="0.2">
      <c r="A110" s="5">
        <f t="shared" si="18"/>
        <v>48</v>
      </c>
      <c r="B110" s="173" t="s">
        <v>116</v>
      </c>
      <c r="C110" s="197"/>
      <c r="D110" s="177"/>
      <c r="E110" s="177">
        <f t="shared" si="17"/>
        <v>0</v>
      </c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</row>
    <row r="111" spans="1:17" hidden="1" x14ac:dyDescent="0.2">
      <c r="A111" s="5">
        <f t="shared" si="18"/>
        <v>49</v>
      </c>
      <c r="B111" s="173" t="s">
        <v>116</v>
      </c>
      <c r="C111" s="197"/>
      <c r="D111" s="177"/>
      <c r="E111" s="177">
        <f t="shared" si="17"/>
        <v>0</v>
      </c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</row>
    <row r="112" spans="1:17" hidden="1" x14ac:dyDescent="0.2">
      <c r="A112" s="5">
        <f t="shared" si="18"/>
        <v>50</v>
      </c>
      <c r="B112" s="173" t="s">
        <v>116</v>
      </c>
      <c r="C112" s="197"/>
      <c r="D112" s="177"/>
      <c r="E112" s="177">
        <f t="shared" si="17"/>
        <v>0</v>
      </c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</row>
    <row r="113" spans="1:18" hidden="1" x14ac:dyDescent="0.2">
      <c r="A113" s="5">
        <f t="shared" si="18"/>
        <v>51</v>
      </c>
      <c r="B113" s="173" t="s">
        <v>116</v>
      </c>
      <c r="C113" s="197"/>
      <c r="D113" s="177"/>
      <c r="E113" s="177">
        <f t="shared" si="17"/>
        <v>0</v>
      </c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</row>
    <row r="114" spans="1:18" hidden="1" x14ac:dyDescent="0.2">
      <c r="A114" s="5">
        <f t="shared" si="18"/>
        <v>52</v>
      </c>
      <c r="B114" s="173" t="s">
        <v>116</v>
      </c>
      <c r="C114" s="197"/>
      <c r="D114" s="177"/>
      <c r="E114" s="177">
        <f t="shared" si="17"/>
        <v>0</v>
      </c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</row>
    <row r="115" spans="1:18" hidden="1" x14ac:dyDescent="0.2">
      <c r="A115" s="5">
        <f t="shared" si="18"/>
        <v>53</v>
      </c>
      <c r="B115" s="173" t="s">
        <v>116</v>
      </c>
      <c r="C115" s="197"/>
      <c r="D115" s="177"/>
      <c r="E115" s="177">
        <f t="shared" si="17"/>
        <v>0</v>
      </c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</row>
    <row r="116" spans="1:18" hidden="1" x14ac:dyDescent="0.2">
      <c r="A116" s="5">
        <f t="shared" si="18"/>
        <v>54</v>
      </c>
      <c r="B116" s="173" t="s">
        <v>116</v>
      </c>
      <c r="C116" s="197"/>
      <c r="D116" s="177"/>
      <c r="E116" s="177">
        <f t="shared" si="17"/>
        <v>0</v>
      </c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</row>
    <row r="117" spans="1:18" hidden="1" x14ac:dyDescent="0.2">
      <c r="A117" s="5">
        <f t="shared" si="18"/>
        <v>55</v>
      </c>
      <c r="B117" s="173" t="s">
        <v>116</v>
      </c>
      <c r="C117" s="197"/>
      <c r="D117" s="177"/>
      <c r="E117" s="177">
        <f t="shared" si="17"/>
        <v>0</v>
      </c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</row>
    <row r="118" spans="1:18" hidden="1" x14ac:dyDescent="0.2">
      <c r="A118" s="5">
        <f t="shared" si="18"/>
        <v>56</v>
      </c>
      <c r="B118" s="173" t="s">
        <v>116</v>
      </c>
      <c r="C118" s="197"/>
      <c r="D118" s="177"/>
      <c r="E118" s="177">
        <f t="shared" si="17"/>
        <v>0</v>
      </c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</row>
    <row r="119" spans="1:18" hidden="1" x14ac:dyDescent="0.2">
      <c r="A119" s="5">
        <f t="shared" si="18"/>
        <v>57</v>
      </c>
      <c r="B119" s="173" t="s">
        <v>116</v>
      </c>
      <c r="C119" s="197"/>
      <c r="D119" s="177"/>
      <c r="E119" s="177">
        <f t="shared" si="17"/>
        <v>0</v>
      </c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</row>
    <row r="120" spans="1:18" hidden="1" x14ac:dyDescent="0.2">
      <c r="A120" s="5">
        <f t="shared" si="18"/>
        <v>58</v>
      </c>
      <c r="B120" s="173" t="s">
        <v>116</v>
      </c>
      <c r="C120" s="197"/>
      <c r="D120" s="177"/>
      <c r="E120" s="177">
        <f t="shared" si="17"/>
        <v>0</v>
      </c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</row>
    <row r="121" spans="1:18" hidden="1" x14ac:dyDescent="0.2">
      <c r="A121" s="5">
        <f t="shared" si="18"/>
        <v>59</v>
      </c>
      <c r="B121" s="173" t="s">
        <v>116</v>
      </c>
      <c r="C121" s="197"/>
      <c r="D121" s="177"/>
      <c r="E121" s="177">
        <f t="shared" si="17"/>
        <v>0</v>
      </c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</row>
    <row r="122" spans="1:18" hidden="1" x14ac:dyDescent="0.2">
      <c r="A122" s="5">
        <f t="shared" si="18"/>
        <v>60</v>
      </c>
      <c r="B122" s="173" t="s">
        <v>116</v>
      </c>
      <c r="C122" s="197"/>
      <c r="D122" s="177"/>
      <c r="E122" s="177">
        <f t="shared" si="17"/>
        <v>0</v>
      </c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</row>
    <row r="123" spans="1:18" ht="15.75" hidden="1" x14ac:dyDescent="0.2">
      <c r="B123" s="173" t="s">
        <v>116</v>
      </c>
      <c r="C123" s="194" t="s">
        <v>114</v>
      </c>
      <c r="D123" s="175"/>
      <c r="E123" s="175" t="e">
        <f t="shared" ref="E123:Q123" si="19">SUM(E124:E183)</f>
        <v>#VALUE!</v>
      </c>
      <c r="F123" s="175" t="e">
        <f t="shared" si="19"/>
        <v>#VALUE!</v>
      </c>
      <c r="G123" s="175" t="e">
        <f t="shared" si="19"/>
        <v>#VALUE!</v>
      </c>
      <c r="H123" s="175" t="e">
        <f t="shared" si="19"/>
        <v>#VALUE!</v>
      </c>
      <c r="I123" s="175" t="e">
        <f t="shared" si="19"/>
        <v>#VALUE!</v>
      </c>
      <c r="J123" s="175" t="e">
        <f t="shared" si="19"/>
        <v>#VALUE!</v>
      </c>
      <c r="K123" s="175" t="e">
        <f t="shared" si="19"/>
        <v>#VALUE!</v>
      </c>
      <c r="L123" s="175" t="e">
        <f t="shared" si="19"/>
        <v>#VALUE!</v>
      </c>
      <c r="M123" s="175" t="e">
        <f t="shared" si="19"/>
        <v>#VALUE!</v>
      </c>
      <c r="N123" s="175" t="e">
        <f t="shared" si="19"/>
        <v>#VALUE!</v>
      </c>
      <c r="O123" s="175" t="e">
        <f t="shared" si="19"/>
        <v>#VALUE!</v>
      </c>
      <c r="P123" s="175" t="e">
        <f t="shared" si="19"/>
        <v>#VALUE!</v>
      </c>
      <c r="Q123" s="175" t="e">
        <f t="shared" si="19"/>
        <v>#VALUE!</v>
      </c>
    </row>
    <row r="124" spans="1:18" hidden="1" x14ac:dyDescent="0.2">
      <c r="A124" s="5">
        <v>1</v>
      </c>
      <c r="B124" s="173" t="s">
        <v>116</v>
      </c>
      <c r="C124" s="195" t="s">
        <v>106</v>
      </c>
      <c r="D124" s="177"/>
      <c r="E124" s="177" t="e">
        <f t="shared" ref="E124:E155" si="20">SUM(F124:Q124)</f>
        <v>#VALUE!</v>
      </c>
      <c r="F124" s="196" t="e">
        <f>SUMIF('[1]План ЗП'!$A$8:$A$1071,'План витрат'!$B124,'[1]План ЗП'!DH$8:DH$1071)</f>
        <v>#VALUE!</v>
      </c>
      <c r="G124" s="196" t="e">
        <f>SUMIF('[1]План ЗП'!$A$8:$A$1071,'План витрат'!$B124,'[1]План ЗП'!DI$8:DI$1071)</f>
        <v>#VALUE!</v>
      </c>
      <c r="H124" s="196" t="e">
        <f>SUMIF('[1]План ЗП'!$A$8:$A$1071,'План витрат'!$B124,'[1]План ЗП'!DJ$8:DJ$1071)</f>
        <v>#VALUE!</v>
      </c>
      <c r="I124" s="196" t="e">
        <f>SUMIF('[1]План ЗП'!$A$8:$A$1071,'План витрат'!$B124,'[1]План ЗП'!DK$8:DK$1071)</f>
        <v>#VALUE!</v>
      </c>
      <c r="J124" s="196" t="e">
        <f>SUMIF('[1]План ЗП'!$A$8:$A$1071,'План витрат'!$B124,'[1]План ЗП'!DL$8:DL$1071)</f>
        <v>#VALUE!</v>
      </c>
      <c r="K124" s="196" t="e">
        <f>SUMIF('[1]План ЗП'!$A$8:$A$1071,'План витрат'!$B124,'[1]План ЗП'!DM$8:DM$1071)</f>
        <v>#VALUE!</v>
      </c>
      <c r="L124" s="196" t="e">
        <f>SUMIF('[1]План ЗП'!$A$8:$A$1071,'План витрат'!$B124,'[1]План ЗП'!DN$8:DN$1071)</f>
        <v>#VALUE!</v>
      </c>
      <c r="M124" s="196" t="e">
        <f>SUMIF('[1]План ЗП'!$A$8:$A$1071,'План витрат'!$B124,'[1]План ЗП'!DO$8:DO$1071)</f>
        <v>#VALUE!</v>
      </c>
      <c r="N124" s="196" t="e">
        <f>SUMIF('[1]План ЗП'!$A$8:$A$1071,'План витрат'!$B124,'[1]План ЗП'!DP$8:DP$1071)</f>
        <v>#VALUE!</v>
      </c>
      <c r="O124" s="196" t="e">
        <f>SUMIF('[1]План ЗП'!$A$8:$A$1071,'План витрат'!$B124,'[1]План ЗП'!DQ$8:DQ$1071)</f>
        <v>#VALUE!</v>
      </c>
      <c r="P124" s="196" t="e">
        <f>SUMIF('[1]План ЗП'!$A$8:$A$1071,'План витрат'!$B124,'[1]План ЗП'!DR$8:DR$1071)</f>
        <v>#VALUE!</v>
      </c>
      <c r="Q124" s="196" t="e">
        <f>SUMIF('[1]План ЗП'!$A$8:$A$1071,'План витрат'!$B124,'[1]План ЗП'!DS$8:DS$1071)</f>
        <v>#VALUE!</v>
      </c>
      <c r="R124" s="5" t="s">
        <v>84</v>
      </c>
    </row>
    <row r="125" spans="1:18" hidden="1" x14ac:dyDescent="0.2">
      <c r="A125" s="5">
        <f t="shared" ref="A125:A156" si="21">A124+1</f>
        <v>2</v>
      </c>
      <c r="B125" s="173" t="s">
        <v>116</v>
      </c>
      <c r="C125" s="195" t="s">
        <v>105</v>
      </c>
      <c r="D125" s="177"/>
      <c r="E125" s="177" t="e">
        <f t="shared" si="20"/>
        <v>#VALUE!</v>
      </c>
      <c r="F125" s="196" t="e">
        <f>SUMIF('[1]План ЗП'!$A$8:$A$1071,'План витрат'!$B125,'[1]План ЗП'!DU$8:DU$1071)</f>
        <v>#VALUE!</v>
      </c>
      <c r="G125" s="196" t="e">
        <f>SUMIF('[1]План ЗП'!$A$8:$A$1071,'План витрат'!$B125,'[1]План ЗП'!DV$8:DV$1071)</f>
        <v>#VALUE!</v>
      </c>
      <c r="H125" s="196" t="e">
        <f>SUMIF('[1]План ЗП'!$A$8:$A$1071,'План витрат'!$B125,'[1]План ЗП'!DW$8:DW$1071)</f>
        <v>#VALUE!</v>
      </c>
      <c r="I125" s="196" t="e">
        <f>SUMIF('[1]План ЗП'!$A$8:$A$1071,'План витрат'!$B125,'[1]План ЗП'!DX$8:DX$1071)</f>
        <v>#VALUE!</v>
      </c>
      <c r="J125" s="196" t="e">
        <f>SUMIF('[1]План ЗП'!$A$8:$A$1071,'План витрат'!$B125,'[1]План ЗП'!DY$8:DY$1071)</f>
        <v>#VALUE!</v>
      </c>
      <c r="K125" s="196" t="e">
        <f>SUMIF('[1]План ЗП'!$A$8:$A$1071,'План витрат'!$B125,'[1]План ЗП'!DZ$8:DZ$1071)</f>
        <v>#VALUE!</v>
      </c>
      <c r="L125" s="196" t="e">
        <f>SUMIF('[1]План ЗП'!$A$8:$A$1071,'План витрат'!$B125,'[1]План ЗП'!EA$8:EA$1071)</f>
        <v>#VALUE!</v>
      </c>
      <c r="M125" s="196" t="e">
        <f>SUMIF('[1]План ЗП'!$A$8:$A$1071,'План витрат'!$B125,'[1]План ЗП'!EB$8:EB$1071)</f>
        <v>#VALUE!</v>
      </c>
      <c r="N125" s="196" t="e">
        <f>SUMIF('[1]План ЗП'!$A$8:$A$1071,'План витрат'!$B125,'[1]План ЗП'!EC$8:EC$1071)</f>
        <v>#VALUE!</v>
      </c>
      <c r="O125" s="196" t="e">
        <f>SUMIF('[1]План ЗП'!$A$8:$A$1071,'План витрат'!$B125,'[1]План ЗП'!ED$8:ED$1071)</f>
        <v>#VALUE!</v>
      </c>
      <c r="P125" s="196" t="e">
        <f>SUMIF('[1]План ЗП'!$A$8:$A$1071,'План витрат'!$B125,'[1]План ЗП'!EE$8:EE$1071)</f>
        <v>#VALUE!</v>
      </c>
      <c r="Q125" s="196" t="e">
        <f>SUMIF('[1]План ЗП'!$A$8:$A$1071,'План витрат'!$B125,'[1]План ЗП'!EF$8:EF$1071)</f>
        <v>#VALUE!</v>
      </c>
      <c r="R125" s="5" t="s">
        <v>83</v>
      </c>
    </row>
    <row r="126" spans="1:18" hidden="1" x14ac:dyDescent="0.2">
      <c r="A126" s="5">
        <f t="shared" si="21"/>
        <v>3</v>
      </c>
      <c r="B126" s="173" t="s">
        <v>116</v>
      </c>
      <c r="C126" s="197"/>
      <c r="D126" s="177"/>
      <c r="E126" s="177">
        <f t="shared" si="20"/>
        <v>0</v>
      </c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</row>
    <row r="127" spans="1:18" hidden="1" x14ac:dyDescent="0.2">
      <c r="A127" s="5">
        <f t="shared" si="21"/>
        <v>4</v>
      </c>
      <c r="B127" s="173" t="s">
        <v>116</v>
      </c>
      <c r="C127" s="197"/>
      <c r="D127" s="177"/>
      <c r="E127" s="177">
        <f t="shared" si="20"/>
        <v>0</v>
      </c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</row>
    <row r="128" spans="1:18" hidden="1" x14ac:dyDescent="0.2">
      <c r="A128" s="5">
        <f t="shared" si="21"/>
        <v>5</v>
      </c>
      <c r="B128" s="173" t="s">
        <v>116</v>
      </c>
      <c r="C128" s="197"/>
      <c r="D128" s="177"/>
      <c r="E128" s="177">
        <f t="shared" si="20"/>
        <v>0</v>
      </c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</row>
    <row r="129" spans="1:17" hidden="1" x14ac:dyDescent="0.2">
      <c r="A129" s="5">
        <f t="shared" si="21"/>
        <v>6</v>
      </c>
      <c r="B129" s="173" t="s">
        <v>116</v>
      </c>
      <c r="C129" s="197"/>
      <c r="D129" s="177"/>
      <c r="E129" s="177">
        <f t="shared" si="20"/>
        <v>0</v>
      </c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</row>
    <row r="130" spans="1:17" hidden="1" x14ac:dyDescent="0.2">
      <c r="A130" s="5">
        <f t="shared" si="21"/>
        <v>7</v>
      </c>
      <c r="B130" s="173" t="s">
        <v>116</v>
      </c>
      <c r="C130" s="197"/>
      <c r="D130" s="177"/>
      <c r="E130" s="177">
        <f t="shared" si="20"/>
        <v>0</v>
      </c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</row>
    <row r="131" spans="1:17" hidden="1" x14ac:dyDescent="0.2">
      <c r="A131" s="5">
        <f t="shared" si="21"/>
        <v>8</v>
      </c>
      <c r="B131" s="173" t="s">
        <v>116</v>
      </c>
      <c r="C131" s="197"/>
      <c r="D131" s="177"/>
      <c r="E131" s="177">
        <f t="shared" si="20"/>
        <v>0</v>
      </c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</row>
    <row r="132" spans="1:17" hidden="1" x14ac:dyDescent="0.2">
      <c r="A132" s="5">
        <f t="shared" si="21"/>
        <v>9</v>
      </c>
      <c r="B132" s="173" t="s">
        <v>116</v>
      </c>
      <c r="C132" s="197"/>
      <c r="D132" s="177"/>
      <c r="E132" s="177">
        <f t="shared" si="20"/>
        <v>0</v>
      </c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</row>
    <row r="133" spans="1:17" hidden="1" x14ac:dyDescent="0.2">
      <c r="A133" s="5">
        <f t="shared" si="21"/>
        <v>10</v>
      </c>
      <c r="B133" s="173" t="s">
        <v>116</v>
      </c>
      <c r="C133" s="197"/>
      <c r="D133" s="177"/>
      <c r="E133" s="177">
        <f t="shared" si="20"/>
        <v>0</v>
      </c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</row>
    <row r="134" spans="1:17" hidden="1" x14ac:dyDescent="0.2">
      <c r="A134" s="5">
        <f t="shared" si="21"/>
        <v>11</v>
      </c>
      <c r="B134" s="173" t="s">
        <v>116</v>
      </c>
      <c r="C134" s="197"/>
      <c r="D134" s="177"/>
      <c r="E134" s="177">
        <f t="shared" si="20"/>
        <v>0</v>
      </c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</row>
    <row r="135" spans="1:17" hidden="1" x14ac:dyDescent="0.2">
      <c r="A135" s="5">
        <f t="shared" si="21"/>
        <v>12</v>
      </c>
      <c r="B135" s="173" t="s">
        <v>116</v>
      </c>
      <c r="C135" s="197"/>
      <c r="D135" s="177"/>
      <c r="E135" s="177">
        <f t="shared" si="20"/>
        <v>0</v>
      </c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</row>
    <row r="136" spans="1:17" hidden="1" x14ac:dyDescent="0.2">
      <c r="A136" s="5">
        <f t="shared" si="21"/>
        <v>13</v>
      </c>
      <c r="B136" s="173" t="s">
        <v>116</v>
      </c>
      <c r="C136" s="197"/>
      <c r="D136" s="177"/>
      <c r="E136" s="177">
        <f t="shared" si="20"/>
        <v>0</v>
      </c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</row>
    <row r="137" spans="1:17" hidden="1" x14ac:dyDescent="0.2">
      <c r="A137" s="5">
        <f t="shared" si="21"/>
        <v>14</v>
      </c>
      <c r="B137" s="173" t="s">
        <v>116</v>
      </c>
      <c r="C137" s="197"/>
      <c r="D137" s="177"/>
      <c r="E137" s="177">
        <f t="shared" si="20"/>
        <v>0</v>
      </c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</row>
    <row r="138" spans="1:17" hidden="1" x14ac:dyDescent="0.2">
      <c r="A138" s="5">
        <f t="shared" si="21"/>
        <v>15</v>
      </c>
      <c r="B138" s="173" t="s">
        <v>116</v>
      </c>
      <c r="C138" s="197"/>
      <c r="D138" s="177"/>
      <c r="E138" s="177">
        <f t="shared" si="20"/>
        <v>0</v>
      </c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</row>
    <row r="139" spans="1:17" hidden="1" x14ac:dyDescent="0.2">
      <c r="A139" s="5">
        <f t="shared" si="21"/>
        <v>16</v>
      </c>
      <c r="B139" s="173" t="s">
        <v>116</v>
      </c>
      <c r="C139" s="197"/>
      <c r="D139" s="177"/>
      <c r="E139" s="177">
        <f t="shared" si="20"/>
        <v>0</v>
      </c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</row>
    <row r="140" spans="1:17" hidden="1" x14ac:dyDescent="0.2">
      <c r="A140" s="5">
        <f t="shared" si="21"/>
        <v>17</v>
      </c>
      <c r="B140" s="173" t="s">
        <v>116</v>
      </c>
      <c r="C140" s="197"/>
      <c r="D140" s="177"/>
      <c r="E140" s="177">
        <f t="shared" si="20"/>
        <v>0</v>
      </c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</row>
    <row r="141" spans="1:17" hidden="1" x14ac:dyDescent="0.2">
      <c r="A141" s="5">
        <f t="shared" si="21"/>
        <v>18</v>
      </c>
      <c r="B141" s="173" t="s">
        <v>116</v>
      </c>
      <c r="C141" s="197"/>
      <c r="D141" s="177"/>
      <c r="E141" s="177">
        <f t="shared" si="20"/>
        <v>0</v>
      </c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</row>
    <row r="142" spans="1:17" hidden="1" x14ac:dyDescent="0.2">
      <c r="A142" s="5">
        <f t="shared" si="21"/>
        <v>19</v>
      </c>
      <c r="B142" s="173" t="s">
        <v>116</v>
      </c>
      <c r="C142" s="197"/>
      <c r="D142" s="177"/>
      <c r="E142" s="177">
        <f t="shared" si="20"/>
        <v>0</v>
      </c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</row>
    <row r="143" spans="1:17" hidden="1" x14ac:dyDescent="0.2">
      <c r="A143" s="5">
        <f t="shared" si="21"/>
        <v>20</v>
      </c>
      <c r="B143" s="173" t="s">
        <v>116</v>
      </c>
      <c r="C143" s="197"/>
      <c r="D143" s="177"/>
      <c r="E143" s="177">
        <f t="shared" si="20"/>
        <v>0</v>
      </c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</row>
    <row r="144" spans="1:17" hidden="1" x14ac:dyDescent="0.2">
      <c r="A144" s="5">
        <f t="shared" si="21"/>
        <v>21</v>
      </c>
      <c r="B144" s="173" t="s">
        <v>116</v>
      </c>
      <c r="C144" s="197"/>
      <c r="D144" s="177"/>
      <c r="E144" s="177">
        <f t="shared" si="20"/>
        <v>0</v>
      </c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</row>
    <row r="145" spans="1:17" hidden="1" x14ac:dyDescent="0.2">
      <c r="A145" s="5">
        <f t="shared" si="21"/>
        <v>22</v>
      </c>
      <c r="B145" s="173" t="s">
        <v>116</v>
      </c>
      <c r="C145" s="197"/>
      <c r="D145" s="177"/>
      <c r="E145" s="177">
        <f t="shared" si="20"/>
        <v>0</v>
      </c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</row>
    <row r="146" spans="1:17" hidden="1" x14ac:dyDescent="0.2">
      <c r="A146" s="5">
        <f t="shared" si="21"/>
        <v>23</v>
      </c>
      <c r="B146" s="173" t="s">
        <v>116</v>
      </c>
      <c r="C146" s="197"/>
      <c r="D146" s="177"/>
      <c r="E146" s="177">
        <f t="shared" si="20"/>
        <v>0</v>
      </c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</row>
    <row r="147" spans="1:17" hidden="1" x14ac:dyDescent="0.2">
      <c r="A147" s="5">
        <f t="shared" si="21"/>
        <v>24</v>
      </c>
      <c r="B147" s="173" t="s">
        <v>116</v>
      </c>
      <c r="C147" s="197"/>
      <c r="D147" s="177"/>
      <c r="E147" s="177">
        <f t="shared" si="20"/>
        <v>0</v>
      </c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</row>
    <row r="148" spans="1:17" hidden="1" x14ac:dyDescent="0.2">
      <c r="A148" s="5">
        <f t="shared" si="21"/>
        <v>25</v>
      </c>
      <c r="B148" s="173" t="s">
        <v>116</v>
      </c>
      <c r="C148" s="197"/>
      <c r="D148" s="177"/>
      <c r="E148" s="177">
        <f t="shared" si="20"/>
        <v>0</v>
      </c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</row>
    <row r="149" spans="1:17" hidden="1" x14ac:dyDescent="0.2">
      <c r="A149" s="5">
        <f t="shared" si="21"/>
        <v>26</v>
      </c>
      <c r="B149" s="173" t="s">
        <v>116</v>
      </c>
      <c r="C149" s="197"/>
      <c r="D149" s="177"/>
      <c r="E149" s="177">
        <f t="shared" si="20"/>
        <v>0</v>
      </c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</row>
    <row r="150" spans="1:17" hidden="1" x14ac:dyDescent="0.2">
      <c r="A150" s="5">
        <f t="shared" si="21"/>
        <v>27</v>
      </c>
      <c r="B150" s="173" t="s">
        <v>116</v>
      </c>
      <c r="C150" s="197"/>
      <c r="D150" s="177"/>
      <c r="E150" s="177">
        <f t="shared" si="20"/>
        <v>0</v>
      </c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</row>
    <row r="151" spans="1:17" hidden="1" x14ac:dyDescent="0.2">
      <c r="A151" s="5">
        <f t="shared" si="21"/>
        <v>28</v>
      </c>
      <c r="B151" s="173" t="s">
        <v>116</v>
      </c>
      <c r="C151" s="197"/>
      <c r="D151" s="177"/>
      <c r="E151" s="177">
        <f t="shared" si="20"/>
        <v>0</v>
      </c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</row>
    <row r="152" spans="1:17" hidden="1" x14ac:dyDescent="0.2">
      <c r="A152" s="5">
        <f t="shared" si="21"/>
        <v>29</v>
      </c>
      <c r="B152" s="173" t="s">
        <v>116</v>
      </c>
      <c r="C152" s="197"/>
      <c r="D152" s="177"/>
      <c r="E152" s="177">
        <f t="shared" si="20"/>
        <v>0</v>
      </c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</row>
    <row r="153" spans="1:17" hidden="1" x14ac:dyDescent="0.2">
      <c r="A153" s="5">
        <f t="shared" si="21"/>
        <v>30</v>
      </c>
      <c r="B153" s="173" t="s">
        <v>116</v>
      </c>
      <c r="C153" s="197"/>
      <c r="D153" s="177"/>
      <c r="E153" s="177">
        <f t="shared" si="20"/>
        <v>0</v>
      </c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</row>
    <row r="154" spans="1:17" hidden="1" x14ac:dyDescent="0.2">
      <c r="A154" s="5">
        <f t="shared" si="21"/>
        <v>31</v>
      </c>
      <c r="B154" s="173" t="s">
        <v>116</v>
      </c>
      <c r="C154" s="197"/>
      <c r="D154" s="177"/>
      <c r="E154" s="177">
        <f t="shared" si="20"/>
        <v>0</v>
      </c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</row>
    <row r="155" spans="1:17" hidden="1" x14ac:dyDescent="0.2">
      <c r="A155" s="5">
        <f t="shared" si="21"/>
        <v>32</v>
      </c>
      <c r="B155" s="173" t="s">
        <v>116</v>
      </c>
      <c r="C155" s="197"/>
      <c r="D155" s="177"/>
      <c r="E155" s="177">
        <f t="shared" si="20"/>
        <v>0</v>
      </c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</row>
    <row r="156" spans="1:17" hidden="1" x14ac:dyDescent="0.2">
      <c r="A156" s="5">
        <f t="shared" si="21"/>
        <v>33</v>
      </c>
      <c r="B156" s="173" t="s">
        <v>116</v>
      </c>
      <c r="C156" s="197"/>
      <c r="D156" s="177"/>
      <c r="E156" s="177">
        <f t="shared" ref="E156:E183" si="22">SUM(F156:Q156)</f>
        <v>0</v>
      </c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</row>
    <row r="157" spans="1:17" hidden="1" x14ac:dyDescent="0.2">
      <c r="A157" s="5">
        <f t="shared" ref="A157:A183" si="23">A156+1</f>
        <v>34</v>
      </c>
      <c r="B157" s="173" t="s">
        <v>116</v>
      </c>
      <c r="C157" s="197"/>
      <c r="D157" s="177"/>
      <c r="E157" s="177">
        <f t="shared" si="22"/>
        <v>0</v>
      </c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</row>
    <row r="158" spans="1:17" hidden="1" x14ac:dyDescent="0.2">
      <c r="A158" s="5">
        <f t="shared" si="23"/>
        <v>35</v>
      </c>
      <c r="B158" s="173" t="s">
        <v>116</v>
      </c>
      <c r="C158" s="197"/>
      <c r="D158" s="177"/>
      <c r="E158" s="177">
        <f t="shared" si="22"/>
        <v>0</v>
      </c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</row>
    <row r="159" spans="1:17" hidden="1" x14ac:dyDescent="0.2">
      <c r="A159" s="5">
        <f t="shared" si="23"/>
        <v>36</v>
      </c>
      <c r="B159" s="173" t="s">
        <v>116</v>
      </c>
      <c r="C159" s="197"/>
      <c r="D159" s="177"/>
      <c r="E159" s="177">
        <f t="shared" si="22"/>
        <v>0</v>
      </c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</row>
    <row r="160" spans="1:17" hidden="1" x14ac:dyDescent="0.2">
      <c r="A160" s="5">
        <f t="shared" si="23"/>
        <v>37</v>
      </c>
      <c r="B160" s="173" t="s">
        <v>116</v>
      </c>
      <c r="C160" s="197"/>
      <c r="D160" s="177"/>
      <c r="E160" s="177">
        <f t="shared" si="22"/>
        <v>0</v>
      </c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</row>
    <row r="161" spans="1:17" hidden="1" x14ac:dyDescent="0.2">
      <c r="A161" s="5">
        <f t="shared" si="23"/>
        <v>38</v>
      </c>
      <c r="B161" s="173" t="s">
        <v>116</v>
      </c>
      <c r="C161" s="197"/>
      <c r="D161" s="177"/>
      <c r="E161" s="177">
        <f t="shared" si="22"/>
        <v>0</v>
      </c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</row>
    <row r="162" spans="1:17" hidden="1" x14ac:dyDescent="0.2">
      <c r="A162" s="5">
        <f t="shared" si="23"/>
        <v>39</v>
      </c>
      <c r="B162" s="173" t="s">
        <v>116</v>
      </c>
      <c r="C162" s="197"/>
      <c r="D162" s="177"/>
      <c r="E162" s="177">
        <f t="shared" si="22"/>
        <v>0</v>
      </c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</row>
    <row r="163" spans="1:17" hidden="1" x14ac:dyDescent="0.2">
      <c r="A163" s="5">
        <f t="shared" si="23"/>
        <v>40</v>
      </c>
      <c r="B163" s="173" t="s">
        <v>116</v>
      </c>
      <c r="C163" s="197"/>
      <c r="D163" s="177"/>
      <c r="E163" s="177">
        <f t="shared" si="22"/>
        <v>0</v>
      </c>
      <c r="F163" s="178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</row>
    <row r="164" spans="1:17" hidden="1" x14ac:dyDescent="0.2">
      <c r="A164" s="5">
        <f t="shared" si="23"/>
        <v>41</v>
      </c>
      <c r="B164" s="173" t="s">
        <v>116</v>
      </c>
      <c r="C164" s="197"/>
      <c r="D164" s="177"/>
      <c r="E164" s="177">
        <f t="shared" si="22"/>
        <v>0</v>
      </c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</row>
    <row r="165" spans="1:17" hidden="1" x14ac:dyDescent="0.2">
      <c r="A165" s="5">
        <f t="shared" si="23"/>
        <v>42</v>
      </c>
      <c r="B165" s="173" t="s">
        <v>116</v>
      </c>
      <c r="C165" s="197"/>
      <c r="D165" s="177"/>
      <c r="E165" s="177">
        <f t="shared" si="22"/>
        <v>0</v>
      </c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</row>
    <row r="166" spans="1:17" hidden="1" x14ac:dyDescent="0.2">
      <c r="A166" s="5">
        <f t="shared" si="23"/>
        <v>43</v>
      </c>
      <c r="B166" s="173" t="s">
        <v>116</v>
      </c>
      <c r="C166" s="197"/>
      <c r="D166" s="177"/>
      <c r="E166" s="177">
        <f t="shared" si="22"/>
        <v>0</v>
      </c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</row>
    <row r="167" spans="1:17" hidden="1" x14ac:dyDescent="0.2">
      <c r="A167" s="5">
        <f t="shared" si="23"/>
        <v>44</v>
      </c>
      <c r="B167" s="173" t="s">
        <v>116</v>
      </c>
      <c r="C167" s="197"/>
      <c r="D167" s="177"/>
      <c r="E167" s="177">
        <f t="shared" si="22"/>
        <v>0</v>
      </c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</row>
    <row r="168" spans="1:17" hidden="1" x14ac:dyDescent="0.2">
      <c r="A168" s="5">
        <f t="shared" si="23"/>
        <v>45</v>
      </c>
      <c r="B168" s="173" t="s">
        <v>116</v>
      </c>
      <c r="C168" s="197"/>
      <c r="D168" s="177"/>
      <c r="E168" s="177">
        <f t="shared" si="22"/>
        <v>0</v>
      </c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</row>
    <row r="169" spans="1:17" hidden="1" x14ac:dyDescent="0.2">
      <c r="A169" s="5">
        <f t="shared" si="23"/>
        <v>46</v>
      </c>
      <c r="B169" s="173" t="s">
        <v>116</v>
      </c>
      <c r="C169" s="197"/>
      <c r="D169" s="177"/>
      <c r="E169" s="177">
        <f t="shared" si="22"/>
        <v>0</v>
      </c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</row>
    <row r="170" spans="1:17" hidden="1" x14ac:dyDescent="0.2">
      <c r="A170" s="5">
        <f t="shared" si="23"/>
        <v>47</v>
      </c>
      <c r="B170" s="173" t="s">
        <v>116</v>
      </c>
      <c r="C170" s="197"/>
      <c r="D170" s="177"/>
      <c r="E170" s="177">
        <f t="shared" si="22"/>
        <v>0</v>
      </c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</row>
    <row r="171" spans="1:17" hidden="1" x14ac:dyDescent="0.2">
      <c r="A171" s="5">
        <f t="shared" si="23"/>
        <v>48</v>
      </c>
      <c r="B171" s="173" t="s">
        <v>116</v>
      </c>
      <c r="C171" s="197"/>
      <c r="D171" s="177"/>
      <c r="E171" s="177">
        <f t="shared" si="22"/>
        <v>0</v>
      </c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</row>
    <row r="172" spans="1:17" hidden="1" x14ac:dyDescent="0.2">
      <c r="A172" s="5">
        <f t="shared" si="23"/>
        <v>49</v>
      </c>
      <c r="B172" s="173" t="s">
        <v>116</v>
      </c>
      <c r="C172" s="197"/>
      <c r="D172" s="177"/>
      <c r="E172" s="177">
        <f t="shared" si="22"/>
        <v>0</v>
      </c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</row>
    <row r="173" spans="1:17" hidden="1" x14ac:dyDescent="0.2">
      <c r="A173" s="5">
        <f t="shared" si="23"/>
        <v>50</v>
      </c>
      <c r="B173" s="173" t="s">
        <v>116</v>
      </c>
      <c r="C173" s="197"/>
      <c r="D173" s="177"/>
      <c r="E173" s="177">
        <f t="shared" si="22"/>
        <v>0</v>
      </c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</row>
    <row r="174" spans="1:17" hidden="1" x14ac:dyDescent="0.2">
      <c r="A174" s="5">
        <f t="shared" si="23"/>
        <v>51</v>
      </c>
      <c r="B174" s="173" t="s">
        <v>116</v>
      </c>
      <c r="C174" s="197"/>
      <c r="D174" s="177"/>
      <c r="E174" s="177">
        <f t="shared" si="22"/>
        <v>0</v>
      </c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</row>
    <row r="175" spans="1:17" hidden="1" x14ac:dyDescent="0.2">
      <c r="A175" s="5">
        <f t="shared" si="23"/>
        <v>52</v>
      </c>
      <c r="B175" s="173" t="s">
        <v>116</v>
      </c>
      <c r="C175" s="197"/>
      <c r="D175" s="177"/>
      <c r="E175" s="177">
        <f t="shared" si="22"/>
        <v>0</v>
      </c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</row>
    <row r="176" spans="1:17" hidden="1" x14ac:dyDescent="0.2">
      <c r="A176" s="5">
        <f t="shared" si="23"/>
        <v>53</v>
      </c>
      <c r="B176" s="173" t="s">
        <v>116</v>
      </c>
      <c r="C176" s="197"/>
      <c r="D176" s="177"/>
      <c r="E176" s="177">
        <f t="shared" si="22"/>
        <v>0</v>
      </c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</row>
    <row r="177" spans="1:18" hidden="1" x14ac:dyDescent="0.2">
      <c r="A177" s="5">
        <f t="shared" si="23"/>
        <v>54</v>
      </c>
      <c r="B177" s="173" t="s">
        <v>116</v>
      </c>
      <c r="C177" s="197"/>
      <c r="D177" s="177"/>
      <c r="E177" s="177">
        <f t="shared" si="22"/>
        <v>0</v>
      </c>
      <c r="F177" s="178"/>
      <c r="G177" s="178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</row>
    <row r="178" spans="1:18" hidden="1" x14ac:dyDescent="0.2">
      <c r="A178" s="5">
        <f t="shared" si="23"/>
        <v>55</v>
      </c>
      <c r="B178" s="173" t="s">
        <v>116</v>
      </c>
      <c r="C178" s="197"/>
      <c r="D178" s="177"/>
      <c r="E178" s="177">
        <f t="shared" si="22"/>
        <v>0</v>
      </c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</row>
    <row r="179" spans="1:18" hidden="1" x14ac:dyDescent="0.2">
      <c r="A179" s="5">
        <f t="shared" si="23"/>
        <v>56</v>
      </c>
      <c r="B179" s="173" t="s">
        <v>116</v>
      </c>
      <c r="C179" s="197"/>
      <c r="D179" s="177"/>
      <c r="E179" s="177">
        <f t="shared" si="22"/>
        <v>0</v>
      </c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</row>
    <row r="180" spans="1:18" hidden="1" x14ac:dyDescent="0.2">
      <c r="A180" s="5">
        <f t="shared" si="23"/>
        <v>57</v>
      </c>
      <c r="B180" s="173" t="s">
        <v>116</v>
      </c>
      <c r="C180" s="197"/>
      <c r="D180" s="177"/>
      <c r="E180" s="177">
        <f t="shared" si="22"/>
        <v>0</v>
      </c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</row>
    <row r="181" spans="1:18" hidden="1" x14ac:dyDescent="0.2">
      <c r="A181" s="5">
        <f t="shared" si="23"/>
        <v>58</v>
      </c>
      <c r="B181" s="173" t="s">
        <v>116</v>
      </c>
      <c r="C181" s="197"/>
      <c r="D181" s="177"/>
      <c r="E181" s="177">
        <f t="shared" si="22"/>
        <v>0</v>
      </c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</row>
    <row r="182" spans="1:18" ht="18.75" customHeight="1" x14ac:dyDescent="0.2">
      <c r="A182" s="5">
        <f t="shared" si="23"/>
        <v>59</v>
      </c>
      <c r="B182" s="173" t="s">
        <v>116</v>
      </c>
      <c r="C182" s="274" t="s">
        <v>299</v>
      </c>
      <c r="D182" s="177"/>
      <c r="E182" s="188">
        <f t="shared" si="22"/>
        <v>5880</v>
      </c>
      <c r="F182" s="188">
        <v>490</v>
      </c>
      <c r="G182" s="188">
        <v>490</v>
      </c>
      <c r="H182" s="188">
        <v>490</v>
      </c>
      <c r="I182" s="188">
        <v>490</v>
      </c>
      <c r="J182" s="188">
        <v>490</v>
      </c>
      <c r="K182" s="188">
        <v>490</v>
      </c>
      <c r="L182" s="188">
        <v>490</v>
      </c>
      <c r="M182" s="188">
        <v>490</v>
      </c>
      <c r="N182" s="188">
        <v>490</v>
      </c>
      <c r="O182" s="188">
        <v>490</v>
      </c>
      <c r="P182" s="188">
        <v>490</v>
      </c>
      <c r="Q182" s="188">
        <v>490</v>
      </c>
    </row>
    <row r="183" spans="1:18" ht="17.25" hidden="1" customHeight="1" x14ac:dyDescent="0.2">
      <c r="A183" s="5">
        <f t="shared" si="23"/>
        <v>60</v>
      </c>
      <c r="B183" s="173" t="s">
        <v>116</v>
      </c>
      <c r="C183" s="274"/>
      <c r="D183" s="177"/>
      <c r="E183" s="177">
        <f t="shared" si="22"/>
        <v>0</v>
      </c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</row>
    <row r="184" spans="1:18" ht="18.75" x14ac:dyDescent="0.2">
      <c r="B184" s="173"/>
      <c r="C184" s="238" t="s">
        <v>28</v>
      </c>
      <c r="D184" s="175"/>
      <c r="E184" s="190">
        <f t="shared" ref="E184:L184" si="24">SUM(E185:E195)</f>
        <v>9626915</v>
      </c>
      <c r="F184" s="175">
        <f t="shared" si="24"/>
        <v>773745</v>
      </c>
      <c r="G184" s="175">
        <f t="shared" si="24"/>
        <v>768745</v>
      </c>
      <c r="H184" s="175">
        <f t="shared" si="24"/>
        <v>768945</v>
      </c>
      <c r="I184" s="175">
        <f t="shared" si="24"/>
        <v>961440</v>
      </c>
      <c r="J184" s="175">
        <f t="shared" si="24"/>
        <v>768945</v>
      </c>
      <c r="K184" s="175">
        <f t="shared" si="24"/>
        <v>768945</v>
      </c>
      <c r="L184" s="175">
        <f t="shared" si="24"/>
        <v>768945</v>
      </c>
      <c r="M184" s="175">
        <f t="shared" ref="M184" si="25">SUM(M185:M195)</f>
        <v>961440</v>
      </c>
      <c r="N184" s="175">
        <f>SUM(N185:N195)</f>
        <v>768945</v>
      </c>
      <c r="O184" s="175">
        <f>SUM(O185:O195)</f>
        <v>768945</v>
      </c>
      <c r="P184" s="175">
        <f>SUM(P185:P195)</f>
        <v>773945</v>
      </c>
      <c r="Q184" s="175">
        <f>SUM(Q185:Q195)</f>
        <v>773930</v>
      </c>
    </row>
    <row r="185" spans="1:18" ht="14.25" x14ac:dyDescent="0.2">
      <c r="A185" s="5">
        <v>1</v>
      </c>
      <c r="B185" s="173" t="s">
        <v>82</v>
      </c>
      <c r="C185" s="233" t="s">
        <v>106</v>
      </c>
      <c r="D185" s="177"/>
      <c r="E185" s="177">
        <f>SUM(F185:Q185)</f>
        <v>6978993</v>
      </c>
      <c r="F185" s="189">
        <v>555150</v>
      </c>
      <c r="G185" s="189">
        <v>555150</v>
      </c>
      <c r="H185" s="189">
        <v>555150</v>
      </c>
      <c r="I185" s="189">
        <v>713750</v>
      </c>
      <c r="J185" s="189">
        <v>555150</v>
      </c>
      <c r="K185" s="189">
        <v>555150</v>
      </c>
      <c r="L185" s="189">
        <v>555150</v>
      </c>
      <c r="M185" s="189">
        <v>713750</v>
      </c>
      <c r="N185" s="189">
        <v>555150</v>
      </c>
      <c r="O185" s="189">
        <v>555150</v>
      </c>
      <c r="P185" s="189">
        <v>555150</v>
      </c>
      <c r="Q185" s="189">
        <v>555143</v>
      </c>
      <c r="R185" s="5" t="s">
        <v>84</v>
      </c>
    </row>
    <row r="186" spans="1:18" ht="14.25" x14ac:dyDescent="0.2">
      <c r="A186" s="5">
        <f t="shared" ref="A186:A193" si="26">A185+1</f>
        <v>2</v>
      </c>
      <c r="B186" s="173" t="s">
        <v>82</v>
      </c>
      <c r="C186" s="233" t="s">
        <v>105</v>
      </c>
      <c r="D186" s="177"/>
      <c r="E186" s="177">
        <f>SUM(F186:Q186)</f>
        <v>1491522</v>
      </c>
      <c r="F186" s="189">
        <v>118645</v>
      </c>
      <c r="G186" s="189">
        <v>118645</v>
      </c>
      <c r="H186" s="189">
        <v>118645</v>
      </c>
      <c r="I186" s="189">
        <v>152540</v>
      </c>
      <c r="J186" s="189">
        <v>118645</v>
      </c>
      <c r="K186" s="189">
        <v>118645</v>
      </c>
      <c r="L186" s="189">
        <v>118645</v>
      </c>
      <c r="M186" s="189">
        <v>152540</v>
      </c>
      <c r="N186" s="189">
        <v>118645</v>
      </c>
      <c r="O186" s="189">
        <v>118645</v>
      </c>
      <c r="P186" s="189">
        <v>118645</v>
      </c>
      <c r="Q186" s="189">
        <v>118637</v>
      </c>
      <c r="R186" s="5" t="s">
        <v>83</v>
      </c>
    </row>
    <row r="187" spans="1:18" ht="14.25" x14ac:dyDescent="0.2">
      <c r="A187" s="5">
        <f t="shared" si="26"/>
        <v>3</v>
      </c>
      <c r="B187" s="173" t="s">
        <v>82</v>
      </c>
      <c r="C187" s="232" t="s">
        <v>113</v>
      </c>
      <c r="D187" s="188"/>
      <c r="E187" s="188">
        <f t="shared" ref="E187:E195" si="27">SUM(F187:Q187)</f>
        <v>66000</v>
      </c>
      <c r="F187" s="188">
        <v>5500</v>
      </c>
      <c r="G187" s="188">
        <v>5500</v>
      </c>
      <c r="H187" s="188">
        <v>5500</v>
      </c>
      <c r="I187" s="188">
        <v>5500</v>
      </c>
      <c r="J187" s="188">
        <v>5500</v>
      </c>
      <c r="K187" s="188">
        <v>5500</v>
      </c>
      <c r="L187" s="188">
        <v>5500</v>
      </c>
      <c r="M187" s="188">
        <v>5500</v>
      </c>
      <c r="N187" s="188">
        <v>5500</v>
      </c>
      <c r="O187" s="188">
        <v>5500</v>
      </c>
      <c r="P187" s="188">
        <v>5500</v>
      </c>
      <c r="Q187" s="188">
        <v>5500</v>
      </c>
      <c r="R187" s="5" t="s">
        <v>82</v>
      </c>
    </row>
    <row r="188" spans="1:18" ht="28.5" x14ac:dyDescent="0.2">
      <c r="A188" s="5">
        <f t="shared" si="26"/>
        <v>4</v>
      </c>
      <c r="B188" s="173" t="s">
        <v>82</v>
      </c>
      <c r="C188" s="232" t="s">
        <v>112</v>
      </c>
      <c r="D188" s="188"/>
      <c r="E188" s="188">
        <f t="shared" si="27"/>
        <v>735000</v>
      </c>
      <c r="F188" s="188">
        <v>65000</v>
      </c>
      <c r="G188" s="188">
        <v>60000</v>
      </c>
      <c r="H188" s="188">
        <v>60000</v>
      </c>
      <c r="I188" s="188">
        <v>60000</v>
      </c>
      <c r="J188" s="188">
        <v>60000</v>
      </c>
      <c r="K188" s="188">
        <v>60000</v>
      </c>
      <c r="L188" s="188">
        <v>60000</v>
      </c>
      <c r="M188" s="188">
        <v>60000</v>
      </c>
      <c r="N188" s="188">
        <v>60000</v>
      </c>
      <c r="O188" s="188">
        <v>60000</v>
      </c>
      <c r="P188" s="188">
        <v>65000</v>
      </c>
      <c r="Q188" s="188">
        <v>65000</v>
      </c>
      <c r="R188" s="5" t="s">
        <v>87</v>
      </c>
    </row>
    <row r="189" spans="1:18" ht="28.5" x14ac:dyDescent="0.2">
      <c r="A189" s="5">
        <f t="shared" si="26"/>
        <v>5</v>
      </c>
      <c r="B189" s="173" t="s">
        <v>82</v>
      </c>
      <c r="C189" s="232" t="s">
        <v>111</v>
      </c>
      <c r="D189" s="188"/>
      <c r="E189" s="188">
        <f t="shared" si="27"/>
        <v>144000</v>
      </c>
      <c r="F189" s="188">
        <v>12000</v>
      </c>
      <c r="G189" s="188">
        <v>12000</v>
      </c>
      <c r="H189" s="188">
        <v>12000</v>
      </c>
      <c r="I189" s="188">
        <v>12000</v>
      </c>
      <c r="J189" s="188">
        <v>12000</v>
      </c>
      <c r="K189" s="188">
        <v>12000</v>
      </c>
      <c r="L189" s="188">
        <v>12000</v>
      </c>
      <c r="M189" s="188">
        <v>12000</v>
      </c>
      <c r="N189" s="188">
        <v>12000</v>
      </c>
      <c r="O189" s="188">
        <v>12000</v>
      </c>
      <c r="P189" s="188">
        <v>12000</v>
      </c>
      <c r="Q189" s="188">
        <v>12000</v>
      </c>
      <c r="R189" s="5" t="s">
        <v>89</v>
      </c>
    </row>
    <row r="190" spans="1:18" ht="28.5" customHeight="1" x14ac:dyDescent="0.2">
      <c r="A190" s="5">
        <f t="shared" si="26"/>
        <v>6</v>
      </c>
      <c r="B190" s="173" t="s">
        <v>82</v>
      </c>
      <c r="C190" s="232" t="s">
        <v>110</v>
      </c>
      <c r="D190" s="188"/>
      <c r="E190" s="188">
        <f t="shared" si="27"/>
        <v>48000</v>
      </c>
      <c r="F190" s="188">
        <v>4000</v>
      </c>
      <c r="G190" s="188">
        <v>4000</v>
      </c>
      <c r="H190" s="188">
        <v>4000</v>
      </c>
      <c r="I190" s="188">
        <v>4000</v>
      </c>
      <c r="J190" s="188">
        <v>4000</v>
      </c>
      <c r="K190" s="188">
        <v>4000</v>
      </c>
      <c r="L190" s="188">
        <v>4000</v>
      </c>
      <c r="M190" s="188">
        <v>4000</v>
      </c>
      <c r="N190" s="188">
        <v>4000</v>
      </c>
      <c r="O190" s="188">
        <v>4000</v>
      </c>
      <c r="P190" s="188">
        <v>4000</v>
      </c>
      <c r="Q190" s="188">
        <v>4000</v>
      </c>
      <c r="R190" s="5" t="s">
        <v>86</v>
      </c>
    </row>
    <row r="191" spans="1:18" ht="57" x14ac:dyDescent="0.2">
      <c r="A191" s="5">
        <f t="shared" si="26"/>
        <v>7</v>
      </c>
      <c r="B191" s="173" t="s">
        <v>82</v>
      </c>
      <c r="C191" s="232" t="s">
        <v>290</v>
      </c>
      <c r="D191" s="188"/>
      <c r="E191" s="188">
        <f t="shared" si="27"/>
        <v>110000</v>
      </c>
      <c r="F191" s="188">
        <v>9000</v>
      </c>
      <c r="G191" s="188">
        <v>9000</v>
      </c>
      <c r="H191" s="188">
        <v>9200</v>
      </c>
      <c r="I191" s="188">
        <v>9200</v>
      </c>
      <c r="J191" s="188">
        <v>9200</v>
      </c>
      <c r="K191" s="188">
        <v>9200</v>
      </c>
      <c r="L191" s="188">
        <v>9200</v>
      </c>
      <c r="M191" s="188">
        <v>9200</v>
      </c>
      <c r="N191" s="188">
        <v>9200</v>
      </c>
      <c r="O191" s="188">
        <v>9200</v>
      </c>
      <c r="P191" s="188">
        <v>9200</v>
      </c>
      <c r="Q191" s="188">
        <v>9200</v>
      </c>
      <c r="R191" s="5" t="s">
        <v>86</v>
      </c>
    </row>
    <row r="192" spans="1:18" ht="14.25" x14ac:dyDescent="0.2">
      <c r="A192" s="5">
        <f t="shared" si="26"/>
        <v>8</v>
      </c>
      <c r="B192" s="173" t="s">
        <v>82</v>
      </c>
      <c r="C192" s="232" t="s">
        <v>53</v>
      </c>
      <c r="D192" s="188"/>
      <c r="E192" s="188">
        <f t="shared" si="27"/>
        <v>14400</v>
      </c>
      <c r="F192" s="188">
        <v>1200</v>
      </c>
      <c r="G192" s="188">
        <v>1200</v>
      </c>
      <c r="H192" s="188">
        <v>1200</v>
      </c>
      <c r="I192" s="188">
        <v>1200</v>
      </c>
      <c r="J192" s="188">
        <v>1200</v>
      </c>
      <c r="K192" s="188">
        <v>1200</v>
      </c>
      <c r="L192" s="188">
        <v>1200</v>
      </c>
      <c r="M192" s="188">
        <v>1200</v>
      </c>
      <c r="N192" s="188">
        <v>1200</v>
      </c>
      <c r="O192" s="188">
        <v>1200</v>
      </c>
      <c r="P192" s="188">
        <v>1200</v>
      </c>
      <c r="Q192" s="188">
        <v>1200</v>
      </c>
      <c r="R192" s="5" t="s">
        <v>86</v>
      </c>
    </row>
    <row r="193" spans="1:18" ht="14.25" x14ac:dyDescent="0.2">
      <c r="A193" s="5">
        <f t="shared" si="26"/>
        <v>9</v>
      </c>
      <c r="B193" s="173" t="s">
        <v>82</v>
      </c>
      <c r="C193" s="232" t="s">
        <v>109</v>
      </c>
      <c r="D193" s="188"/>
      <c r="E193" s="188">
        <f t="shared" si="27"/>
        <v>30000</v>
      </c>
      <c r="F193" s="188">
        <v>2500</v>
      </c>
      <c r="G193" s="188">
        <v>2500</v>
      </c>
      <c r="H193" s="188">
        <v>2500</v>
      </c>
      <c r="I193" s="188">
        <v>2500</v>
      </c>
      <c r="J193" s="188">
        <v>2500</v>
      </c>
      <c r="K193" s="188">
        <v>2500</v>
      </c>
      <c r="L193" s="188">
        <v>2500</v>
      </c>
      <c r="M193" s="188">
        <v>2500</v>
      </c>
      <c r="N193" s="188">
        <v>2500</v>
      </c>
      <c r="O193" s="188">
        <v>2500</v>
      </c>
      <c r="P193" s="188">
        <v>2500</v>
      </c>
      <c r="Q193" s="188">
        <v>2500</v>
      </c>
      <c r="R193" s="5" t="s">
        <v>86</v>
      </c>
    </row>
    <row r="194" spans="1:18" ht="14.25" x14ac:dyDescent="0.2">
      <c r="B194" s="173" t="s">
        <v>82</v>
      </c>
      <c r="C194" s="232" t="s">
        <v>266</v>
      </c>
      <c r="D194" s="188"/>
      <c r="E194" s="188">
        <f t="shared" si="27"/>
        <v>0</v>
      </c>
      <c r="F194" s="188"/>
      <c r="G194" s="188"/>
      <c r="H194" s="188"/>
      <c r="I194" s="188"/>
      <c r="J194" s="188">
        <v>0</v>
      </c>
      <c r="K194" s="188"/>
      <c r="L194" s="188"/>
      <c r="M194" s="188"/>
      <c r="N194" s="188"/>
      <c r="O194" s="188"/>
      <c r="P194" s="188"/>
      <c r="Q194" s="188"/>
      <c r="R194" s="5" t="s">
        <v>86</v>
      </c>
    </row>
    <row r="195" spans="1:18" ht="28.5" x14ac:dyDescent="0.2">
      <c r="A195" s="5">
        <f>A193+1</f>
        <v>10</v>
      </c>
      <c r="B195" s="173" t="s">
        <v>82</v>
      </c>
      <c r="C195" s="232" t="s">
        <v>108</v>
      </c>
      <c r="D195" s="188"/>
      <c r="E195" s="188">
        <f t="shared" si="27"/>
        <v>9000</v>
      </c>
      <c r="F195" s="188">
        <v>750</v>
      </c>
      <c r="G195" s="188">
        <v>750</v>
      </c>
      <c r="H195" s="188">
        <v>750</v>
      </c>
      <c r="I195" s="188">
        <v>750</v>
      </c>
      <c r="J195" s="188">
        <v>750</v>
      </c>
      <c r="K195" s="188">
        <v>750</v>
      </c>
      <c r="L195" s="188">
        <v>750</v>
      </c>
      <c r="M195" s="188">
        <v>750</v>
      </c>
      <c r="N195" s="188">
        <v>750</v>
      </c>
      <c r="O195" s="188">
        <v>750</v>
      </c>
      <c r="P195" s="188">
        <v>750</v>
      </c>
      <c r="Q195" s="188">
        <v>750</v>
      </c>
      <c r="R195" s="5" t="s">
        <v>86</v>
      </c>
    </row>
    <row r="196" spans="1:18" ht="1.5" hidden="1" customHeight="1" x14ac:dyDescent="0.2">
      <c r="B196" s="173"/>
      <c r="C196" s="194" t="s">
        <v>107</v>
      </c>
      <c r="D196" s="175"/>
      <c r="E196" s="175" t="e">
        <f t="shared" ref="E196:Q196" si="28">SUM(E197:E256)</f>
        <v>#VALUE!</v>
      </c>
      <c r="F196" s="175" t="e">
        <f t="shared" si="28"/>
        <v>#VALUE!</v>
      </c>
      <c r="G196" s="175" t="e">
        <f t="shared" si="28"/>
        <v>#VALUE!</v>
      </c>
      <c r="H196" s="175" t="e">
        <f t="shared" si="28"/>
        <v>#VALUE!</v>
      </c>
      <c r="I196" s="175" t="e">
        <f t="shared" si="28"/>
        <v>#VALUE!</v>
      </c>
      <c r="J196" s="175" t="e">
        <f t="shared" si="28"/>
        <v>#VALUE!</v>
      </c>
      <c r="K196" s="175" t="e">
        <f t="shared" si="28"/>
        <v>#VALUE!</v>
      </c>
      <c r="L196" s="175" t="e">
        <f t="shared" si="28"/>
        <v>#VALUE!</v>
      </c>
      <c r="M196" s="175" t="e">
        <f t="shared" si="28"/>
        <v>#VALUE!</v>
      </c>
      <c r="N196" s="175" t="e">
        <f t="shared" si="28"/>
        <v>#VALUE!</v>
      </c>
      <c r="O196" s="175" t="e">
        <f t="shared" si="28"/>
        <v>#VALUE!</v>
      </c>
      <c r="P196" s="175" t="e">
        <f t="shared" si="28"/>
        <v>#VALUE!</v>
      </c>
      <c r="Q196" s="175" t="e">
        <f t="shared" si="28"/>
        <v>#VALUE!</v>
      </c>
    </row>
    <row r="197" spans="1:18" hidden="1" x14ac:dyDescent="0.2">
      <c r="A197" s="5">
        <v>1</v>
      </c>
      <c r="B197" s="173" t="s">
        <v>104</v>
      </c>
      <c r="C197" s="195" t="s">
        <v>106</v>
      </c>
      <c r="D197" s="177"/>
      <c r="E197" s="177" t="e">
        <f t="shared" ref="E197:E228" si="29">SUM(F197:Q197)</f>
        <v>#VALUE!</v>
      </c>
      <c r="F197" s="196" t="e">
        <f>SUMIF('[1]План ЗП'!$A$8:$A$1071,'План витрат'!$B197,'[1]План ЗП'!DH$8:DH$1071)</f>
        <v>#VALUE!</v>
      </c>
      <c r="G197" s="196" t="e">
        <f>SUMIF('[1]План ЗП'!$A$8:$A$1071,'План витрат'!$B197,'[1]План ЗП'!DI$8:DI$1071)</f>
        <v>#VALUE!</v>
      </c>
      <c r="H197" s="196" t="e">
        <f>SUMIF('[1]План ЗП'!$A$8:$A$1071,'План витрат'!$B197,'[1]План ЗП'!DJ$8:DJ$1071)</f>
        <v>#VALUE!</v>
      </c>
      <c r="I197" s="196" t="e">
        <f>SUMIF('[1]План ЗП'!$A$8:$A$1071,'План витрат'!$B197,'[1]План ЗП'!DK$8:DK$1071)</f>
        <v>#VALUE!</v>
      </c>
      <c r="J197" s="196" t="e">
        <f>SUMIF('[1]План ЗП'!$A$8:$A$1071,'План витрат'!$B197,'[1]План ЗП'!DL$8:DL$1071)</f>
        <v>#VALUE!</v>
      </c>
      <c r="K197" s="196" t="e">
        <f>SUMIF('[1]План ЗП'!$A$8:$A$1071,'План витрат'!$B197,'[1]План ЗП'!DM$8:DM$1071)</f>
        <v>#VALUE!</v>
      </c>
      <c r="L197" s="196" t="e">
        <f>SUMIF('[1]План ЗП'!$A$8:$A$1071,'План витрат'!$B197,'[1]План ЗП'!DN$8:DN$1071)</f>
        <v>#VALUE!</v>
      </c>
      <c r="M197" s="196" t="e">
        <f>SUMIF('[1]План ЗП'!$A$8:$A$1071,'План витрат'!$B197,'[1]План ЗП'!DO$8:DO$1071)</f>
        <v>#VALUE!</v>
      </c>
      <c r="N197" s="196" t="e">
        <f>SUMIF('[1]План ЗП'!$A$8:$A$1071,'План витрат'!$B197,'[1]План ЗП'!DP$8:DP$1071)</f>
        <v>#VALUE!</v>
      </c>
      <c r="O197" s="196" t="e">
        <f>SUMIF('[1]План ЗП'!$A$8:$A$1071,'План витрат'!$B197,'[1]План ЗП'!DQ$8:DQ$1071)</f>
        <v>#VALUE!</v>
      </c>
      <c r="P197" s="196" t="e">
        <f>SUMIF('[1]План ЗП'!$A$8:$A$1071,'План витрат'!$B197,'[1]План ЗП'!DR$8:DR$1071)</f>
        <v>#VALUE!</v>
      </c>
      <c r="Q197" s="196" t="e">
        <f>SUMIF('[1]План ЗП'!$A$8:$A$1071,'План витрат'!$B197,'[1]План ЗП'!DS$8:DS$1071)</f>
        <v>#VALUE!</v>
      </c>
      <c r="R197" s="5" t="s">
        <v>84</v>
      </c>
    </row>
    <row r="198" spans="1:18" hidden="1" x14ac:dyDescent="0.2">
      <c r="A198" s="5">
        <f t="shared" ref="A198:A229" si="30">A197+1</f>
        <v>2</v>
      </c>
      <c r="B198" s="173" t="s">
        <v>104</v>
      </c>
      <c r="C198" s="195" t="s">
        <v>105</v>
      </c>
      <c r="D198" s="177"/>
      <c r="E198" s="177" t="e">
        <f t="shared" si="29"/>
        <v>#VALUE!</v>
      </c>
      <c r="F198" s="196" t="e">
        <f>SUMIF('[1]План ЗП'!$A$8:$A$1071,'План витрат'!$B198,'[1]План ЗП'!DU$8:DU$1071)</f>
        <v>#VALUE!</v>
      </c>
      <c r="G198" s="196" t="e">
        <f>SUMIF('[1]План ЗП'!$A$8:$A$1071,'План витрат'!$B198,'[1]План ЗП'!DV$8:DV$1071)</f>
        <v>#VALUE!</v>
      </c>
      <c r="H198" s="196" t="e">
        <f>SUMIF('[1]План ЗП'!$A$8:$A$1071,'План витрат'!$B198,'[1]План ЗП'!DW$8:DW$1071)</f>
        <v>#VALUE!</v>
      </c>
      <c r="I198" s="196" t="e">
        <f>SUMIF('[1]План ЗП'!$A$8:$A$1071,'План витрат'!$B198,'[1]План ЗП'!DX$8:DX$1071)</f>
        <v>#VALUE!</v>
      </c>
      <c r="J198" s="196" t="e">
        <f>SUMIF('[1]План ЗП'!$A$8:$A$1071,'План витрат'!$B198,'[1]План ЗП'!DY$8:DY$1071)</f>
        <v>#VALUE!</v>
      </c>
      <c r="K198" s="196" t="e">
        <f>SUMIF('[1]План ЗП'!$A$8:$A$1071,'План витрат'!$B198,'[1]План ЗП'!DZ$8:DZ$1071)</f>
        <v>#VALUE!</v>
      </c>
      <c r="L198" s="196" t="e">
        <f>SUMIF('[1]План ЗП'!$A$8:$A$1071,'План витрат'!$B198,'[1]План ЗП'!EA$8:EA$1071)</f>
        <v>#VALUE!</v>
      </c>
      <c r="M198" s="196" t="e">
        <f>SUMIF('[1]План ЗП'!$A$8:$A$1071,'План витрат'!$B198,'[1]План ЗП'!EB$8:EB$1071)</f>
        <v>#VALUE!</v>
      </c>
      <c r="N198" s="196" t="e">
        <f>SUMIF('[1]План ЗП'!$A$8:$A$1071,'План витрат'!$B198,'[1]План ЗП'!EC$8:EC$1071)</f>
        <v>#VALUE!</v>
      </c>
      <c r="O198" s="196" t="e">
        <f>SUMIF('[1]План ЗП'!$A$8:$A$1071,'План витрат'!$B198,'[1]План ЗП'!ED$8:ED$1071)</f>
        <v>#VALUE!</v>
      </c>
      <c r="P198" s="196" t="e">
        <f>SUMIF('[1]План ЗП'!$A$8:$A$1071,'План витрат'!$B198,'[1]План ЗП'!EE$8:EE$1071)</f>
        <v>#VALUE!</v>
      </c>
      <c r="Q198" s="196" t="e">
        <f>SUMIF('[1]План ЗП'!$A$8:$A$1071,'План витрат'!$B198,'[1]План ЗП'!EF$8:EF$1071)</f>
        <v>#VALUE!</v>
      </c>
      <c r="R198" s="5" t="s">
        <v>83</v>
      </c>
    </row>
    <row r="199" spans="1:18" hidden="1" x14ac:dyDescent="0.2">
      <c r="A199" s="5">
        <f t="shared" si="30"/>
        <v>3</v>
      </c>
      <c r="B199" s="173" t="s">
        <v>104</v>
      </c>
      <c r="C199" s="197"/>
      <c r="D199" s="177"/>
      <c r="E199" s="177">
        <f t="shared" si="29"/>
        <v>0</v>
      </c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</row>
    <row r="200" spans="1:18" hidden="1" x14ac:dyDescent="0.2">
      <c r="A200" s="5">
        <f t="shared" si="30"/>
        <v>4</v>
      </c>
      <c r="B200" s="173" t="s">
        <v>104</v>
      </c>
      <c r="C200" s="197"/>
      <c r="D200" s="177"/>
      <c r="E200" s="177">
        <f t="shared" si="29"/>
        <v>0</v>
      </c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</row>
    <row r="201" spans="1:18" hidden="1" x14ac:dyDescent="0.2">
      <c r="A201" s="5">
        <f t="shared" si="30"/>
        <v>5</v>
      </c>
      <c r="B201" s="173" t="s">
        <v>104</v>
      </c>
      <c r="C201" s="197"/>
      <c r="D201" s="177"/>
      <c r="E201" s="177">
        <f t="shared" si="29"/>
        <v>0</v>
      </c>
      <c r="F201" s="178"/>
      <c r="G201" s="178"/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</row>
    <row r="202" spans="1:18" hidden="1" x14ac:dyDescent="0.2">
      <c r="A202" s="5">
        <f t="shared" si="30"/>
        <v>6</v>
      </c>
      <c r="B202" s="173" t="s">
        <v>104</v>
      </c>
      <c r="C202" s="197"/>
      <c r="D202" s="177"/>
      <c r="E202" s="177">
        <f t="shared" si="29"/>
        <v>0</v>
      </c>
      <c r="F202" s="178"/>
      <c r="G202" s="178"/>
      <c r="H202" s="178"/>
      <c r="I202" s="178"/>
      <c r="J202" s="178"/>
      <c r="K202" s="178"/>
      <c r="L202" s="178"/>
      <c r="M202" s="178"/>
      <c r="N202" s="178"/>
      <c r="O202" s="178"/>
      <c r="P202" s="178"/>
      <c r="Q202" s="178"/>
    </row>
    <row r="203" spans="1:18" hidden="1" x14ac:dyDescent="0.2">
      <c r="A203" s="5">
        <f t="shared" si="30"/>
        <v>7</v>
      </c>
      <c r="B203" s="173" t="s">
        <v>104</v>
      </c>
      <c r="C203" s="197"/>
      <c r="D203" s="177"/>
      <c r="E203" s="177">
        <f t="shared" si="29"/>
        <v>0</v>
      </c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</row>
    <row r="204" spans="1:18" hidden="1" x14ac:dyDescent="0.2">
      <c r="A204" s="5">
        <f t="shared" si="30"/>
        <v>8</v>
      </c>
      <c r="B204" s="173" t="s">
        <v>104</v>
      </c>
      <c r="C204" s="197"/>
      <c r="D204" s="177"/>
      <c r="E204" s="177">
        <f t="shared" si="29"/>
        <v>0</v>
      </c>
      <c r="F204" s="178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</row>
    <row r="205" spans="1:18" hidden="1" x14ac:dyDescent="0.2">
      <c r="A205" s="5">
        <f t="shared" si="30"/>
        <v>9</v>
      </c>
      <c r="B205" s="173" t="s">
        <v>104</v>
      </c>
      <c r="C205" s="197"/>
      <c r="D205" s="177"/>
      <c r="E205" s="177">
        <f t="shared" si="29"/>
        <v>0</v>
      </c>
      <c r="F205" s="178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</row>
    <row r="206" spans="1:18" hidden="1" x14ac:dyDescent="0.2">
      <c r="A206" s="5">
        <f t="shared" si="30"/>
        <v>10</v>
      </c>
      <c r="B206" s="173" t="s">
        <v>104</v>
      </c>
      <c r="C206" s="197"/>
      <c r="D206" s="177"/>
      <c r="E206" s="177">
        <f t="shared" si="29"/>
        <v>0</v>
      </c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</row>
    <row r="207" spans="1:18" hidden="1" x14ac:dyDescent="0.2">
      <c r="A207" s="5">
        <f t="shared" si="30"/>
        <v>11</v>
      </c>
      <c r="B207" s="173" t="s">
        <v>104</v>
      </c>
      <c r="C207" s="197"/>
      <c r="D207" s="177"/>
      <c r="E207" s="177">
        <f t="shared" si="29"/>
        <v>0</v>
      </c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</row>
    <row r="208" spans="1:18" hidden="1" x14ac:dyDescent="0.2">
      <c r="A208" s="5">
        <f t="shared" si="30"/>
        <v>12</v>
      </c>
      <c r="B208" s="173" t="s">
        <v>104</v>
      </c>
      <c r="C208" s="197"/>
      <c r="D208" s="177"/>
      <c r="E208" s="177">
        <f t="shared" si="29"/>
        <v>0</v>
      </c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</row>
    <row r="209" spans="1:17" hidden="1" x14ac:dyDescent="0.2">
      <c r="A209" s="5">
        <f t="shared" si="30"/>
        <v>13</v>
      </c>
      <c r="B209" s="173" t="s">
        <v>104</v>
      </c>
      <c r="C209" s="197"/>
      <c r="D209" s="177"/>
      <c r="E209" s="177">
        <f t="shared" si="29"/>
        <v>0</v>
      </c>
      <c r="F209" s="178"/>
      <c r="G209" s="178"/>
      <c r="H209" s="178"/>
      <c r="I209" s="178"/>
      <c r="J209" s="178"/>
      <c r="K209" s="178"/>
      <c r="L209" s="178"/>
      <c r="M209" s="178"/>
      <c r="N209" s="178"/>
      <c r="O209" s="178"/>
      <c r="P209" s="178"/>
      <c r="Q209" s="178"/>
    </row>
    <row r="210" spans="1:17" ht="3" hidden="1" customHeight="1" x14ac:dyDescent="0.2">
      <c r="A210" s="5">
        <f t="shared" si="30"/>
        <v>14</v>
      </c>
      <c r="B210" s="173" t="s">
        <v>104</v>
      </c>
      <c r="C210" s="197"/>
      <c r="D210" s="177"/>
      <c r="E210" s="177">
        <f t="shared" si="29"/>
        <v>0</v>
      </c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</row>
    <row r="211" spans="1:17" hidden="1" x14ac:dyDescent="0.2">
      <c r="A211" s="5">
        <f t="shared" si="30"/>
        <v>15</v>
      </c>
      <c r="B211" s="173" t="s">
        <v>104</v>
      </c>
      <c r="C211" s="197"/>
      <c r="D211" s="177"/>
      <c r="E211" s="177">
        <f t="shared" si="29"/>
        <v>0</v>
      </c>
      <c r="F211" s="178"/>
      <c r="G211" s="178"/>
      <c r="H211" s="178"/>
      <c r="I211" s="178"/>
      <c r="J211" s="178"/>
      <c r="K211" s="178"/>
      <c r="L211" s="178"/>
      <c r="M211" s="178"/>
      <c r="N211" s="178"/>
      <c r="O211" s="178"/>
      <c r="P211" s="178"/>
      <c r="Q211" s="178"/>
    </row>
    <row r="212" spans="1:17" hidden="1" x14ac:dyDescent="0.2">
      <c r="A212" s="5">
        <f t="shared" si="30"/>
        <v>16</v>
      </c>
      <c r="B212" s="173" t="s">
        <v>104</v>
      </c>
      <c r="C212" s="197"/>
      <c r="D212" s="177"/>
      <c r="E212" s="177">
        <f t="shared" si="29"/>
        <v>0</v>
      </c>
      <c r="F212" s="178"/>
      <c r="G212" s="178"/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</row>
    <row r="213" spans="1:17" hidden="1" x14ac:dyDescent="0.2">
      <c r="A213" s="5">
        <f t="shared" si="30"/>
        <v>17</v>
      </c>
      <c r="B213" s="173" t="s">
        <v>104</v>
      </c>
      <c r="C213" s="197"/>
      <c r="D213" s="177"/>
      <c r="E213" s="177">
        <f t="shared" si="29"/>
        <v>0</v>
      </c>
      <c r="F213" s="178"/>
      <c r="G213" s="178"/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</row>
    <row r="214" spans="1:17" hidden="1" x14ac:dyDescent="0.2">
      <c r="A214" s="5">
        <f t="shared" si="30"/>
        <v>18</v>
      </c>
      <c r="B214" s="173" t="s">
        <v>104</v>
      </c>
      <c r="C214" s="197"/>
      <c r="D214" s="177"/>
      <c r="E214" s="177">
        <f t="shared" si="29"/>
        <v>0</v>
      </c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</row>
    <row r="215" spans="1:17" hidden="1" x14ac:dyDescent="0.2">
      <c r="A215" s="5">
        <f t="shared" si="30"/>
        <v>19</v>
      </c>
      <c r="B215" s="173" t="s">
        <v>104</v>
      </c>
      <c r="C215" s="197"/>
      <c r="D215" s="177"/>
      <c r="E215" s="177">
        <f t="shared" si="29"/>
        <v>0</v>
      </c>
      <c r="F215" s="178"/>
      <c r="G215" s="178"/>
      <c r="H215" s="178"/>
      <c r="I215" s="178"/>
      <c r="J215" s="178"/>
      <c r="K215" s="178"/>
      <c r="L215" s="178"/>
      <c r="M215" s="178"/>
      <c r="N215" s="178"/>
      <c r="O215" s="178"/>
      <c r="P215" s="178"/>
      <c r="Q215" s="178"/>
    </row>
    <row r="216" spans="1:17" hidden="1" x14ac:dyDescent="0.2">
      <c r="A216" s="5">
        <f t="shared" si="30"/>
        <v>20</v>
      </c>
      <c r="B216" s="173" t="s">
        <v>104</v>
      </c>
      <c r="C216" s="197"/>
      <c r="D216" s="177"/>
      <c r="E216" s="177">
        <f t="shared" si="29"/>
        <v>0</v>
      </c>
      <c r="F216" s="178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</row>
    <row r="217" spans="1:17" hidden="1" x14ac:dyDescent="0.2">
      <c r="A217" s="5">
        <f t="shared" si="30"/>
        <v>21</v>
      </c>
      <c r="B217" s="173" t="s">
        <v>104</v>
      </c>
      <c r="C217" s="197"/>
      <c r="D217" s="177"/>
      <c r="E217" s="177">
        <f t="shared" si="29"/>
        <v>0</v>
      </c>
      <c r="F217" s="178"/>
      <c r="G217" s="178"/>
      <c r="H217" s="178"/>
      <c r="I217" s="178"/>
      <c r="J217" s="178"/>
      <c r="K217" s="178"/>
      <c r="L217" s="178"/>
      <c r="M217" s="178"/>
      <c r="N217" s="178"/>
      <c r="O217" s="178"/>
      <c r="P217" s="178"/>
      <c r="Q217" s="178"/>
    </row>
    <row r="218" spans="1:17" hidden="1" x14ac:dyDescent="0.2">
      <c r="A218" s="5">
        <f t="shared" si="30"/>
        <v>22</v>
      </c>
      <c r="B218" s="173" t="s">
        <v>104</v>
      </c>
      <c r="C218" s="197"/>
      <c r="D218" s="177"/>
      <c r="E218" s="177">
        <f t="shared" si="29"/>
        <v>0</v>
      </c>
      <c r="F218" s="178"/>
      <c r="G218" s="178"/>
      <c r="H218" s="178"/>
      <c r="I218" s="178"/>
      <c r="J218" s="178"/>
      <c r="K218" s="178"/>
      <c r="L218" s="178"/>
      <c r="M218" s="178"/>
      <c r="N218" s="178"/>
      <c r="O218" s="178"/>
      <c r="P218" s="178"/>
      <c r="Q218" s="178"/>
    </row>
    <row r="219" spans="1:17" hidden="1" x14ac:dyDescent="0.2">
      <c r="A219" s="5">
        <f t="shared" si="30"/>
        <v>23</v>
      </c>
      <c r="B219" s="173" t="s">
        <v>104</v>
      </c>
      <c r="C219" s="197"/>
      <c r="D219" s="177"/>
      <c r="E219" s="177">
        <f t="shared" si="29"/>
        <v>0</v>
      </c>
      <c r="F219" s="178"/>
      <c r="G219" s="178"/>
      <c r="H219" s="178"/>
      <c r="I219" s="178"/>
      <c r="J219" s="178"/>
      <c r="K219" s="178"/>
      <c r="L219" s="178"/>
      <c r="M219" s="178"/>
      <c r="N219" s="178"/>
      <c r="O219" s="178"/>
      <c r="P219" s="178"/>
      <c r="Q219" s="178"/>
    </row>
    <row r="220" spans="1:17" hidden="1" x14ac:dyDescent="0.2">
      <c r="A220" s="5">
        <f t="shared" si="30"/>
        <v>24</v>
      </c>
      <c r="B220" s="173" t="s">
        <v>104</v>
      </c>
      <c r="C220" s="197"/>
      <c r="D220" s="177"/>
      <c r="E220" s="177">
        <f t="shared" si="29"/>
        <v>0</v>
      </c>
      <c r="F220" s="178"/>
      <c r="G220" s="178"/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</row>
    <row r="221" spans="1:17" hidden="1" x14ac:dyDescent="0.2">
      <c r="A221" s="5">
        <f t="shared" si="30"/>
        <v>25</v>
      </c>
      <c r="B221" s="173" t="s">
        <v>104</v>
      </c>
      <c r="C221" s="197"/>
      <c r="D221" s="177"/>
      <c r="E221" s="177">
        <f t="shared" si="29"/>
        <v>0</v>
      </c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</row>
    <row r="222" spans="1:17" hidden="1" x14ac:dyDescent="0.2">
      <c r="A222" s="5">
        <f t="shared" si="30"/>
        <v>26</v>
      </c>
      <c r="B222" s="173" t="s">
        <v>104</v>
      </c>
      <c r="C222" s="197"/>
      <c r="D222" s="177"/>
      <c r="E222" s="177">
        <f t="shared" si="29"/>
        <v>0</v>
      </c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</row>
    <row r="223" spans="1:17" hidden="1" x14ac:dyDescent="0.2">
      <c r="A223" s="5">
        <f t="shared" si="30"/>
        <v>27</v>
      </c>
      <c r="B223" s="173" t="s">
        <v>104</v>
      </c>
      <c r="C223" s="197"/>
      <c r="D223" s="177"/>
      <c r="E223" s="177">
        <f t="shared" si="29"/>
        <v>0</v>
      </c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</row>
    <row r="224" spans="1:17" hidden="1" x14ac:dyDescent="0.2">
      <c r="A224" s="5">
        <f t="shared" si="30"/>
        <v>28</v>
      </c>
      <c r="B224" s="173" t="s">
        <v>104</v>
      </c>
      <c r="C224" s="197"/>
      <c r="D224" s="177"/>
      <c r="E224" s="177">
        <f t="shared" si="29"/>
        <v>0</v>
      </c>
      <c r="F224" s="178"/>
      <c r="G224" s="178"/>
      <c r="H224" s="178"/>
      <c r="I224" s="178"/>
      <c r="J224" s="178"/>
      <c r="K224" s="178"/>
      <c r="L224" s="178"/>
      <c r="M224" s="178"/>
      <c r="N224" s="178"/>
      <c r="O224" s="178"/>
      <c r="P224" s="178"/>
      <c r="Q224" s="178"/>
    </row>
    <row r="225" spans="1:17" hidden="1" x14ac:dyDescent="0.2">
      <c r="A225" s="5">
        <f t="shared" si="30"/>
        <v>29</v>
      </c>
      <c r="B225" s="173" t="s">
        <v>104</v>
      </c>
      <c r="C225" s="197"/>
      <c r="D225" s="177"/>
      <c r="E225" s="177">
        <f t="shared" si="29"/>
        <v>0</v>
      </c>
      <c r="F225" s="178"/>
      <c r="G225" s="178"/>
      <c r="H225" s="178"/>
      <c r="I225" s="178"/>
      <c r="J225" s="178"/>
      <c r="K225" s="178"/>
      <c r="L225" s="178"/>
      <c r="M225" s="178"/>
      <c r="N225" s="178"/>
      <c r="O225" s="178"/>
      <c r="P225" s="178"/>
      <c r="Q225" s="178"/>
    </row>
    <row r="226" spans="1:17" hidden="1" x14ac:dyDescent="0.2">
      <c r="A226" s="5">
        <f t="shared" si="30"/>
        <v>30</v>
      </c>
      <c r="B226" s="173" t="s">
        <v>104</v>
      </c>
      <c r="C226" s="197"/>
      <c r="D226" s="177"/>
      <c r="E226" s="177">
        <f t="shared" si="29"/>
        <v>0</v>
      </c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</row>
    <row r="227" spans="1:17" hidden="1" x14ac:dyDescent="0.2">
      <c r="A227" s="5">
        <f t="shared" si="30"/>
        <v>31</v>
      </c>
      <c r="B227" s="173" t="s">
        <v>104</v>
      </c>
      <c r="C227" s="197"/>
      <c r="D227" s="177"/>
      <c r="E227" s="177">
        <f t="shared" si="29"/>
        <v>0</v>
      </c>
      <c r="F227" s="178"/>
      <c r="G227" s="178"/>
      <c r="H227" s="178"/>
      <c r="I227" s="178"/>
      <c r="J227" s="178"/>
      <c r="K227" s="178"/>
      <c r="L227" s="178"/>
      <c r="M227" s="178"/>
      <c r="N227" s="178"/>
      <c r="O227" s="178"/>
      <c r="P227" s="178"/>
      <c r="Q227" s="178"/>
    </row>
    <row r="228" spans="1:17" hidden="1" x14ac:dyDescent="0.2">
      <c r="A228" s="5">
        <f t="shared" si="30"/>
        <v>32</v>
      </c>
      <c r="B228" s="173" t="s">
        <v>104</v>
      </c>
      <c r="C228" s="197"/>
      <c r="D228" s="177"/>
      <c r="E228" s="177">
        <f t="shared" si="29"/>
        <v>0</v>
      </c>
      <c r="F228" s="178"/>
      <c r="G228" s="178"/>
      <c r="H228" s="178"/>
      <c r="I228" s="178"/>
      <c r="J228" s="178"/>
      <c r="K228" s="178"/>
      <c r="L228" s="178"/>
      <c r="M228" s="178"/>
      <c r="N228" s="178"/>
      <c r="O228" s="178"/>
      <c r="P228" s="178"/>
      <c r="Q228" s="178"/>
    </row>
    <row r="229" spans="1:17" hidden="1" x14ac:dyDescent="0.2">
      <c r="A229" s="5">
        <f t="shared" si="30"/>
        <v>33</v>
      </c>
      <c r="B229" s="173" t="s">
        <v>104</v>
      </c>
      <c r="C229" s="197"/>
      <c r="D229" s="177"/>
      <c r="E229" s="177">
        <f t="shared" ref="E229:E256" si="31">SUM(F229:Q229)</f>
        <v>0</v>
      </c>
      <c r="F229" s="178"/>
      <c r="G229" s="178"/>
      <c r="H229" s="178"/>
      <c r="I229" s="178"/>
      <c r="J229" s="178"/>
      <c r="K229" s="178"/>
      <c r="L229" s="178"/>
      <c r="M229" s="178"/>
      <c r="N229" s="178"/>
      <c r="O229" s="178"/>
      <c r="P229" s="178"/>
      <c r="Q229" s="178"/>
    </row>
    <row r="230" spans="1:17" hidden="1" x14ac:dyDescent="0.2">
      <c r="A230" s="5">
        <f t="shared" ref="A230:A256" si="32">A229+1</f>
        <v>34</v>
      </c>
      <c r="B230" s="173" t="s">
        <v>104</v>
      </c>
      <c r="C230" s="197"/>
      <c r="D230" s="177"/>
      <c r="E230" s="177">
        <f t="shared" si="31"/>
        <v>0</v>
      </c>
      <c r="F230" s="178"/>
      <c r="G230" s="178"/>
      <c r="H230" s="178"/>
      <c r="I230" s="178"/>
      <c r="J230" s="178"/>
      <c r="K230" s="178"/>
      <c r="L230" s="178"/>
      <c r="M230" s="178"/>
      <c r="N230" s="178"/>
      <c r="O230" s="178"/>
      <c r="P230" s="178"/>
      <c r="Q230" s="178"/>
    </row>
    <row r="231" spans="1:17" hidden="1" x14ac:dyDescent="0.2">
      <c r="A231" s="5">
        <f t="shared" si="32"/>
        <v>35</v>
      </c>
      <c r="B231" s="173" t="s">
        <v>104</v>
      </c>
      <c r="C231" s="197"/>
      <c r="D231" s="177"/>
      <c r="E231" s="177">
        <f t="shared" si="31"/>
        <v>0</v>
      </c>
      <c r="F231" s="178"/>
      <c r="G231" s="178"/>
      <c r="H231" s="178"/>
      <c r="I231" s="178"/>
      <c r="J231" s="178"/>
      <c r="K231" s="178"/>
      <c r="L231" s="178"/>
      <c r="M231" s="178"/>
      <c r="N231" s="178"/>
      <c r="O231" s="178"/>
      <c r="P231" s="178"/>
      <c r="Q231" s="178"/>
    </row>
    <row r="232" spans="1:17" hidden="1" x14ac:dyDescent="0.2">
      <c r="A232" s="5">
        <f t="shared" si="32"/>
        <v>36</v>
      </c>
      <c r="B232" s="173" t="s">
        <v>104</v>
      </c>
      <c r="C232" s="197"/>
      <c r="D232" s="177"/>
      <c r="E232" s="177">
        <f t="shared" si="31"/>
        <v>0</v>
      </c>
      <c r="F232" s="178"/>
      <c r="G232" s="178"/>
      <c r="H232" s="178"/>
      <c r="I232" s="178"/>
      <c r="J232" s="178"/>
      <c r="K232" s="178"/>
      <c r="L232" s="178"/>
      <c r="M232" s="178"/>
      <c r="N232" s="178"/>
      <c r="O232" s="178"/>
      <c r="P232" s="178"/>
      <c r="Q232" s="178"/>
    </row>
    <row r="233" spans="1:17" hidden="1" x14ac:dyDescent="0.2">
      <c r="A233" s="5">
        <f t="shared" si="32"/>
        <v>37</v>
      </c>
      <c r="B233" s="173" t="s">
        <v>104</v>
      </c>
      <c r="C233" s="197"/>
      <c r="D233" s="177"/>
      <c r="E233" s="177">
        <f t="shared" si="31"/>
        <v>0</v>
      </c>
      <c r="F233" s="178"/>
      <c r="G233" s="178"/>
      <c r="H233" s="178"/>
      <c r="I233" s="178"/>
      <c r="J233" s="178"/>
      <c r="K233" s="178"/>
      <c r="L233" s="178"/>
      <c r="M233" s="178"/>
      <c r="N233" s="178"/>
      <c r="O233" s="178"/>
      <c r="P233" s="178"/>
      <c r="Q233" s="178"/>
    </row>
    <row r="234" spans="1:17" hidden="1" x14ac:dyDescent="0.2">
      <c r="A234" s="5">
        <f t="shared" si="32"/>
        <v>38</v>
      </c>
      <c r="B234" s="173" t="s">
        <v>104</v>
      </c>
      <c r="C234" s="197"/>
      <c r="D234" s="177"/>
      <c r="E234" s="177">
        <f t="shared" si="31"/>
        <v>0</v>
      </c>
      <c r="F234" s="178"/>
      <c r="G234" s="178"/>
      <c r="H234" s="178"/>
      <c r="I234" s="178"/>
      <c r="J234" s="178"/>
      <c r="K234" s="178"/>
      <c r="L234" s="178"/>
      <c r="M234" s="178"/>
      <c r="N234" s="178"/>
      <c r="O234" s="178"/>
      <c r="P234" s="178"/>
      <c r="Q234" s="178"/>
    </row>
    <row r="235" spans="1:17" hidden="1" x14ac:dyDescent="0.2">
      <c r="A235" s="5">
        <f t="shared" si="32"/>
        <v>39</v>
      </c>
      <c r="B235" s="173" t="s">
        <v>104</v>
      </c>
      <c r="C235" s="197"/>
      <c r="D235" s="177"/>
      <c r="E235" s="177">
        <f t="shared" si="31"/>
        <v>0</v>
      </c>
      <c r="F235" s="178"/>
      <c r="G235" s="178"/>
      <c r="H235" s="178"/>
      <c r="I235" s="178"/>
      <c r="J235" s="178"/>
      <c r="K235" s="178"/>
      <c r="L235" s="178"/>
      <c r="M235" s="178"/>
      <c r="N235" s="178"/>
      <c r="O235" s="178"/>
      <c r="P235" s="178"/>
      <c r="Q235" s="178"/>
    </row>
    <row r="236" spans="1:17" hidden="1" x14ac:dyDescent="0.2">
      <c r="A236" s="5">
        <f t="shared" si="32"/>
        <v>40</v>
      </c>
      <c r="B236" s="173" t="s">
        <v>104</v>
      </c>
      <c r="C236" s="197"/>
      <c r="D236" s="177"/>
      <c r="E236" s="177">
        <f t="shared" si="31"/>
        <v>0</v>
      </c>
      <c r="F236" s="178"/>
      <c r="G236" s="178"/>
      <c r="H236" s="178"/>
      <c r="I236" s="178"/>
      <c r="J236" s="178"/>
      <c r="K236" s="178"/>
      <c r="L236" s="178"/>
      <c r="M236" s="178"/>
      <c r="N236" s="178"/>
      <c r="O236" s="178"/>
      <c r="P236" s="178"/>
      <c r="Q236" s="178"/>
    </row>
    <row r="237" spans="1:17" ht="2.25" hidden="1" customHeight="1" x14ac:dyDescent="0.2">
      <c r="A237" s="5">
        <f t="shared" si="32"/>
        <v>41</v>
      </c>
      <c r="B237" s="173" t="s">
        <v>104</v>
      </c>
      <c r="C237" s="197"/>
      <c r="D237" s="177"/>
      <c r="E237" s="177">
        <f t="shared" si="31"/>
        <v>0</v>
      </c>
      <c r="F237" s="178"/>
      <c r="G237" s="178"/>
      <c r="H237" s="178"/>
      <c r="I237" s="178"/>
      <c r="J237" s="178"/>
      <c r="K237" s="178"/>
      <c r="L237" s="178"/>
      <c r="M237" s="178"/>
      <c r="N237" s="178"/>
      <c r="O237" s="178"/>
      <c r="P237" s="178"/>
      <c r="Q237" s="178"/>
    </row>
    <row r="238" spans="1:17" hidden="1" x14ac:dyDescent="0.2">
      <c r="A238" s="5">
        <f t="shared" si="32"/>
        <v>42</v>
      </c>
      <c r="B238" s="173" t="s">
        <v>104</v>
      </c>
      <c r="C238" s="197"/>
      <c r="D238" s="177"/>
      <c r="E238" s="177">
        <f t="shared" si="31"/>
        <v>0</v>
      </c>
      <c r="F238" s="178"/>
      <c r="G238" s="178"/>
      <c r="H238" s="178"/>
      <c r="I238" s="178"/>
      <c r="J238" s="178"/>
      <c r="K238" s="178"/>
      <c r="L238" s="178"/>
      <c r="M238" s="178"/>
      <c r="N238" s="178"/>
      <c r="O238" s="178"/>
      <c r="P238" s="178"/>
      <c r="Q238" s="178"/>
    </row>
    <row r="239" spans="1:17" hidden="1" x14ac:dyDescent="0.2">
      <c r="A239" s="5">
        <f t="shared" si="32"/>
        <v>43</v>
      </c>
      <c r="B239" s="173" t="s">
        <v>104</v>
      </c>
      <c r="C239" s="197"/>
      <c r="D239" s="177"/>
      <c r="E239" s="177">
        <f t="shared" si="31"/>
        <v>0</v>
      </c>
      <c r="F239" s="178"/>
      <c r="G239" s="178"/>
      <c r="H239" s="178"/>
      <c r="I239" s="178"/>
      <c r="J239" s="178"/>
      <c r="K239" s="178"/>
      <c r="L239" s="178"/>
      <c r="M239" s="178"/>
      <c r="N239" s="178"/>
      <c r="O239" s="178"/>
      <c r="P239" s="178"/>
      <c r="Q239" s="178"/>
    </row>
    <row r="240" spans="1:17" hidden="1" x14ac:dyDescent="0.2">
      <c r="A240" s="5">
        <f t="shared" si="32"/>
        <v>44</v>
      </c>
      <c r="B240" s="173" t="s">
        <v>104</v>
      </c>
      <c r="C240" s="197"/>
      <c r="D240" s="177"/>
      <c r="E240" s="177">
        <f t="shared" si="31"/>
        <v>0</v>
      </c>
      <c r="F240" s="178"/>
      <c r="G240" s="178"/>
      <c r="H240" s="178"/>
      <c r="I240" s="178"/>
      <c r="J240" s="178"/>
      <c r="K240" s="178"/>
      <c r="L240" s="178"/>
      <c r="M240" s="178"/>
      <c r="N240" s="178"/>
      <c r="O240" s="178"/>
      <c r="P240" s="178"/>
      <c r="Q240" s="178"/>
    </row>
    <row r="241" spans="1:17" hidden="1" x14ac:dyDescent="0.2">
      <c r="A241" s="5">
        <f t="shared" si="32"/>
        <v>45</v>
      </c>
      <c r="B241" s="173" t="s">
        <v>104</v>
      </c>
      <c r="C241" s="197"/>
      <c r="D241" s="177"/>
      <c r="E241" s="177">
        <f t="shared" si="31"/>
        <v>0</v>
      </c>
      <c r="F241" s="178"/>
      <c r="G241" s="178"/>
      <c r="H241" s="178"/>
      <c r="I241" s="178"/>
      <c r="J241" s="178"/>
      <c r="K241" s="178"/>
      <c r="L241" s="178"/>
      <c r="M241" s="178"/>
      <c r="N241" s="178"/>
      <c r="O241" s="178"/>
      <c r="P241" s="178"/>
      <c r="Q241" s="178"/>
    </row>
    <row r="242" spans="1:17" hidden="1" x14ac:dyDescent="0.2">
      <c r="A242" s="5">
        <f t="shared" si="32"/>
        <v>46</v>
      </c>
      <c r="B242" s="173" t="s">
        <v>104</v>
      </c>
      <c r="C242" s="197"/>
      <c r="D242" s="177"/>
      <c r="E242" s="177">
        <f t="shared" si="31"/>
        <v>0</v>
      </c>
      <c r="F242" s="178"/>
      <c r="G242" s="178"/>
      <c r="H242" s="178"/>
      <c r="I242" s="178"/>
      <c r="J242" s="178"/>
      <c r="K242" s="178"/>
      <c r="L242" s="178"/>
      <c r="M242" s="178"/>
      <c r="N242" s="178"/>
      <c r="O242" s="178"/>
      <c r="P242" s="178"/>
      <c r="Q242" s="178"/>
    </row>
    <row r="243" spans="1:17" hidden="1" x14ac:dyDescent="0.2">
      <c r="A243" s="5">
        <f t="shared" si="32"/>
        <v>47</v>
      </c>
      <c r="B243" s="173" t="s">
        <v>104</v>
      </c>
      <c r="C243" s="197"/>
      <c r="D243" s="177"/>
      <c r="E243" s="177">
        <f t="shared" si="31"/>
        <v>0</v>
      </c>
      <c r="F243" s="178"/>
      <c r="G243" s="178"/>
      <c r="H243" s="178"/>
      <c r="I243" s="178"/>
      <c r="J243" s="178"/>
      <c r="K243" s="178"/>
      <c r="L243" s="178"/>
      <c r="M243" s="178"/>
      <c r="N243" s="178"/>
      <c r="O243" s="178"/>
      <c r="P243" s="178"/>
      <c r="Q243" s="178"/>
    </row>
    <row r="244" spans="1:17" hidden="1" x14ac:dyDescent="0.2">
      <c r="A244" s="5">
        <f t="shared" si="32"/>
        <v>48</v>
      </c>
      <c r="B244" s="173" t="s">
        <v>104</v>
      </c>
      <c r="C244" s="197"/>
      <c r="D244" s="177"/>
      <c r="E244" s="177">
        <f t="shared" si="31"/>
        <v>0</v>
      </c>
      <c r="F244" s="178"/>
      <c r="G244" s="178"/>
      <c r="H244" s="178"/>
      <c r="I244" s="178"/>
      <c r="J244" s="178"/>
      <c r="K244" s="178"/>
      <c r="L244" s="178"/>
      <c r="M244" s="178"/>
      <c r="N244" s="178"/>
      <c r="O244" s="178"/>
      <c r="P244" s="178"/>
      <c r="Q244" s="178"/>
    </row>
    <row r="245" spans="1:17" hidden="1" x14ac:dyDescent="0.2">
      <c r="A245" s="5">
        <f t="shared" si="32"/>
        <v>49</v>
      </c>
      <c r="B245" s="173" t="s">
        <v>104</v>
      </c>
      <c r="C245" s="197"/>
      <c r="D245" s="177"/>
      <c r="E245" s="177">
        <f t="shared" si="31"/>
        <v>0</v>
      </c>
      <c r="F245" s="178"/>
      <c r="G245" s="178"/>
      <c r="H245" s="178"/>
      <c r="I245" s="178"/>
      <c r="J245" s="178"/>
      <c r="K245" s="178"/>
      <c r="L245" s="178"/>
      <c r="M245" s="178"/>
      <c r="N245" s="178"/>
      <c r="O245" s="178"/>
      <c r="P245" s="178"/>
      <c r="Q245" s="178"/>
    </row>
    <row r="246" spans="1:17" hidden="1" x14ac:dyDescent="0.2">
      <c r="A246" s="5">
        <f t="shared" si="32"/>
        <v>50</v>
      </c>
      <c r="B246" s="173" t="s">
        <v>104</v>
      </c>
      <c r="C246" s="197"/>
      <c r="D246" s="177"/>
      <c r="E246" s="177">
        <f t="shared" si="31"/>
        <v>0</v>
      </c>
      <c r="F246" s="178"/>
      <c r="G246" s="178"/>
      <c r="H246" s="178"/>
      <c r="I246" s="178"/>
      <c r="J246" s="178"/>
      <c r="K246" s="178"/>
      <c r="L246" s="178"/>
      <c r="M246" s="178"/>
      <c r="N246" s="178"/>
      <c r="O246" s="178"/>
      <c r="P246" s="178"/>
      <c r="Q246" s="178"/>
    </row>
    <row r="247" spans="1:17" hidden="1" x14ac:dyDescent="0.2">
      <c r="A247" s="5">
        <f t="shared" si="32"/>
        <v>51</v>
      </c>
      <c r="B247" s="173" t="s">
        <v>104</v>
      </c>
      <c r="C247" s="197"/>
      <c r="D247" s="177"/>
      <c r="E247" s="177">
        <f t="shared" si="31"/>
        <v>0</v>
      </c>
      <c r="F247" s="178"/>
      <c r="G247" s="178"/>
      <c r="H247" s="178"/>
      <c r="I247" s="178"/>
      <c r="J247" s="178"/>
      <c r="K247" s="178"/>
      <c r="L247" s="178"/>
      <c r="M247" s="178"/>
      <c r="N247" s="178"/>
      <c r="O247" s="178"/>
      <c r="P247" s="178"/>
      <c r="Q247" s="178"/>
    </row>
    <row r="248" spans="1:17" hidden="1" x14ac:dyDescent="0.2">
      <c r="A248" s="5">
        <f t="shared" si="32"/>
        <v>52</v>
      </c>
      <c r="B248" s="173" t="s">
        <v>104</v>
      </c>
      <c r="C248" s="197"/>
      <c r="D248" s="177"/>
      <c r="E248" s="177">
        <f t="shared" si="31"/>
        <v>0</v>
      </c>
      <c r="F248" s="178"/>
      <c r="G248" s="178"/>
      <c r="H248" s="178"/>
      <c r="I248" s="178"/>
      <c r="J248" s="178"/>
      <c r="K248" s="178"/>
      <c r="L248" s="178"/>
      <c r="M248" s="178"/>
      <c r="N248" s="178"/>
      <c r="O248" s="178"/>
      <c r="P248" s="178"/>
      <c r="Q248" s="178"/>
    </row>
    <row r="249" spans="1:17" hidden="1" x14ac:dyDescent="0.2">
      <c r="A249" s="5">
        <f t="shared" si="32"/>
        <v>53</v>
      </c>
      <c r="B249" s="173" t="s">
        <v>104</v>
      </c>
      <c r="C249" s="197"/>
      <c r="D249" s="177"/>
      <c r="E249" s="177">
        <f t="shared" si="31"/>
        <v>0</v>
      </c>
      <c r="F249" s="178"/>
      <c r="G249" s="178"/>
      <c r="H249" s="178"/>
      <c r="I249" s="178"/>
      <c r="J249" s="178"/>
      <c r="K249" s="178"/>
      <c r="L249" s="178"/>
      <c r="M249" s="178"/>
      <c r="N249" s="178"/>
      <c r="O249" s="178"/>
      <c r="P249" s="178"/>
      <c r="Q249" s="178"/>
    </row>
    <row r="250" spans="1:17" hidden="1" x14ac:dyDescent="0.2">
      <c r="A250" s="5">
        <f t="shared" si="32"/>
        <v>54</v>
      </c>
      <c r="B250" s="173" t="s">
        <v>104</v>
      </c>
      <c r="C250" s="197"/>
      <c r="D250" s="177"/>
      <c r="E250" s="177">
        <f t="shared" si="31"/>
        <v>0</v>
      </c>
      <c r="F250" s="178"/>
      <c r="G250" s="178"/>
      <c r="H250" s="178"/>
      <c r="I250" s="178"/>
      <c r="J250" s="178"/>
      <c r="K250" s="178"/>
      <c r="L250" s="178"/>
      <c r="M250" s="178"/>
      <c r="N250" s="178"/>
      <c r="O250" s="178"/>
      <c r="P250" s="178"/>
      <c r="Q250" s="178"/>
    </row>
    <row r="251" spans="1:17" hidden="1" x14ac:dyDescent="0.2">
      <c r="A251" s="5">
        <f t="shared" si="32"/>
        <v>55</v>
      </c>
      <c r="B251" s="173" t="s">
        <v>104</v>
      </c>
      <c r="C251" s="197"/>
      <c r="D251" s="177"/>
      <c r="E251" s="177">
        <f t="shared" si="31"/>
        <v>0</v>
      </c>
      <c r="F251" s="178"/>
      <c r="G251" s="178"/>
      <c r="H251" s="178"/>
      <c r="I251" s="178"/>
      <c r="J251" s="178"/>
      <c r="K251" s="178"/>
      <c r="L251" s="178"/>
      <c r="M251" s="178"/>
      <c r="N251" s="178"/>
      <c r="O251" s="178"/>
      <c r="P251" s="178"/>
      <c r="Q251" s="178"/>
    </row>
    <row r="252" spans="1:17" hidden="1" x14ac:dyDescent="0.2">
      <c r="A252" s="5">
        <f t="shared" si="32"/>
        <v>56</v>
      </c>
      <c r="B252" s="173" t="s">
        <v>104</v>
      </c>
      <c r="C252" s="197"/>
      <c r="D252" s="177"/>
      <c r="E252" s="177">
        <f t="shared" si="31"/>
        <v>0</v>
      </c>
      <c r="F252" s="178"/>
      <c r="G252" s="178"/>
      <c r="H252" s="178"/>
      <c r="I252" s="178"/>
      <c r="J252" s="178"/>
      <c r="K252" s="178"/>
      <c r="L252" s="178"/>
      <c r="M252" s="178"/>
      <c r="N252" s="178"/>
      <c r="O252" s="178"/>
      <c r="P252" s="178"/>
      <c r="Q252" s="178"/>
    </row>
    <row r="253" spans="1:17" hidden="1" x14ac:dyDescent="0.2">
      <c r="A253" s="5">
        <f t="shared" si="32"/>
        <v>57</v>
      </c>
      <c r="B253" s="173" t="s">
        <v>104</v>
      </c>
      <c r="C253" s="197"/>
      <c r="D253" s="177"/>
      <c r="E253" s="177">
        <f t="shared" si="31"/>
        <v>0</v>
      </c>
      <c r="F253" s="178"/>
      <c r="G253" s="178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</row>
    <row r="254" spans="1:17" hidden="1" x14ac:dyDescent="0.2">
      <c r="A254" s="5">
        <f t="shared" si="32"/>
        <v>58</v>
      </c>
      <c r="B254" s="173" t="s">
        <v>104</v>
      </c>
      <c r="C254" s="197"/>
      <c r="D254" s="177"/>
      <c r="E254" s="177">
        <f t="shared" si="31"/>
        <v>0</v>
      </c>
      <c r="F254" s="178"/>
      <c r="G254" s="178"/>
      <c r="H254" s="178"/>
      <c r="I254" s="178"/>
      <c r="J254" s="178"/>
      <c r="K254" s="178"/>
      <c r="L254" s="178"/>
      <c r="M254" s="178"/>
      <c r="N254" s="178"/>
      <c r="O254" s="178"/>
      <c r="P254" s="178"/>
      <c r="Q254" s="178"/>
    </row>
    <row r="255" spans="1:17" hidden="1" x14ac:dyDescent="0.2">
      <c r="A255" s="5">
        <f t="shared" si="32"/>
        <v>59</v>
      </c>
      <c r="B255" s="173" t="s">
        <v>104</v>
      </c>
      <c r="C255" s="197"/>
      <c r="D255" s="177"/>
      <c r="E255" s="177">
        <f t="shared" si="31"/>
        <v>0</v>
      </c>
      <c r="F255" s="178"/>
      <c r="G255" s="178"/>
      <c r="H255" s="178"/>
      <c r="I255" s="178"/>
      <c r="J255" s="178"/>
      <c r="K255" s="178"/>
      <c r="L255" s="178"/>
      <c r="M255" s="178"/>
      <c r="N255" s="178"/>
      <c r="O255" s="178"/>
      <c r="P255" s="178"/>
      <c r="Q255" s="178"/>
    </row>
    <row r="256" spans="1:17" ht="12" hidden="1" customHeight="1" x14ac:dyDescent="0.2">
      <c r="A256" s="5">
        <f t="shared" si="32"/>
        <v>60</v>
      </c>
      <c r="B256" s="173" t="s">
        <v>104</v>
      </c>
      <c r="C256" s="197"/>
      <c r="D256" s="177"/>
      <c r="E256" s="177">
        <f t="shared" si="31"/>
        <v>0</v>
      </c>
      <c r="F256" s="178"/>
      <c r="G256" s="178"/>
      <c r="H256" s="178"/>
      <c r="I256" s="178"/>
      <c r="J256" s="178"/>
      <c r="K256" s="178"/>
      <c r="L256" s="178"/>
      <c r="M256" s="178"/>
      <c r="N256" s="178"/>
      <c r="O256" s="178"/>
      <c r="P256" s="178"/>
      <c r="Q256" s="178"/>
    </row>
    <row r="257" spans="2:18" ht="15.75" x14ac:dyDescent="0.2">
      <c r="B257" s="173"/>
      <c r="C257" s="194" t="s">
        <v>32</v>
      </c>
      <c r="D257" s="194"/>
      <c r="E257" s="175">
        <f>SUM(E258:E264)</f>
        <v>256400</v>
      </c>
      <c r="F257" s="175">
        <f t="shared" ref="F257:Q257" si="33">SUM(F258:F264)</f>
        <v>12200</v>
      </c>
      <c r="G257" s="175">
        <f t="shared" si="33"/>
        <v>12200</v>
      </c>
      <c r="H257" s="175">
        <f t="shared" si="33"/>
        <v>12200</v>
      </c>
      <c r="I257" s="175">
        <f t="shared" si="33"/>
        <v>12200</v>
      </c>
      <c r="J257" s="175">
        <f t="shared" si="33"/>
        <v>12200</v>
      </c>
      <c r="K257" s="175">
        <f t="shared" si="33"/>
        <v>12200</v>
      </c>
      <c r="L257" s="175">
        <f t="shared" si="33"/>
        <v>12200</v>
      </c>
      <c r="M257" s="175">
        <f t="shared" si="33"/>
        <v>12200</v>
      </c>
      <c r="N257" s="175">
        <f t="shared" si="33"/>
        <v>12200</v>
      </c>
      <c r="O257" s="175">
        <f t="shared" si="33"/>
        <v>12200</v>
      </c>
      <c r="P257" s="175">
        <f t="shared" si="33"/>
        <v>122200</v>
      </c>
      <c r="Q257" s="175">
        <f t="shared" si="33"/>
        <v>12200</v>
      </c>
    </row>
    <row r="258" spans="2:18" ht="15.75" customHeight="1" x14ac:dyDescent="0.2">
      <c r="B258" s="173"/>
      <c r="C258" s="232" t="s">
        <v>103</v>
      </c>
      <c r="D258" s="188"/>
      <c r="E258" s="188">
        <f t="shared" ref="E258:E264" si="34">SUM(F258:Q258)</f>
        <v>110000</v>
      </c>
      <c r="F258" s="188"/>
      <c r="G258" s="188"/>
      <c r="H258" s="188"/>
      <c r="I258" s="188"/>
      <c r="J258" s="188"/>
      <c r="K258" s="188"/>
      <c r="L258" s="188"/>
      <c r="M258" s="188"/>
      <c r="N258" s="188"/>
      <c r="O258" s="188"/>
      <c r="P258" s="188">
        <v>110000</v>
      </c>
      <c r="Q258" s="188"/>
      <c r="R258" s="5" t="s">
        <v>81</v>
      </c>
    </row>
    <row r="259" spans="2:18" ht="15.75" customHeight="1" x14ac:dyDescent="0.2">
      <c r="B259" s="173"/>
      <c r="C259" s="232" t="s">
        <v>102</v>
      </c>
      <c r="D259" s="188"/>
      <c r="E259" s="188">
        <f t="shared" si="34"/>
        <v>120000</v>
      </c>
      <c r="F259" s="188">
        <v>10000</v>
      </c>
      <c r="G259" s="188">
        <v>10000</v>
      </c>
      <c r="H259" s="188">
        <v>10000</v>
      </c>
      <c r="I259" s="188">
        <v>10000</v>
      </c>
      <c r="J259" s="188">
        <v>10000</v>
      </c>
      <c r="K259" s="188">
        <v>10000</v>
      </c>
      <c r="L259" s="188">
        <v>10000</v>
      </c>
      <c r="M259" s="188">
        <v>10000</v>
      </c>
      <c r="N259" s="188">
        <v>10000</v>
      </c>
      <c r="O259" s="188">
        <v>10000</v>
      </c>
      <c r="P259" s="188">
        <v>10000</v>
      </c>
      <c r="Q259" s="188">
        <v>10000</v>
      </c>
      <c r="R259" s="5" t="s">
        <v>81</v>
      </c>
    </row>
    <row r="260" spans="2:18" ht="16.5" customHeight="1" x14ac:dyDescent="0.2">
      <c r="B260" s="173"/>
      <c r="C260" s="232" t="s">
        <v>101</v>
      </c>
      <c r="D260" s="188"/>
      <c r="E260" s="188">
        <f t="shared" si="34"/>
        <v>26400</v>
      </c>
      <c r="F260" s="188">
        <v>2200</v>
      </c>
      <c r="G260" s="188">
        <v>2200</v>
      </c>
      <c r="H260" s="188">
        <v>2200</v>
      </c>
      <c r="I260" s="188">
        <v>2200</v>
      </c>
      <c r="J260" s="188">
        <v>2200</v>
      </c>
      <c r="K260" s="188">
        <v>2200</v>
      </c>
      <c r="L260" s="188">
        <v>2200</v>
      </c>
      <c r="M260" s="188">
        <v>2200</v>
      </c>
      <c r="N260" s="188">
        <v>2200</v>
      </c>
      <c r="O260" s="188">
        <v>2200</v>
      </c>
      <c r="P260" s="188">
        <v>2200</v>
      </c>
      <c r="Q260" s="188">
        <v>2200</v>
      </c>
      <c r="R260" s="5" t="s">
        <v>81</v>
      </c>
    </row>
    <row r="261" spans="2:18" hidden="1" x14ac:dyDescent="0.2">
      <c r="B261" s="173"/>
      <c r="C261" s="197"/>
      <c r="D261" s="177"/>
      <c r="E261" s="177">
        <f t="shared" si="34"/>
        <v>0</v>
      </c>
      <c r="F261" s="178"/>
      <c r="G261" s="178"/>
      <c r="H261" s="178"/>
      <c r="I261" s="178"/>
      <c r="J261" s="178"/>
      <c r="K261" s="178"/>
      <c r="L261" s="178"/>
      <c r="M261" s="178"/>
      <c r="N261" s="178"/>
      <c r="O261" s="178"/>
      <c r="P261" s="178"/>
      <c r="Q261" s="178"/>
    </row>
    <row r="262" spans="2:18" hidden="1" x14ac:dyDescent="0.2">
      <c r="B262" s="173"/>
      <c r="C262" s="197"/>
      <c r="D262" s="177"/>
      <c r="E262" s="177">
        <f t="shared" si="34"/>
        <v>0</v>
      </c>
      <c r="F262" s="178"/>
      <c r="G262" s="178"/>
      <c r="H262" s="178"/>
      <c r="I262" s="178"/>
      <c r="J262" s="178"/>
      <c r="K262" s="178"/>
      <c r="L262" s="178"/>
      <c r="M262" s="178"/>
      <c r="N262" s="178"/>
      <c r="O262" s="178"/>
      <c r="P262" s="178"/>
      <c r="Q262" s="178"/>
    </row>
    <row r="263" spans="2:18" hidden="1" x14ac:dyDescent="0.2">
      <c r="B263" s="173"/>
      <c r="C263" s="197"/>
      <c r="D263" s="177"/>
      <c r="E263" s="177">
        <f t="shared" si="34"/>
        <v>0</v>
      </c>
      <c r="F263" s="178"/>
      <c r="G263" s="178"/>
      <c r="H263" s="178"/>
      <c r="I263" s="178"/>
      <c r="J263" s="178"/>
      <c r="K263" s="178"/>
      <c r="L263" s="178"/>
      <c r="M263" s="178"/>
      <c r="N263" s="178"/>
      <c r="O263" s="178"/>
      <c r="P263" s="178"/>
      <c r="Q263" s="178"/>
    </row>
    <row r="264" spans="2:18" hidden="1" x14ac:dyDescent="0.2">
      <c r="B264" s="173"/>
      <c r="C264" s="197"/>
      <c r="D264" s="177"/>
      <c r="E264" s="177">
        <f t="shared" si="34"/>
        <v>0</v>
      </c>
      <c r="F264" s="178"/>
      <c r="G264" s="178"/>
      <c r="H264" s="178"/>
      <c r="I264" s="178"/>
      <c r="J264" s="178"/>
      <c r="K264" s="178"/>
      <c r="L264" s="178"/>
      <c r="M264" s="178"/>
      <c r="N264" s="178"/>
      <c r="O264" s="178"/>
      <c r="P264" s="178"/>
      <c r="Q264" s="178"/>
    </row>
    <row r="265" spans="2:18" ht="15.75" hidden="1" x14ac:dyDescent="0.2">
      <c r="B265" s="173"/>
      <c r="C265" s="194" t="s">
        <v>100</v>
      </c>
      <c r="D265" s="194"/>
      <c r="E265" s="175">
        <f t="shared" ref="E265:Q265" si="35">E266</f>
        <v>0</v>
      </c>
      <c r="F265" s="175">
        <f t="shared" si="35"/>
        <v>0</v>
      </c>
      <c r="G265" s="175">
        <f t="shared" si="35"/>
        <v>0</v>
      </c>
      <c r="H265" s="175">
        <f t="shared" si="35"/>
        <v>0</v>
      </c>
      <c r="I265" s="175">
        <f t="shared" si="35"/>
        <v>0</v>
      </c>
      <c r="J265" s="175">
        <f t="shared" si="35"/>
        <v>0</v>
      </c>
      <c r="K265" s="175">
        <f t="shared" si="35"/>
        <v>0</v>
      </c>
      <c r="L265" s="175">
        <f t="shared" si="35"/>
        <v>0</v>
      </c>
      <c r="M265" s="175">
        <f t="shared" si="35"/>
        <v>0</v>
      </c>
      <c r="N265" s="175">
        <f t="shared" si="35"/>
        <v>0</v>
      </c>
      <c r="O265" s="175">
        <f t="shared" si="35"/>
        <v>0</v>
      </c>
      <c r="P265" s="175">
        <f t="shared" si="35"/>
        <v>0</v>
      </c>
      <c r="Q265" s="175">
        <f t="shared" si="35"/>
        <v>0</v>
      </c>
    </row>
    <row r="266" spans="2:18" hidden="1" x14ac:dyDescent="0.2">
      <c r="B266" s="173"/>
      <c r="C266" s="198"/>
      <c r="D266" s="177"/>
      <c r="E266" s="177">
        <f>SUM(F266:Q266)</f>
        <v>0</v>
      </c>
      <c r="F266" s="178"/>
      <c r="G266" s="178"/>
      <c r="H266" s="178"/>
      <c r="I266" s="178"/>
      <c r="J266" s="178"/>
      <c r="K266" s="178"/>
      <c r="L266" s="178"/>
      <c r="M266" s="178"/>
      <c r="N266" s="178"/>
      <c r="O266" s="178"/>
      <c r="P266" s="178"/>
      <c r="Q266" s="178"/>
    </row>
    <row r="267" spans="2:18" ht="15.75" hidden="1" x14ac:dyDescent="0.2">
      <c r="B267" s="173"/>
      <c r="C267" s="194" t="s">
        <v>99</v>
      </c>
      <c r="D267" s="194"/>
      <c r="E267" s="177">
        <f>SUM(F267:Q267)</f>
        <v>0</v>
      </c>
      <c r="F267" s="178"/>
      <c r="G267" s="178"/>
      <c r="H267" s="178"/>
      <c r="I267" s="178"/>
      <c r="J267" s="178"/>
      <c r="K267" s="178"/>
      <c r="L267" s="178"/>
      <c r="M267" s="178"/>
      <c r="N267" s="178"/>
      <c r="O267" s="178"/>
      <c r="P267" s="178"/>
      <c r="Q267" s="178"/>
    </row>
    <row r="268" spans="2:18" ht="15.75" x14ac:dyDescent="0.2">
      <c r="B268" s="173"/>
      <c r="C268" s="185" t="s">
        <v>98</v>
      </c>
      <c r="D268" s="185"/>
      <c r="E268" s="257">
        <f>E51+E53+E184+E257</f>
        <v>116951268</v>
      </c>
      <c r="F268" s="186">
        <f>F51+F53+F184+F257</f>
        <v>7949811</v>
      </c>
      <c r="G268" s="186">
        <f>G51+G53+G184+G257+1</f>
        <v>8582621</v>
      </c>
      <c r="H268" s="186">
        <f t="shared" ref="H268:Q268" si="36">H51+H53+H184+H257</f>
        <v>9350470</v>
      </c>
      <c r="I268" s="186">
        <f>I51+I53+I184+I257-2</f>
        <v>9368195</v>
      </c>
      <c r="J268" s="186">
        <f t="shared" si="36"/>
        <v>9056907</v>
      </c>
      <c r="K268" s="186">
        <f t="shared" si="36"/>
        <v>9938885</v>
      </c>
      <c r="L268" s="186">
        <f t="shared" si="36"/>
        <v>9465547</v>
      </c>
      <c r="M268" s="186">
        <f>M51+M53+M184+M257-1</f>
        <v>10762238</v>
      </c>
      <c r="N268" s="186">
        <f t="shared" si="36"/>
        <v>10379799</v>
      </c>
      <c r="O268" s="186">
        <f t="shared" si="36"/>
        <v>11140805</v>
      </c>
      <c r="P268" s="186">
        <f>P51+P53+P184+P257+1</f>
        <v>10078882</v>
      </c>
      <c r="Q268" s="186">
        <f t="shared" si="36"/>
        <v>10877107</v>
      </c>
    </row>
    <row r="269" spans="2:18" ht="15.75" x14ac:dyDescent="0.25">
      <c r="B269" s="173"/>
      <c r="C269" s="239"/>
      <c r="D269" s="199"/>
      <c r="E269" s="258"/>
      <c r="F269" s="187"/>
      <c r="G269" s="187"/>
      <c r="H269" s="187"/>
      <c r="I269" s="187"/>
      <c r="J269" s="187"/>
      <c r="K269" s="187"/>
      <c r="L269" s="187"/>
      <c r="M269" s="187"/>
      <c r="N269" s="187"/>
      <c r="O269" s="187"/>
      <c r="P269" s="187"/>
      <c r="Q269" s="187"/>
    </row>
    <row r="270" spans="2:18" ht="31.5" x14ac:dyDescent="0.2">
      <c r="B270" s="173"/>
      <c r="C270" s="200" t="s">
        <v>97</v>
      </c>
      <c r="D270" s="200"/>
      <c r="E270" s="259">
        <f>E8+E20-E268</f>
        <v>7418367.8333333433</v>
      </c>
      <c r="F270" s="201">
        <f>F8+F20-F268</f>
        <v>270149.83333333302</v>
      </c>
      <c r="G270" s="201">
        <f t="shared" ref="G270:Q270" si="37">G8+G20-G268</f>
        <v>161604.5</v>
      </c>
      <c r="H270" s="201">
        <f t="shared" si="37"/>
        <v>214678.33333333395</v>
      </c>
      <c r="I270" s="201">
        <f t="shared" si="37"/>
        <v>340657.33333333582</v>
      </c>
      <c r="J270" s="201">
        <f t="shared" si="37"/>
        <v>419188.33333333209</v>
      </c>
      <c r="K270" s="201">
        <f t="shared" si="37"/>
        <v>564094.66666666791</v>
      </c>
      <c r="L270" s="201">
        <f t="shared" si="37"/>
        <v>1505574.666666666</v>
      </c>
      <c r="M270" s="201">
        <f t="shared" si="37"/>
        <v>1363100.1666666679</v>
      </c>
      <c r="N270" s="201">
        <f t="shared" si="37"/>
        <v>1267601</v>
      </c>
      <c r="O270" s="201">
        <f t="shared" si="37"/>
        <v>160248.16666666977</v>
      </c>
      <c r="P270" s="201">
        <f t="shared" si="37"/>
        <v>564123.66666666605</v>
      </c>
      <c r="Q270" s="201">
        <f t="shared" si="37"/>
        <v>587348.16666666977</v>
      </c>
    </row>
    <row r="271" spans="2:18" ht="15.75" x14ac:dyDescent="0.25">
      <c r="B271" s="173"/>
      <c r="C271" s="239"/>
      <c r="D271" s="199"/>
      <c r="E271" s="260"/>
      <c r="F271" s="187"/>
      <c r="G271" s="187"/>
      <c r="H271" s="187"/>
      <c r="I271" s="187"/>
      <c r="J271" s="187"/>
      <c r="K271" s="187"/>
      <c r="L271" s="187"/>
      <c r="M271" s="187"/>
      <c r="N271" s="187"/>
      <c r="O271" s="187"/>
      <c r="P271" s="187"/>
      <c r="Q271" s="187"/>
    </row>
    <row r="272" spans="2:18" ht="15.75" hidden="1" x14ac:dyDescent="0.2">
      <c r="B272" s="173"/>
      <c r="C272" s="194" t="s">
        <v>96</v>
      </c>
      <c r="D272" s="194"/>
      <c r="E272" s="261">
        <f t="shared" ref="E272:Q272" si="38">E273+E274</f>
        <v>0</v>
      </c>
      <c r="F272" s="175">
        <f t="shared" si="38"/>
        <v>0</v>
      </c>
      <c r="G272" s="175">
        <f t="shared" si="38"/>
        <v>0</v>
      </c>
      <c r="H272" s="175">
        <f t="shared" si="38"/>
        <v>0</v>
      </c>
      <c r="I272" s="175">
        <f t="shared" si="38"/>
        <v>0</v>
      </c>
      <c r="J272" s="175">
        <f t="shared" si="38"/>
        <v>0</v>
      </c>
      <c r="K272" s="175">
        <f t="shared" si="38"/>
        <v>0</v>
      </c>
      <c r="L272" s="175">
        <f t="shared" si="38"/>
        <v>0</v>
      </c>
      <c r="M272" s="175">
        <f t="shared" si="38"/>
        <v>0</v>
      </c>
      <c r="N272" s="175">
        <f t="shared" si="38"/>
        <v>0</v>
      </c>
      <c r="O272" s="175">
        <f t="shared" si="38"/>
        <v>0</v>
      </c>
      <c r="P272" s="175">
        <f t="shared" si="38"/>
        <v>0</v>
      </c>
      <c r="Q272" s="175">
        <f t="shared" si="38"/>
        <v>0</v>
      </c>
    </row>
    <row r="273" spans="2:17" ht="15.75" hidden="1" x14ac:dyDescent="0.2">
      <c r="B273" s="173"/>
      <c r="C273" s="240" t="s">
        <v>95</v>
      </c>
      <c r="D273" s="202"/>
      <c r="E273" s="262">
        <f>SUM(F273:Q273)</f>
        <v>0</v>
      </c>
      <c r="F273" s="178"/>
      <c r="G273" s="178"/>
      <c r="H273" s="178"/>
      <c r="I273" s="178"/>
      <c r="J273" s="178"/>
      <c r="K273" s="178"/>
      <c r="L273" s="178"/>
      <c r="M273" s="178"/>
      <c r="N273" s="178"/>
      <c r="O273" s="178"/>
      <c r="P273" s="178"/>
      <c r="Q273" s="178"/>
    </row>
    <row r="274" spans="2:17" ht="15.75" hidden="1" x14ac:dyDescent="0.25">
      <c r="B274" s="173"/>
      <c r="C274" s="241"/>
      <c r="D274" s="203"/>
      <c r="E274" s="262">
        <f>SUM(F274:Q274)</f>
        <v>0</v>
      </c>
      <c r="F274" s="178"/>
      <c r="G274" s="178"/>
      <c r="H274" s="178"/>
      <c r="I274" s="178"/>
      <c r="J274" s="178"/>
      <c r="K274" s="178"/>
      <c r="L274" s="178"/>
      <c r="M274" s="178"/>
      <c r="N274" s="178"/>
      <c r="O274" s="178"/>
      <c r="P274" s="178"/>
      <c r="Q274" s="178"/>
    </row>
    <row r="275" spans="2:17" ht="15.75" hidden="1" x14ac:dyDescent="0.2">
      <c r="B275" s="173"/>
      <c r="C275" s="194" t="s">
        <v>94</v>
      </c>
      <c r="D275" s="194"/>
      <c r="E275" s="261">
        <f t="shared" ref="E275:Q275" si="39">E276+E277+E278</f>
        <v>0</v>
      </c>
      <c r="F275" s="175">
        <f t="shared" si="39"/>
        <v>0</v>
      </c>
      <c r="G275" s="175">
        <f t="shared" si="39"/>
        <v>0</v>
      </c>
      <c r="H275" s="175">
        <f t="shared" si="39"/>
        <v>0</v>
      </c>
      <c r="I275" s="175">
        <f t="shared" si="39"/>
        <v>0</v>
      </c>
      <c r="J275" s="175">
        <f t="shared" si="39"/>
        <v>0</v>
      </c>
      <c r="K275" s="175">
        <f t="shared" si="39"/>
        <v>0</v>
      </c>
      <c r="L275" s="175">
        <f t="shared" si="39"/>
        <v>0</v>
      </c>
      <c r="M275" s="175">
        <f t="shared" si="39"/>
        <v>0</v>
      </c>
      <c r="N275" s="175">
        <f t="shared" si="39"/>
        <v>0</v>
      </c>
      <c r="O275" s="175">
        <f t="shared" si="39"/>
        <v>0</v>
      </c>
      <c r="P275" s="175">
        <f t="shared" si="39"/>
        <v>0</v>
      </c>
      <c r="Q275" s="175">
        <f t="shared" si="39"/>
        <v>0</v>
      </c>
    </row>
    <row r="276" spans="2:17" ht="15.75" hidden="1" x14ac:dyDescent="0.25">
      <c r="B276" s="173"/>
      <c r="C276" s="241"/>
      <c r="D276" s="204"/>
      <c r="E276" s="263">
        <f>SUM(F276:Q276)</f>
        <v>0</v>
      </c>
      <c r="F276" s="178"/>
      <c r="G276" s="178"/>
      <c r="H276" s="178"/>
      <c r="I276" s="178"/>
      <c r="J276" s="178"/>
      <c r="K276" s="178"/>
      <c r="L276" s="178"/>
      <c r="M276" s="178"/>
      <c r="N276" s="178"/>
      <c r="O276" s="178"/>
      <c r="P276" s="178"/>
      <c r="Q276" s="178"/>
    </row>
    <row r="277" spans="2:17" ht="15.75" hidden="1" x14ac:dyDescent="0.25">
      <c r="B277" s="173"/>
      <c r="C277" s="241"/>
      <c r="D277" s="203"/>
      <c r="E277" s="263">
        <f>SUM(F277:Q277)</f>
        <v>0</v>
      </c>
      <c r="F277" s="178"/>
      <c r="G277" s="178"/>
      <c r="H277" s="178"/>
      <c r="I277" s="178"/>
      <c r="J277" s="178"/>
      <c r="K277" s="178"/>
      <c r="L277" s="178"/>
      <c r="M277" s="178"/>
      <c r="N277" s="178"/>
      <c r="O277" s="178"/>
      <c r="P277" s="178"/>
      <c r="Q277" s="178"/>
    </row>
    <row r="278" spans="2:17" ht="15.75" hidden="1" x14ac:dyDescent="0.25">
      <c r="B278" s="173"/>
      <c r="C278" s="241"/>
      <c r="D278" s="205"/>
      <c r="E278" s="263">
        <f>SUM(F278:Q278)</f>
        <v>0</v>
      </c>
      <c r="F278" s="178"/>
      <c r="G278" s="178"/>
      <c r="H278" s="178"/>
      <c r="I278" s="178"/>
      <c r="J278" s="178"/>
      <c r="K278" s="178"/>
      <c r="L278" s="178"/>
      <c r="M278" s="178"/>
      <c r="N278" s="178"/>
      <c r="O278" s="178"/>
      <c r="P278" s="178"/>
      <c r="Q278" s="178"/>
    </row>
    <row r="279" spans="2:17" ht="15.75" hidden="1" x14ac:dyDescent="0.2">
      <c r="B279" s="173"/>
      <c r="C279" s="200" t="s">
        <v>93</v>
      </c>
      <c r="D279" s="200"/>
      <c r="E279" s="259">
        <f>E270-E272-E275+E27+E31</f>
        <v>7418367.8333333433</v>
      </c>
      <c r="F279" s="201">
        <f t="shared" ref="F279:Q279" si="40">F270-F272-F275+F27+F31</f>
        <v>270149.83333333302</v>
      </c>
      <c r="G279" s="201">
        <f t="shared" si="40"/>
        <v>161604.5</v>
      </c>
      <c r="H279" s="201">
        <f t="shared" si="40"/>
        <v>214678.33333333395</v>
      </c>
      <c r="I279" s="201">
        <f t="shared" si="40"/>
        <v>340657.33333333582</v>
      </c>
      <c r="J279" s="201">
        <f t="shared" si="40"/>
        <v>419188.33333333209</v>
      </c>
      <c r="K279" s="201">
        <f t="shared" si="40"/>
        <v>564094.66666666791</v>
      </c>
      <c r="L279" s="201">
        <f t="shared" si="40"/>
        <v>1505574.666666666</v>
      </c>
      <c r="M279" s="201">
        <f t="shared" si="40"/>
        <v>1363100.1666666679</v>
      </c>
      <c r="N279" s="201">
        <f>N270-N272-N275+N27+N31</f>
        <v>1267601</v>
      </c>
      <c r="O279" s="201">
        <f t="shared" si="40"/>
        <v>160248.16666666977</v>
      </c>
      <c r="P279" s="201">
        <f t="shared" si="40"/>
        <v>564123.66666666605</v>
      </c>
      <c r="Q279" s="201">
        <f t="shared" si="40"/>
        <v>587348.16666666977</v>
      </c>
    </row>
    <row r="280" spans="2:17" ht="15.75" hidden="1" x14ac:dyDescent="0.25">
      <c r="B280" s="173"/>
      <c r="C280" s="242"/>
      <c r="D280" s="205"/>
      <c r="E280" s="258"/>
      <c r="F280" s="187"/>
      <c r="G280" s="187"/>
      <c r="H280" s="187">
        <f>F279+G279+H279</f>
        <v>646432.66666666698</v>
      </c>
      <c r="I280" s="187"/>
      <c r="J280" s="187"/>
      <c r="K280" s="187"/>
      <c r="L280" s="187"/>
      <c r="M280" s="187"/>
      <c r="N280" s="187"/>
      <c r="O280" s="187"/>
      <c r="P280" s="187"/>
      <c r="Q280" s="187"/>
    </row>
    <row r="281" spans="2:17" ht="15.75" x14ac:dyDescent="0.2">
      <c r="B281" s="173"/>
      <c r="C281" s="194" t="s">
        <v>92</v>
      </c>
      <c r="D281" s="194"/>
      <c r="E281" s="261">
        <f>SUM(F281:Q281)</f>
        <v>1335306.3900000015</v>
      </c>
      <c r="F281" s="248"/>
      <c r="G281" s="248"/>
      <c r="H281" s="188">
        <f>(F279+G279+H279)*18%</f>
        <v>116357.88000000005</v>
      </c>
      <c r="I281" s="248"/>
      <c r="J281" s="248"/>
      <c r="K281" s="188">
        <f>(I279+J279+K279)*18%</f>
        <v>238309.26000000045</v>
      </c>
      <c r="L281" s="248"/>
      <c r="M281" s="248"/>
      <c r="N281" s="188">
        <f>(L279+M279+N279)*18%</f>
        <v>744529.65000000014</v>
      </c>
      <c r="O281" s="248"/>
      <c r="P281" s="248"/>
      <c r="Q281" s="188">
        <f>(O279+P279+Q279)*18%</f>
        <v>236109.600000001</v>
      </c>
    </row>
    <row r="282" spans="2:17" ht="15.75" x14ac:dyDescent="0.25">
      <c r="B282" s="173"/>
      <c r="C282" s="242"/>
      <c r="D282" s="205"/>
      <c r="E282" s="258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  <c r="Q282" s="187"/>
    </row>
    <row r="283" spans="2:17" ht="15.75" x14ac:dyDescent="0.2">
      <c r="B283" s="173"/>
      <c r="C283" s="200" t="s">
        <v>226</v>
      </c>
      <c r="D283" s="200"/>
      <c r="E283" s="259">
        <f>E279-E281+1</f>
        <v>6083062.4433333417</v>
      </c>
      <c r="F283" s="201">
        <f t="shared" ref="F283:Q283" si="41">F279-F281</f>
        <v>270149.83333333302</v>
      </c>
      <c r="G283" s="201">
        <f t="shared" si="41"/>
        <v>161604.5</v>
      </c>
      <c r="H283" s="201">
        <f t="shared" si="41"/>
        <v>98320.453333333906</v>
      </c>
      <c r="I283" s="201">
        <f t="shared" si="41"/>
        <v>340657.33333333582</v>
      </c>
      <c r="J283" s="201">
        <f t="shared" si="41"/>
        <v>419188.33333333209</v>
      </c>
      <c r="K283" s="201">
        <f t="shared" si="41"/>
        <v>325785.40666666743</v>
      </c>
      <c r="L283" s="201">
        <f t="shared" si="41"/>
        <v>1505574.666666666</v>
      </c>
      <c r="M283" s="201">
        <f t="shared" si="41"/>
        <v>1363100.1666666679</v>
      </c>
      <c r="N283" s="201">
        <f>N279-N281</f>
        <v>523071.34999999986</v>
      </c>
      <c r="O283" s="201">
        <f t="shared" si="41"/>
        <v>160248.16666666977</v>
      </c>
      <c r="P283" s="201">
        <f t="shared" si="41"/>
        <v>564123.66666666605</v>
      </c>
      <c r="Q283" s="201">
        <f t="shared" si="41"/>
        <v>351238.56666666875</v>
      </c>
    </row>
    <row r="284" spans="2:17" x14ac:dyDescent="0.2">
      <c r="B284" s="173"/>
      <c r="C284" s="205"/>
      <c r="D284" s="205"/>
      <c r="E284" s="187"/>
      <c r="F284" s="187"/>
      <c r="G284" s="187"/>
      <c r="H284" s="187"/>
      <c r="I284" s="187"/>
      <c r="J284" s="187"/>
      <c r="K284" s="187"/>
      <c r="L284" s="187"/>
      <c r="M284" s="187"/>
      <c r="N284" s="187"/>
      <c r="O284" s="187"/>
      <c r="P284" s="187"/>
      <c r="Q284" s="187"/>
    </row>
    <row r="285" spans="2:17" hidden="1" x14ac:dyDescent="0.2">
      <c r="B285" s="206"/>
      <c r="C285" s="207"/>
      <c r="D285" s="207"/>
      <c r="E285" s="267">
        <f>H285+K285+N285+Q285</f>
        <v>6083062.4433333408</v>
      </c>
      <c r="F285" s="207"/>
      <c r="G285" s="207"/>
      <c r="H285" s="267">
        <f>F283+G283+H283</f>
        <v>530074.78666666697</v>
      </c>
      <c r="I285" s="267"/>
      <c r="J285" s="267"/>
      <c r="K285" s="267">
        <f>I283+J283+K283</f>
        <v>1085631.0733333353</v>
      </c>
      <c r="L285" s="267"/>
      <c r="M285" s="267"/>
      <c r="N285" s="267">
        <f>L283+M283+N283</f>
        <v>3391746.1833333336</v>
      </c>
      <c r="O285" s="267"/>
      <c r="P285" s="267"/>
      <c r="Q285" s="267">
        <f>O283+P283+Q283</f>
        <v>1075610.4000000046</v>
      </c>
    </row>
    <row r="286" spans="2:17" hidden="1" x14ac:dyDescent="0.25">
      <c r="B286" s="208"/>
      <c r="C286" s="268">
        <v>0.3</v>
      </c>
      <c r="D286" s="165"/>
      <c r="E286" s="266">
        <f>H286+K286+N286+Q286</f>
        <v>1824918.7330000019</v>
      </c>
      <c r="F286" s="206"/>
      <c r="G286" s="206"/>
      <c r="H286" s="266">
        <f>H285*30%</f>
        <v>159022.43600000007</v>
      </c>
      <c r="I286" s="266"/>
      <c r="J286" s="266"/>
      <c r="K286" s="266">
        <f>K285*30%</f>
        <v>325689.32200000057</v>
      </c>
      <c r="L286" s="266"/>
      <c r="M286" s="266"/>
      <c r="N286" s="266">
        <f>N285*30%</f>
        <v>1017523.855</v>
      </c>
      <c r="O286" s="266"/>
      <c r="P286" s="266"/>
      <c r="Q286" s="266">
        <f>Q285*30%</f>
        <v>322683.12000000133</v>
      </c>
    </row>
    <row r="287" spans="2:17" x14ac:dyDescent="0.25">
      <c r="B287" s="208"/>
      <c r="C287" s="165"/>
      <c r="D287" s="165"/>
      <c r="E287" s="206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</row>
    <row r="288" spans="2:17" ht="16.5" thickBot="1" x14ac:dyDescent="0.3">
      <c r="B288" s="208"/>
      <c r="C288" s="7" t="s">
        <v>91</v>
      </c>
      <c r="D288" s="49"/>
      <c r="E288" s="49"/>
      <c r="F288" s="49"/>
      <c r="G288" s="206"/>
      <c r="H288" s="206"/>
      <c r="I288" s="206"/>
      <c r="J288" s="206"/>
      <c r="K288" s="206"/>
      <c r="L288" s="206"/>
      <c r="M288" s="206"/>
      <c r="N288" s="206"/>
      <c r="O288" s="206"/>
      <c r="P288" s="206"/>
      <c r="Q288" s="206"/>
    </row>
    <row r="289" spans="2:28" ht="15.75" thickBot="1" x14ac:dyDescent="0.3">
      <c r="B289" s="208"/>
      <c r="C289" s="209" t="s">
        <v>90</v>
      </c>
      <c r="D289" s="209"/>
      <c r="E289" s="210" t="s">
        <v>291</v>
      </c>
      <c r="F289" s="209"/>
      <c r="G289" s="209"/>
      <c r="H289" s="209"/>
      <c r="I289" s="209"/>
      <c r="J289" s="209"/>
      <c r="K289" s="209"/>
      <c r="L289" s="209"/>
      <c r="M289" s="209"/>
      <c r="N289" s="209"/>
      <c r="O289" s="209"/>
      <c r="P289" s="209"/>
      <c r="Q289" s="209"/>
    </row>
    <row r="290" spans="2:28" ht="15.75" thickBot="1" x14ac:dyDescent="0.3">
      <c r="B290" s="208"/>
      <c r="C290" s="209"/>
      <c r="D290" s="209"/>
      <c r="E290" s="165"/>
      <c r="F290" s="167">
        <v>1</v>
      </c>
      <c r="G290" s="167">
        <v>2</v>
      </c>
      <c r="H290" s="167">
        <v>3</v>
      </c>
      <c r="I290" s="167">
        <v>4</v>
      </c>
      <c r="J290" s="167">
        <v>5</v>
      </c>
      <c r="K290" s="167">
        <v>6</v>
      </c>
      <c r="L290" s="167">
        <v>7</v>
      </c>
      <c r="M290" s="167">
        <v>8</v>
      </c>
      <c r="N290" s="167">
        <v>9</v>
      </c>
      <c r="O290" s="167">
        <v>10</v>
      </c>
      <c r="P290" s="167">
        <v>11</v>
      </c>
      <c r="Q290" s="167">
        <v>12</v>
      </c>
    </row>
    <row r="291" spans="2:28" ht="15.75" thickBot="1" x14ac:dyDescent="0.3">
      <c r="B291" s="208"/>
      <c r="C291" s="245" t="s">
        <v>88</v>
      </c>
      <c r="D291" s="209"/>
      <c r="E291" s="175">
        <f t="shared" ref="E291:E298" si="42">SUM(F291:Q291)</f>
        <v>67447984</v>
      </c>
      <c r="F291" s="175">
        <f>F292+F293+F294</f>
        <v>4108476</v>
      </c>
      <c r="G291" s="175">
        <f t="shared" ref="G291:Q291" si="43">G292+G293+G294</f>
        <v>3895285</v>
      </c>
      <c r="H291" s="175">
        <f t="shared" si="43"/>
        <v>5509135</v>
      </c>
      <c r="I291" s="175">
        <f t="shared" si="43"/>
        <v>5194274</v>
      </c>
      <c r="J291" s="175">
        <f t="shared" si="43"/>
        <v>4321872</v>
      </c>
      <c r="K291" s="175">
        <f t="shared" si="43"/>
        <v>6097550</v>
      </c>
      <c r="L291" s="175">
        <f t="shared" si="43"/>
        <v>5624212</v>
      </c>
      <c r="M291" s="175">
        <f t="shared" si="43"/>
        <v>5694615</v>
      </c>
      <c r="N291" s="175">
        <f t="shared" si="43"/>
        <v>6538464</v>
      </c>
      <c r="O291" s="175">
        <f t="shared" si="43"/>
        <v>7299470</v>
      </c>
      <c r="P291" s="175">
        <f t="shared" si="43"/>
        <v>6127546</v>
      </c>
      <c r="Q291" s="175">
        <f t="shared" si="43"/>
        <v>7037085</v>
      </c>
    </row>
    <row r="292" spans="2:28" ht="15.75" thickBot="1" x14ac:dyDescent="0.3">
      <c r="B292" s="208" t="s">
        <v>89</v>
      </c>
      <c r="C292" s="209" t="s">
        <v>88</v>
      </c>
      <c r="D292" s="209"/>
      <c r="E292" s="211">
        <f>SUM(F292:Q292)</f>
        <v>25477273</v>
      </c>
      <c r="F292" s="188">
        <f>SUMIF($R$41:$R$267,$B292,$F$41:$F$267)</f>
        <v>720749</v>
      </c>
      <c r="G292" s="188">
        <f>SUMIF($R$41:$R$267,$B292,$G$41:$G$267)</f>
        <v>900316</v>
      </c>
      <c r="H292" s="188">
        <f>SUMIF($R$41:$R$267,$B292,$H$41:$H$267)</f>
        <v>1981008</v>
      </c>
      <c r="I292" s="188">
        <f>SUMIF($R$41:$R$267,$B292,$I$41:$I$267)</f>
        <v>1559681</v>
      </c>
      <c r="J292" s="188">
        <f>SUMIF($R$41:$R$267,$B292,$J$41:$J$267)</f>
        <v>1258445</v>
      </c>
      <c r="K292" s="188">
        <f>SUMIF($R$41:$R$267,$B292,$K$41:$K$267)</f>
        <v>2652325</v>
      </c>
      <c r="L292" s="188">
        <f>SUMIF($R$41:$R$267,$B292,$L$41:$L$267)</f>
        <v>1494685</v>
      </c>
      <c r="M292" s="188">
        <f>SUMIF($R$41:$R$267,$B292,$M$41:$M$267)</f>
        <v>2115089</v>
      </c>
      <c r="N292" s="188">
        <f>SUMIF($R$41:$R$267,$B292,$N$41:$N$267)</f>
        <v>2985187</v>
      </c>
      <c r="O292" s="188">
        <f>SUMIF($R$41:$R$267,$B292,$O$41:$O$267)</f>
        <v>3668877</v>
      </c>
      <c r="P292" s="188">
        <f>SUMIF($R$41:$R$267,$B292,$P$41:$P$267)</f>
        <v>2490953</v>
      </c>
      <c r="Q292" s="188">
        <f>SUMIF($R$41:$R$267,$B292,$Q$41:$Q$267)</f>
        <v>3649958</v>
      </c>
    </row>
    <row r="293" spans="2:28" ht="15.75" thickBot="1" x14ac:dyDescent="0.3">
      <c r="B293" s="208" t="s">
        <v>87</v>
      </c>
      <c r="C293" s="209" t="s">
        <v>227</v>
      </c>
      <c r="D293" s="209"/>
      <c r="E293" s="211">
        <f t="shared" si="42"/>
        <v>14285000</v>
      </c>
      <c r="F293" s="188">
        <f>SUMIF($R$41:$R$267,$B293,$F$41:$F$267)</f>
        <v>1425000</v>
      </c>
      <c r="G293" s="188">
        <f>SUMIF($R$41:$R$267,$B293,$G$41:$G$267)</f>
        <v>1060000</v>
      </c>
      <c r="H293" s="188">
        <f>SUMIF($R$41:$R$267,$B293,$H$41:$H$267)</f>
        <v>1420000</v>
      </c>
      <c r="I293" s="188">
        <f>SUMIF($R$41:$R$267,$B293,$I$41:$I$267)</f>
        <v>1420000</v>
      </c>
      <c r="J293" s="188">
        <f>SUMIF($R$41:$R$267,$B293,$J$41:$J$267)</f>
        <v>400000</v>
      </c>
      <c r="K293" s="188">
        <f>SUMIF($R$41:$R$267,$B293,$K$41:$K$267)</f>
        <v>1060000</v>
      </c>
      <c r="L293" s="188">
        <f>SUMIF($R$41:$R$267,$B293,$L$41:$L$267)</f>
        <v>1060000</v>
      </c>
      <c r="M293" s="188">
        <f>SUMIF($R$41:$R$267,$B293,$M$41:$M$267)</f>
        <v>1060000</v>
      </c>
      <c r="N293" s="188">
        <f>SUMIF($R$41:$R$267,$B293,$N$41:$N$267)</f>
        <v>1110000</v>
      </c>
      <c r="O293" s="188">
        <f>SUMIF($R$41:$R$267,$B293,$O$41:$O$267)</f>
        <v>1420000</v>
      </c>
      <c r="P293" s="188">
        <f>SUMIF($R$41:$R$267,$B293,$P$41:$P$267)</f>
        <v>1425000</v>
      </c>
      <c r="Q293" s="188">
        <f>SUMIF($R$41:$R$267,$B293,$Q$41:$Q$267)</f>
        <v>1425000</v>
      </c>
    </row>
    <row r="294" spans="2:28" ht="15.75" thickBot="1" x14ac:dyDescent="0.3">
      <c r="B294" s="208" t="s">
        <v>86</v>
      </c>
      <c r="C294" s="209" t="s">
        <v>85</v>
      </c>
      <c r="D294" s="209"/>
      <c r="E294" s="211">
        <f t="shared" si="42"/>
        <v>27685711</v>
      </c>
      <c r="F294" s="188">
        <f>SUMIF($R$41:$R$267,$B294,$F$41:$F$267)</f>
        <v>1962727</v>
      </c>
      <c r="G294" s="188">
        <f>SUMIF($R$41:$R$267,$B294,$G$41:$G$267)</f>
        <v>1934969</v>
      </c>
      <c r="H294" s="188">
        <f>SUMIF($R$41:$R$267,$B294,$H$41:$H$267)</f>
        <v>2108127</v>
      </c>
      <c r="I294" s="188">
        <f>SUMIF($R$41:$R$267,$B294,$I$41:$I$267)</f>
        <v>2214593</v>
      </c>
      <c r="J294" s="188">
        <f>SUMIF($R$41:$R$267,$B294,$J$41:$J$267)</f>
        <v>2663427</v>
      </c>
      <c r="K294" s="188">
        <f>SUMIF($R$41:$R$267,$B294,$K$41:$K$267)</f>
        <v>2385225</v>
      </c>
      <c r="L294" s="188">
        <f>SUMIF($R$41:$R$267,$B294,$L$41:$L$267)</f>
        <v>3069527</v>
      </c>
      <c r="M294" s="188">
        <f>SUMIF($R$41:$R$267,$B294,$M$41:$M$267)-1</f>
        <v>2519526</v>
      </c>
      <c r="N294" s="188">
        <f>SUMIF($R$41:$R$267,$B294,$N$41:$N$267)</f>
        <v>2443277</v>
      </c>
      <c r="O294" s="188">
        <f>SUMIF($R$41:$R$267,$B294,$O$41:$O$267)</f>
        <v>2210593</v>
      </c>
      <c r="P294" s="188">
        <f>SUMIF($R$41:$R$267,$B294,$P$41:$P$267)</f>
        <v>2211593</v>
      </c>
      <c r="Q294" s="188">
        <f>SUMIF($R$41:$R$267,$B294,$Q$41:$Q$267)</f>
        <v>1962127</v>
      </c>
    </row>
    <row r="295" spans="2:28" ht="15.75" thickBot="1" x14ac:dyDescent="0.3">
      <c r="B295" s="208" t="s">
        <v>84</v>
      </c>
      <c r="C295" s="212" t="s">
        <v>67</v>
      </c>
      <c r="D295" s="209"/>
      <c r="E295" s="175">
        <f>SUM(F295:Q295)</f>
        <v>39616000</v>
      </c>
      <c r="F295" s="188">
        <f t="shared" ref="F295:Q295" si="44">F49+F54+F185</f>
        <v>3062750</v>
      </c>
      <c r="G295" s="188">
        <f t="shared" si="44"/>
        <v>3908750</v>
      </c>
      <c r="H295" s="188">
        <f t="shared" si="44"/>
        <v>3062750</v>
      </c>
      <c r="I295" s="188">
        <f>I49+I54+I185-1</f>
        <v>3336179</v>
      </c>
      <c r="J295" s="188">
        <f t="shared" si="44"/>
        <v>3798150</v>
      </c>
      <c r="K295" s="188">
        <f t="shared" si="44"/>
        <v>3062750</v>
      </c>
      <c r="L295" s="188">
        <f>L49+L54+L185</f>
        <v>3062750</v>
      </c>
      <c r="M295" s="188">
        <f>M49+M54+M185-1</f>
        <v>4071579</v>
      </c>
      <c r="N295" s="188">
        <f t="shared" si="44"/>
        <v>3062750</v>
      </c>
      <c r="O295" s="188">
        <f t="shared" si="44"/>
        <v>3062750</v>
      </c>
      <c r="P295" s="188">
        <f t="shared" si="44"/>
        <v>3062750</v>
      </c>
      <c r="Q295" s="188">
        <f t="shared" si="44"/>
        <v>3062092</v>
      </c>
    </row>
    <row r="296" spans="2:28" ht="15.75" thickBot="1" x14ac:dyDescent="0.3">
      <c r="B296" s="208" t="s">
        <v>83</v>
      </c>
      <c r="C296" s="212" t="s">
        <v>69</v>
      </c>
      <c r="D296" s="209"/>
      <c r="E296" s="175">
        <f t="shared" si="42"/>
        <v>8530001</v>
      </c>
      <c r="F296" s="188">
        <f>F50+F55+F186</f>
        <v>674645</v>
      </c>
      <c r="G296" s="188">
        <f t="shared" ref="G296:Q296" si="45">G50+G55+G186</f>
        <v>674645</v>
      </c>
      <c r="H296" s="188">
        <f t="shared" si="45"/>
        <v>674645</v>
      </c>
      <c r="I296" s="188">
        <f t="shared" si="45"/>
        <v>733803</v>
      </c>
      <c r="J296" s="188">
        <f t="shared" si="45"/>
        <v>832945</v>
      </c>
      <c r="K296" s="188">
        <f t="shared" si="45"/>
        <v>674645</v>
      </c>
      <c r="L296" s="188">
        <f t="shared" si="45"/>
        <v>674645</v>
      </c>
      <c r="M296" s="188">
        <f t="shared" si="45"/>
        <v>892103</v>
      </c>
      <c r="N296" s="188">
        <f t="shared" si="45"/>
        <v>674645</v>
      </c>
      <c r="O296" s="188">
        <f t="shared" si="45"/>
        <v>674645</v>
      </c>
      <c r="P296" s="188">
        <f t="shared" si="45"/>
        <v>674645</v>
      </c>
      <c r="Q296" s="188">
        <f t="shared" si="45"/>
        <v>673990</v>
      </c>
    </row>
    <row r="297" spans="2:28" ht="15.75" thickBot="1" x14ac:dyDescent="0.3">
      <c r="B297" s="208" t="s">
        <v>82</v>
      </c>
      <c r="C297" s="212" t="s">
        <v>70</v>
      </c>
      <c r="D297" s="209"/>
      <c r="E297" s="175">
        <f t="shared" si="42"/>
        <v>1095000</v>
      </c>
      <c r="F297" s="188">
        <f>SUMIF($R$41:$R$267,$B297,$F$41:$F$267)</f>
        <v>91250</v>
      </c>
      <c r="G297" s="188">
        <f>SUMIF($R$41:$R$267,$B297,$G$41:$G$267)</f>
        <v>91250</v>
      </c>
      <c r="H297" s="188">
        <f>SUMIF($R$41:$R$267,$B297,$H$41:$H$267)</f>
        <v>91250</v>
      </c>
      <c r="I297" s="188">
        <f>SUMIF($R$41:$R$267,$B297,$I$41:$I$267)</f>
        <v>91250</v>
      </c>
      <c r="J297" s="188">
        <f>SUMIF($R$41:$R$267,$B297,$J$41:$J$267)</f>
        <v>91250</v>
      </c>
      <c r="K297" s="188">
        <f>SUMIF($R$41:$R$267,$B297,$K$41:$K$267)</f>
        <v>91250</v>
      </c>
      <c r="L297" s="188">
        <f>SUMIF($R$41:$R$267,$B297,$L$41:$L$267)</f>
        <v>91250</v>
      </c>
      <c r="M297" s="188">
        <f>SUMIF($R$41:$R$267,$B297,$M$41:$M$267)</f>
        <v>91250</v>
      </c>
      <c r="N297" s="188">
        <f>SUMIF($R$41:$R$267,$B297,$N$41:$N$267)</f>
        <v>91250</v>
      </c>
      <c r="O297" s="188">
        <f>SUMIF($R$41:$R$267,$B297,$O$41:$O$267)</f>
        <v>91250</v>
      </c>
      <c r="P297" s="188">
        <f>SUMIF($R$41:$R$267,$B297,$P$41:$P$267)</f>
        <v>91250</v>
      </c>
      <c r="Q297" s="188">
        <f>SUMIF($R$41:$R$267,$B297,$Q$41:$Q$267)</f>
        <v>91250</v>
      </c>
    </row>
    <row r="298" spans="2:28" ht="15.75" thickBot="1" x14ac:dyDescent="0.3">
      <c r="B298" s="208" t="s">
        <v>81</v>
      </c>
      <c r="C298" s="212" t="s">
        <v>32</v>
      </c>
      <c r="D298" s="209"/>
      <c r="E298" s="175">
        <f t="shared" si="42"/>
        <v>256400</v>
      </c>
      <c r="F298" s="188">
        <f>SUMIF($R$41:$R$267,$B298,$F$41:$F$267)</f>
        <v>12200</v>
      </c>
      <c r="G298" s="188">
        <f>SUMIF($R$41:$R$267,$B298,$G$41:$G$267)</f>
        <v>12200</v>
      </c>
      <c r="H298" s="188">
        <f>SUMIF($R$41:$R$267,$B298,$H$41:$H$267)</f>
        <v>12200</v>
      </c>
      <c r="I298" s="188">
        <f>SUMIF($R$41:$R$267,$B298,$I$41:$I$267)</f>
        <v>12200</v>
      </c>
      <c r="J298" s="188">
        <f>SUMIF($R$41:$R$267,$B298,$J$41:$J$267)</f>
        <v>12200</v>
      </c>
      <c r="K298" s="188">
        <f>SUMIF($R$41:$R$267,$B298,$K$41:$K$267)</f>
        <v>12200</v>
      </c>
      <c r="L298" s="188">
        <f>SUMIF($R$41:$R$267,$B298,$L$41:$L$267)</f>
        <v>12200</v>
      </c>
      <c r="M298" s="188">
        <f>SUMIF($R$41:$R$267,$B298,$M$41:$M$267)</f>
        <v>12200</v>
      </c>
      <c r="N298" s="188">
        <f>SUMIF($R$41:$R$267,$B298,$N$41:$N$267)</f>
        <v>12200</v>
      </c>
      <c r="O298" s="188">
        <f>SUMIF($R$41:$R$267,$B298,$O$41:$O$267)</f>
        <v>12200</v>
      </c>
      <c r="P298" s="188">
        <f>SUMIF($R$41:$R$267,$B298,$P$41:$P$267)</f>
        <v>122200</v>
      </c>
      <c r="Q298" s="188">
        <f>SUMIF($R$41:$R$267,$B298,$Q$41:$Q$267)</f>
        <v>12200</v>
      </c>
    </row>
    <row r="299" spans="2:28" ht="16.5" thickBot="1" x14ac:dyDescent="0.3">
      <c r="B299" s="208"/>
      <c r="C299" s="246" t="s">
        <v>80</v>
      </c>
      <c r="D299" s="209"/>
      <c r="E299" s="213">
        <f t="shared" ref="E299:Q299" si="46">E291+E295+E296+E297+E298</f>
        <v>116945385</v>
      </c>
      <c r="F299" s="213">
        <f t="shared" si="46"/>
        <v>7949321</v>
      </c>
      <c r="G299" s="213">
        <f t="shared" si="46"/>
        <v>8582130</v>
      </c>
      <c r="H299" s="213">
        <f t="shared" si="46"/>
        <v>9349980</v>
      </c>
      <c r="I299" s="213">
        <f t="shared" si="46"/>
        <v>9367706</v>
      </c>
      <c r="J299" s="213">
        <f t="shared" si="46"/>
        <v>9056417</v>
      </c>
      <c r="K299" s="213">
        <f t="shared" si="46"/>
        <v>9938395</v>
      </c>
      <c r="L299" s="213">
        <f t="shared" si="46"/>
        <v>9465057</v>
      </c>
      <c r="M299" s="213">
        <f t="shared" si="46"/>
        <v>10761747</v>
      </c>
      <c r="N299" s="213">
        <f t="shared" si="46"/>
        <v>10379309</v>
      </c>
      <c r="O299" s="213">
        <f t="shared" si="46"/>
        <v>11140315</v>
      </c>
      <c r="P299" s="213">
        <f t="shared" si="46"/>
        <v>10078391</v>
      </c>
      <c r="Q299" s="213">
        <f t="shared" si="46"/>
        <v>10876617</v>
      </c>
    </row>
    <row r="300" spans="2:28" ht="15.75" thickBot="1" x14ac:dyDescent="0.3">
      <c r="B300" s="208" t="s">
        <v>79</v>
      </c>
      <c r="C300" s="212"/>
      <c r="D300" s="165"/>
      <c r="E300" s="214">
        <f>SUM(F300:Q300)</f>
        <v>0</v>
      </c>
      <c r="F300" s="188"/>
      <c r="G300" s="188"/>
      <c r="H300" s="188"/>
      <c r="I300" s="188"/>
      <c r="J300" s="188"/>
      <c r="K300" s="188"/>
      <c r="L300" s="188"/>
      <c r="M300" s="188"/>
      <c r="N300" s="188"/>
      <c r="O300" s="188"/>
      <c r="P300" s="188"/>
      <c r="Q300" s="188"/>
    </row>
    <row r="301" spans="2:28" x14ac:dyDescent="0.25">
      <c r="B301" s="165"/>
      <c r="C301" s="165"/>
      <c r="D301" s="165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</row>
    <row r="302" spans="2:28" x14ac:dyDescent="0.25">
      <c r="B302" s="165"/>
      <c r="C302" s="165"/>
      <c r="D302" s="165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</row>
    <row r="303" spans="2:28" x14ac:dyDescent="0.25">
      <c r="B303" s="165"/>
      <c r="C303" s="165"/>
      <c r="D303" s="165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</row>
    <row r="304" spans="2:28" ht="15.75" x14ac:dyDescent="0.25">
      <c r="B304" s="165"/>
      <c r="C304" s="110" t="s">
        <v>276</v>
      </c>
      <c r="D304" s="108"/>
      <c r="E304" s="108"/>
      <c r="F304" s="108"/>
      <c r="G304" s="49"/>
      <c r="H304" s="107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107" t="s">
        <v>224</v>
      </c>
    </row>
    <row r="305" spans="2:17" ht="15.75" x14ac:dyDescent="0.25">
      <c r="B305" s="165"/>
      <c r="C305" s="108"/>
      <c r="D305" s="165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</row>
    <row r="306" spans="2:17" ht="15.75" x14ac:dyDescent="0.25">
      <c r="B306" s="165"/>
      <c r="C306" s="107" t="s">
        <v>277</v>
      </c>
      <c r="D306" s="107"/>
      <c r="E306" s="107"/>
      <c r="F306" s="107"/>
      <c r="G306" s="107"/>
      <c r="H306" s="107"/>
      <c r="I306" s="107"/>
      <c r="J306" s="165"/>
      <c r="K306" s="165"/>
      <c r="L306" s="165"/>
      <c r="M306" s="165"/>
      <c r="N306" s="165"/>
      <c r="O306" s="165"/>
      <c r="P306" s="165"/>
      <c r="Q306" s="165"/>
    </row>
    <row r="307" spans="2:17" ht="15.75" x14ac:dyDescent="0.25">
      <c r="B307" s="165"/>
      <c r="C307" s="108"/>
      <c r="D307" s="107"/>
      <c r="E307" s="107"/>
      <c r="F307" s="107"/>
      <c r="G307" s="107"/>
      <c r="H307" s="107"/>
      <c r="I307" s="107"/>
      <c r="J307" s="165"/>
      <c r="K307" s="165"/>
      <c r="L307" s="165"/>
      <c r="M307" s="165"/>
      <c r="N307" s="165"/>
      <c r="O307" s="165"/>
      <c r="P307" s="165"/>
      <c r="Q307" s="165"/>
    </row>
    <row r="308" spans="2:17" ht="15.75" x14ac:dyDescent="0.25">
      <c r="B308" s="165"/>
      <c r="C308" s="107" t="s">
        <v>278</v>
      </c>
      <c r="D308" s="107"/>
      <c r="E308" s="107"/>
      <c r="F308" s="107"/>
      <c r="G308" s="107"/>
      <c r="H308" s="107"/>
      <c r="I308" s="107"/>
      <c r="J308" s="165"/>
      <c r="K308" s="165"/>
      <c r="L308" s="165"/>
      <c r="M308" s="165"/>
      <c r="N308" s="165"/>
      <c r="O308" s="165"/>
      <c r="P308" s="165"/>
      <c r="Q308" s="165"/>
    </row>
    <row r="309" spans="2:17" x14ac:dyDescent="0.25">
      <c r="B309" s="165"/>
      <c r="C309" s="165"/>
      <c r="D309" s="165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</row>
    <row r="310" spans="2:17" x14ac:dyDescent="0.25">
      <c r="B310" s="165"/>
      <c r="C310" s="165"/>
      <c r="D310" s="165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</row>
    <row r="311" spans="2:17" x14ac:dyDescent="0.25">
      <c r="B311" s="165"/>
      <c r="C311" s="165"/>
      <c r="D311" s="165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</row>
    <row r="312" spans="2:17" x14ac:dyDescent="0.25">
      <c r="B312" s="165"/>
      <c r="C312" s="165"/>
      <c r="D312" s="165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</row>
    <row r="313" spans="2:17" x14ac:dyDescent="0.25">
      <c r="B313" s="165"/>
      <c r="C313" s="165"/>
      <c r="D313" s="165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</row>
    <row r="314" spans="2:17" x14ac:dyDescent="0.25">
      <c r="B314" s="165"/>
      <c r="C314" s="165"/>
      <c r="D314" s="165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</row>
    <row r="315" spans="2:17" x14ac:dyDescent="0.25">
      <c r="B315" s="165"/>
      <c r="C315" s="165"/>
      <c r="D315" s="165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</row>
    <row r="316" spans="2:17" x14ac:dyDescent="0.25">
      <c r="B316" s="165"/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</row>
    <row r="317" spans="2:17" x14ac:dyDescent="0.25">
      <c r="B317" s="165"/>
      <c r="C317" s="165"/>
      <c r="D317" s="165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</row>
    <row r="318" spans="2:17" x14ac:dyDescent="0.25">
      <c r="B318" s="165"/>
      <c r="C318" s="165"/>
      <c r="D318" s="165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</row>
    <row r="319" spans="2:17" x14ac:dyDescent="0.25">
      <c r="B319" s="165"/>
      <c r="C319" s="165"/>
      <c r="D319" s="165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</row>
    <row r="320" spans="2:17" x14ac:dyDescent="0.25">
      <c r="B320" s="165"/>
      <c r="C320" s="165"/>
      <c r="D320" s="165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</row>
    <row r="321" spans="2:17" x14ac:dyDescent="0.25">
      <c r="B321" s="165"/>
      <c r="C321" s="165"/>
      <c r="D321" s="165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</row>
    <row r="322" spans="2:17" x14ac:dyDescent="0.25">
      <c r="B322" s="165"/>
      <c r="C322" s="165"/>
      <c r="D322" s="165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</row>
    <row r="323" spans="2:17" x14ac:dyDescent="0.25">
      <c r="B323" s="165"/>
      <c r="C323" s="165"/>
      <c r="D323" s="165"/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</row>
  </sheetData>
  <mergeCells count="5">
    <mergeCell ref="B4:C5"/>
    <mergeCell ref="D4:E5"/>
    <mergeCell ref="F4:Q4"/>
    <mergeCell ref="B6:C6"/>
    <mergeCell ref="E2:K2"/>
  </mergeCells>
  <pageMargins left="0" right="0" top="0.74803149606299213" bottom="0.74803149606299213" header="0.31496062992125984" footer="0.31496062992125984"/>
  <pageSetup paperSize="9" scale="62" orientation="landscape" verticalDpi="0" r:id="rId1"/>
  <rowBreaks count="2" manualBreakCount="2">
    <brk id="256" max="16" man="1"/>
    <brk id="308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EM21"/>
  <sheetViews>
    <sheetView topLeftCell="B1" zoomScale="110" zoomScaleNormal="110" workbookViewId="0">
      <selection activeCell="O17" sqref="O17"/>
    </sheetView>
  </sheetViews>
  <sheetFormatPr defaultRowHeight="15" x14ac:dyDescent="0.25"/>
  <cols>
    <col min="1" max="1" width="1.85546875" style="9" hidden="1" customWidth="1"/>
    <col min="2" max="2" width="26.5703125" style="9" customWidth="1"/>
    <col min="3" max="3" width="11" style="10" customWidth="1"/>
    <col min="4" max="4" width="11" style="9" customWidth="1"/>
    <col min="5" max="5" width="8.85546875" style="9" hidden="1" customWidth="1"/>
    <col min="6" max="6" width="6.42578125" style="9" hidden="1" customWidth="1"/>
    <col min="7" max="7" width="8.28515625" style="9" customWidth="1"/>
    <col min="8" max="8" width="10" style="9" customWidth="1"/>
    <col min="9" max="9" width="6.5703125" style="9" customWidth="1"/>
    <col min="10" max="10" width="9.5703125" style="9" customWidth="1"/>
    <col min="11" max="11" width="6.7109375" style="9" customWidth="1"/>
    <col min="12" max="12" width="9.7109375" style="9" customWidth="1"/>
    <col min="13" max="13" width="6.5703125" style="9" hidden="1" customWidth="1"/>
    <col min="14" max="14" width="9.5703125" style="9" hidden="1" customWidth="1"/>
    <col min="15" max="15" width="16" style="9" customWidth="1"/>
    <col min="16" max="19" width="14.85546875" style="9" customWidth="1"/>
    <col min="20" max="20" width="16.140625" style="9" customWidth="1"/>
    <col min="21" max="21" width="6.85546875" style="9" hidden="1" customWidth="1"/>
    <col min="22" max="22" width="9.28515625" style="9" hidden="1" customWidth="1"/>
    <col min="23" max="23" width="7.42578125" style="9" hidden="1" customWidth="1"/>
    <col min="24" max="24" width="9.28515625" style="9" hidden="1" customWidth="1"/>
    <col min="25" max="25" width="0" style="9" hidden="1" customWidth="1"/>
    <col min="26" max="28" width="9.28515625" style="9" hidden="1" customWidth="1"/>
    <col min="29" max="86" width="0" style="9" hidden="1" customWidth="1"/>
    <col min="87" max="87" width="9.28515625" style="9" hidden="1" customWidth="1"/>
    <col min="88" max="88" width="11" style="9" hidden="1" customWidth="1"/>
    <col min="89" max="113" width="9.28515625" style="9" hidden="1" customWidth="1"/>
    <col min="114" max="114" width="12.140625" style="9" hidden="1" customWidth="1"/>
    <col min="115" max="127" width="9.140625" style="9" hidden="1" customWidth="1"/>
    <col min="128" max="128" width="14.7109375" style="9" hidden="1" customWidth="1"/>
    <col min="129" max="129" width="10.28515625" style="9" hidden="1" customWidth="1"/>
    <col min="130" max="140" width="9.28515625" style="9" hidden="1" customWidth="1"/>
    <col min="141" max="141" width="0" style="9" hidden="1" customWidth="1"/>
    <col min="142" max="142" width="17.42578125" style="9" customWidth="1"/>
    <col min="143" max="16384" width="9.140625" style="9"/>
  </cols>
  <sheetData>
    <row r="1" spans="1:143" ht="15.75" x14ac:dyDescent="0.25">
      <c r="K1" s="11"/>
      <c r="M1" s="9" t="e">
        <f>#REF!+Y10+AB10+CK10+CN10+CQ10+CT10+CW10+CZ10+DC10+DF10+DI10</f>
        <v>#REF!</v>
      </c>
      <c r="O1" s="12"/>
      <c r="P1" s="12"/>
      <c r="Q1" s="12"/>
      <c r="R1" s="12"/>
      <c r="S1" s="12"/>
      <c r="T1" s="12"/>
      <c r="U1" s="9">
        <f>COUNTA(U12:U21)</f>
        <v>0</v>
      </c>
      <c r="W1" s="9">
        <f>COUNTA(W12:W21)</f>
        <v>0</v>
      </c>
      <c r="Z1" s="9">
        <f>COUNTA(Z12:Z21)</f>
        <v>0</v>
      </c>
      <c r="CI1" s="9">
        <f>COUNTA(CI12:CI21)</f>
        <v>0</v>
      </c>
      <c r="CL1" s="9">
        <f>COUNTA(CL12:CL21)</f>
        <v>0</v>
      </c>
      <c r="CO1" s="9">
        <f>COUNTA(CO12:CO21)</f>
        <v>0</v>
      </c>
      <c r="CR1" s="9">
        <f>COUNTA(CR12:CR21)</f>
        <v>0</v>
      </c>
      <c r="CU1" s="9">
        <f>COUNTA(CU12:CU21)</f>
        <v>0</v>
      </c>
      <c r="CX1" s="9">
        <f>COUNTA(CX12:CX21)</f>
        <v>0</v>
      </c>
      <c r="DA1" s="9">
        <f>COUNTA(DA12:DA21)</f>
        <v>0</v>
      </c>
      <c r="DD1" s="9">
        <f>COUNTA(DD12:DD21)</f>
        <v>0</v>
      </c>
      <c r="DG1" s="9">
        <f>COUNTA(DG12:DG21)</f>
        <v>0</v>
      </c>
    </row>
    <row r="2" spans="1:143" ht="20.25" x14ac:dyDescent="0.25">
      <c r="J2" s="13"/>
      <c r="L2" s="14"/>
      <c r="N2" s="13"/>
      <c r="O2" s="15"/>
      <c r="P2" s="15"/>
      <c r="Q2" s="15"/>
      <c r="R2" s="15"/>
      <c r="S2" s="15"/>
      <c r="T2" s="15"/>
      <c r="U2" s="9" t="s">
        <v>154</v>
      </c>
      <c r="X2" s="16">
        <v>1000000</v>
      </c>
      <c r="Y2" s="9" t="s">
        <v>155</v>
      </c>
      <c r="Z2" s="17">
        <v>0.22</v>
      </c>
      <c r="DJ2" s="18" t="e">
        <f>DJ9+DK9-DX10-EK10</f>
        <v>#REF!</v>
      </c>
      <c r="DQ2" s="9" t="s">
        <v>156</v>
      </c>
      <c r="EA2" s="9" t="s">
        <v>105</v>
      </c>
    </row>
    <row r="3" spans="1:143" ht="20.25" x14ac:dyDescent="0.3">
      <c r="A3" s="327" t="s">
        <v>288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X3" s="19"/>
      <c r="Z3" s="20"/>
      <c r="DJ3" s="21"/>
    </row>
    <row r="4" spans="1:143" ht="20.25" x14ac:dyDescent="0.25">
      <c r="A4" s="142"/>
      <c r="B4" s="142"/>
      <c r="C4" s="143"/>
      <c r="D4" s="142"/>
      <c r="E4" s="142"/>
      <c r="F4" s="142"/>
      <c r="G4" s="326" t="s">
        <v>281</v>
      </c>
      <c r="H4" s="326"/>
      <c r="I4" s="326"/>
      <c r="J4" s="326"/>
      <c r="K4" s="326"/>
      <c r="L4" s="326"/>
      <c r="M4" s="326"/>
      <c r="N4" s="326"/>
      <c r="O4" s="326"/>
      <c r="P4" s="326"/>
      <c r="Q4" s="144"/>
      <c r="R4" s="144"/>
      <c r="S4" s="144"/>
      <c r="T4" s="225"/>
      <c r="X4" s="19"/>
      <c r="Z4" s="20"/>
      <c r="DJ4" s="21"/>
    </row>
    <row r="5" spans="1:143" ht="20.25" x14ac:dyDescent="0.25">
      <c r="A5" s="142"/>
      <c r="B5" s="142"/>
      <c r="C5" s="143"/>
      <c r="D5" s="142"/>
      <c r="E5" s="142"/>
      <c r="F5" s="142"/>
      <c r="G5" s="143"/>
      <c r="H5" s="143"/>
      <c r="I5" s="143"/>
      <c r="J5" s="143"/>
      <c r="K5" s="143"/>
      <c r="L5" s="143"/>
      <c r="M5" s="143"/>
      <c r="N5" s="143"/>
      <c r="O5" s="143"/>
      <c r="P5" s="144"/>
      <c r="Q5" s="144"/>
      <c r="R5" s="144"/>
      <c r="S5" s="144"/>
      <c r="T5" s="225" t="s">
        <v>168</v>
      </c>
      <c r="X5" s="19"/>
      <c r="Z5" s="20"/>
      <c r="DJ5" s="21"/>
    </row>
    <row r="6" spans="1:143" ht="12.75" customHeight="1" x14ac:dyDescent="0.25">
      <c r="A6" s="328" t="s">
        <v>157</v>
      </c>
      <c r="B6" s="331" t="s">
        <v>158</v>
      </c>
      <c r="C6" s="334" t="s">
        <v>159</v>
      </c>
      <c r="D6" s="342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4"/>
    </row>
    <row r="7" spans="1:143" ht="37.5" customHeight="1" x14ac:dyDescent="0.25">
      <c r="A7" s="329"/>
      <c r="B7" s="332"/>
      <c r="C7" s="335" t="s">
        <v>160</v>
      </c>
      <c r="D7" s="334" t="s">
        <v>161</v>
      </c>
      <c r="E7" s="160"/>
      <c r="F7" s="160"/>
      <c r="G7" s="337" t="s">
        <v>162</v>
      </c>
      <c r="H7" s="338"/>
      <c r="I7" s="337" t="s">
        <v>163</v>
      </c>
      <c r="J7" s="338"/>
      <c r="K7" s="337" t="s">
        <v>164</v>
      </c>
      <c r="L7" s="338"/>
      <c r="M7" s="337" t="s">
        <v>165</v>
      </c>
      <c r="N7" s="338"/>
      <c r="O7" s="339" t="s">
        <v>166</v>
      </c>
      <c r="P7" s="339" t="s">
        <v>223</v>
      </c>
      <c r="Q7" s="323" t="s">
        <v>221</v>
      </c>
      <c r="R7" s="323" t="s">
        <v>220</v>
      </c>
      <c r="S7" s="323" t="s">
        <v>269</v>
      </c>
      <c r="T7" s="323" t="s">
        <v>222</v>
      </c>
      <c r="U7" s="345">
        <v>1</v>
      </c>
      <c r="V7" s="345"/>
      <c r="W7" s="345">
        <v>2</v>
      </c>
      <c r="X7" s="345"/>
      <c r="Y7" s="345"/>
      <c r="Z7" s="345">
        <v>3</v>
      </c>
      <c r="AA7" s="345"/>
      <c r="AB7" s="345"/>
      <c r="AC7" s="345">
        <v>4</v>
      </c>
      <c r="AD7" s="345"/>
      <c r="AE7" s="345"/>
      <c r="AF7" s="345">
        <v>5</v>
      </c>
      <c r="AG7" s="345"/>
      <c r="AH7" s="345"/>
      <c r="AI7" s="345">
        <v>6</v>
      </c>
      <c r="AJ7" s="345"/>
      <c r="AK7" s="345"/>
      <c r="AL7" s="345">
        <v>7</v>
      </c>
      <c r="AM7" s="345"/>
      <c r="AN7" s="345"/>
      <c r="AO7" s="345">
        <v>8</v>
      </c>
      <c r="AP7" s="345"/>
      <c r="AQ7" s="345"/>
      <c r="AR7" s="345">
        <v>9</v>
      </c>
      <c r="AS7" s="345"/>
      <c r="AT7" s="345"/>
      <c r="AU7" s="345">
        <v>10</v>
      </c>
      <c r="AV7" s="345"/>
      <c r="AW7" s="345"/>
      <c r="AX7" s="345">
        <v>11</v>
      </c>
      <c r="AY7" s="345"/>
      <c r="AZ7" s="345"/>
      <c r="BA7" s="345">
        <v>12</v>
      </c>
      <c r="BB7" s="345"/>
      <c r="BC7" s="345"/>
      <c r="BD7" s="345" t="s">
        <v>167</v>
      </c>
      <c r="BE7" s="345"/>
      <c r="BF7" s="345"/>
      <c r="CI7" s="345">
        <v>4</v>
      </c>
      <c r="CJ7" s="345"/>
      <c r="CK7" s="345"/>
      <c r="CL7" s="345">
        <v>5</v>
      </c>
      <c r="CM7" s="345"/>
      <c r="CN7" s="345"/>
      <c r="CO7" s="345">
        <v>6</v>
      </c>
      <c r="CP7" s="345"/>
      <c r="CQ7" s="345"/>
      <c r="CR7" s="345">
        <v>7</v>
      </c>
      <c r="CS7" s="345"/>
      <c r="CT7" s="345"/>
      <c r="CU7" s="345">
        <v>8</v>
      </c>
      <c r="CV7" s="345"/>
      <c r="CW7" s="345"/>
      <c r="CX7" s="345">
        <v>9</v>
      </c>
      <c r="CY7" s="345"/>
      <c r="CZ7" s="345"/>
      <c r="DA7" s="345">
        <v>10</v>
      </c>
      <c r="DB7" s="345"/>
      <c r="DC7" s="345"/>
      <c r="DD7" s="345">
        <v>11</v>
      </c>
      <c r="DE7" s="345"/>
      <c r="DF7" s="345"/>
      <c r="DG7" s="345">
        <v>12</v>
      </c>
      <c r="DH7" s="345"/>
      <c r="DI7" s="345"/>
      <c r="DL7" s="22">
        <v>1</v>
      </c>
      <c r="DM7" s="22">
        <v>2</v>
      </c>
      <c r="DN7" s="22">
        <v>3</v>
      </c>
      <c r="DO7" s="22">
        <v>4</v>
      </c>
      <c r="DP7" s="22">
        <v>5</v>
      </c>
      <c r="DQ7" s="22">
        <v>6</v>
      </c>
      <c r="DR7" s="22">
        <v>7</v>
      </c>
      <c r="DS7" s="22">
        <v>8</v>
      </c>
      <c r="DT7" s="22">
        <v>9</v>
      </c>
      <c r="DU7" s="22">
        <v>10</v>
      </c>
      <c r="DV7" s="22">
        <v>11</v>
      </c>
      <c r="DW7" s="22">
        <v>12</v>
      </c>
      <c r="DY7" s="22">
        <v>1</v>
      </c>
      <c r="DZ7" s="22">
        <v>2</v>
      </c>
      <c r="EA7" s="22">
        <v>3</v>
      </c>
      <c r="EB7" s="22">
        <v>4</v>
      </c>
      <c r="EC7" s="22">
        <v>5</v>
      </c>
      <c r="ED7" s="22">
        <v>6</v>
      </c>
      <c r="EE7" s="22">
        <v>7</v>
      </c>
      <c r="EF7" s="22">
        <v>8</v>
      </c>
      <c r="EG7" s="22">
        <v>9</v>
      </c>
      <c r="EH7" s="22">
        <v>10</v>
      </c>
      <c r="EI7" s="22">
        <v>11</v>
      </c>
      <c r="EJ7" s="22">
        <v>12</v>
      </c>
      <c r="EL7" s="322"/>
    </row>
    <row r="8" spans="1:143" ht="12.75" customHeight="1" x14ac:dyDescent="0.25">
      <c r="A8" s="329"/>
      <c r="B8" s="332"/>
      <c r="C8" s="335"/>
      <c r="D8" s="335"/>
      <c r="E8" s="334" t="s">
        <v>168</v>
      </c>
      <c r="F8" s="334" t="s">
        <v>168</v>
      </c>
      <c r="G8" s="334" t="s">
        <v>169</v>
      </c>
      <c r="H8" s="334" t="s">
        <v>168</v>
      </c>
      <c r="I8" s="334" t="s">
        <v>169</v>
      </c>
      <c r="J8" s="334" t="s">
        <v>168</v>
      </c>
      <c r="K8" s="334" t="s">
        <v>169</v>
      </c>
      <c r="L8" s="334" t="s">
        <v>168</v>
      </c>
      <c r="M8" s="334" t="s">
        <v>169</v>
      </c>
      <c r="N8" s="334" t="s">
        <v>168</v>
      </c>
      <c r="O8" s="340"/>
      <c r="P8" s="340"/>
      <c r="Q8" s="324"/>
      <c r="R8" s="324"/>
      <c r="S8" s="324"/>
      <c r="T8" s="324"/>
      <c r="U8" s="348" t="s">
        <v>170</v>
      </c>
      <c r="V8" s="346" t="s">
        <v>171</v>
      </c>
      <c r="W8" s="346" t="s">
        <v>170</v>
      </c>
      <c r="X8" s="346" t="s">
        <v>171</v>
      </c>
      <c r="Y8" s="346" t="s">
        <v>172</v>
      </c>
      <c r="Z8" s="346" t="s">
        <v>170</v>
      </c>
      <c r="AA8" s="346" t="s">
        <v>171</v>
      </c>
      <c r="AB8" s="321" t="s">
        <v>172</v>
      </c>
      <c r="AC8" s="346" t="s">
        <v>173</v>
      </c>
      <c r="AD8" s="346" t="s">
        <v>171</v>
      </c>
      <c r="AE8" s="346" t="s">
        <v>172</v>
      </c>
      <c r="AF8" s="346" t="s">
        <v>173</v>
      </c>
      <c r="AG8" s="346" t="s">
        <v>171</v>
      </c>
      <c r="AH8" s="346" t="s">
        <v>172</v>
      </c>
      <c r="AI8" s="346" t="s">
        <v>173</v>
      </c>
      <c r="AJ8" s="346" t="s">
        <v>171</v>
      </c>
      <c r="AK8" s="346" t="s">
        <v>172</v>
      </c>
      <c r="AL8" s="346" t="s">
        <v>173</v>
      </c>
      <c r="AM8" s="346" t="s">
        <v>171</v>
      </c>
      <c r="AN8" s="346" t="s">
        <v>172</v>
      </c>
      <c r="AO8" s="346" t="s">
        <v>173</v>
      </c>
      <c r="AP8" s="346" t="s">
        <v>171</v>
      </c>
      <c r="AQ8" s="346" t="s">
        <v>172</v>
      </c>
      <c r="AR8" s="346" t="s">
        <v>173</v>
      </c>
      <c r="AS8" s="346" t="s">
        <v>171</v>
      </c>
      <c r="AT8" s="346" t="s">
        <v>172</v>
      </c>
      <c r="AU8" s="346" t="s">
        <v>173</v>
      </c>
      <c r="AV8" s="346" t="s">
        <v>171</v>
      </c>
      <c r="AW8" s="346" t="s">
        <v>172</v>
      </c>
      <c r="AX8" s="346" t="s">
        <v>173</v>
      </c>
      <c r="AY8" s="346" t="s">
        <v>171</v>
      </c>
      <c r="AZ8" s="346" t="s">
        <v>172</v>
      </c>
      <c r="BA8" s="346" t="s">
        <v>173</v>
      </c>
      <c r="BB8" s="346" t="s">
        <v>171</v>
      </c>
      <c r="BC8" s="346" t="s">
        <v>172</v>
      </c>
      <c r="BD8" s="346"/>
      <c r="BE8" s="346" t="s">
        <v>171</v>
      </c>
      <c r="BF8" s="321" t="s">
        <v>172</v>
      </c>
      <c r="CI8" s="346" t="s">
        <v>170</v>
      </c>
      <c r="CJ8" s="346" t="s">
        <v>171</v>
      </c>
      <c r="CK8" s="321" t="s">
        <v>172</v>
      </c>
      <c r="CL8" s="346" t="s">
        <v>170</v>
      </c>
      <c r="CM8" s="346" t="s">
        <v>171</v>
      </c>
      <c r="CN8" s="321" t="s">
        <v>172</v>
      </c>
      <c r="CO8" s="346" t="s">
        <v>170</v>
      </c>
      <c r="CP8" s="346" t="s">
        <v>171</v>
      </c>
      <c r="CQ8" s="321" t="s">
        <v>172</v>
      </c>
      <c r="CR8" s="346" t="s">
        <v>170</v>
      </c>
      <c r="CS8" s="346" t="s">
        <v>171</v>
      </c>
      <c r="CT8" s="321" t="s">
        <v>172</v>
      </c>
      <c r="CU8" s="346" t="s">
        <v>170</v>
      </c>
      <c r="CV8" s="346" t="s">
        <v>171</v>
      </c>
      <c r="CW8" s="321" t="s">
        <v>172</v>
      </c>
      <c r="CX8" s="346" t="s">
        <v>170</v>
      </c>
      <c r="CY8" s="346" t="s">
        <v>171</v>
      </c>
      <c r="CZ8" s="321" t="s">
        <v>172</v>
      </c>
      <c r="DA8" s="346" t="s">
        <v>170</v>
      </c>
      <c r="DB8" s="346" t="s">
        <v>171</v>
      </c>
      <c r="DC8" s="321" t="s">
        <v>172</v>
      </c>
      <c r="DD8" s="346" t="s">
        <v>170</v>
      </c>
      <c r="DE8" s="346" t="s">
        <v>171</v>
      </c>
      <c r="DF8" s="321" t="s">
        <v>172</v>
      </c>
      <c r="DG8" s="346" t="s">
        <v>170</v>
      </c>
      <c r="DH8" s="346" t="s">
        <v>171</v>
      </c>
      <c r="DI8" s="321" t="s">
        <v>172</v>
      </c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L8" s="322"/>
    </row>
    <row r="9" spans="1:143" ht="24" customHeight="1" x14ac:dyDescent="0.25">
      <c r="A9" s="330"/>
      <c r="B9" s="333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41"/>
      <c r="P9" s="341"/>
      <c r="Q9" s="325"/>
      <c r="R9" s="325"/>
      <c r="S9" s="325"/>
      <c r="T9" s="325"/>
      <c r="U9" s="349"/>
      <c r="V9" s="347" t="s">
        <v>174</v>
      </c>
      <c r="W9" s="347"/>
      <c r="X9" s="347" t="s">
        <v>174</v>
      </c>
      <c r="Y9" s="347" t="s">
        <v>175</v>
      </c>
      <c r="Z9" s="347"/>
      <c r="AA9" s="347" t="s">
        <v>174</v>
      </c>
      <c r="AB9" s="321" t="s">
        <v>175</v>
      </c>
      <c r="AC9" s="347"/>
      <c r="AD9" s="347" t="s">
        <v>174</v>
      </c>
      <c r="AE9" s="347" t="s">
        <v>175</v>
      </c>
      <c r="AF9" s="347"/>
      <c r="AG9" s="347" t="s">
        <v>174</v>
      </c>
      <c r="AH9" s="347" t="s">
        <v>175</v>
      </c>
      <c r="AI9" s="347"/>
      <c r="AJ9" s="347" t="s">
        <v>174</v>
      </c>
      <c r="AK9" s="347" t="s">
        <v>175</v>
      </c>
      <c r="AL9" s="347"/>
      <c r="AM9" s="347" t="s">
        <v>174</v>
      </c>
      <c r="AN9" s="347" t="s">
        <v>175</v>
      </c>
      <c r="AO9" s="347"/>
      <c r="AP9" s="347" t="s">
        <v>174</v>
      </c>
      <c r="AQ9" s="347" t="s">
        <v>175</v>
      </c>
      <c r="AR9" s="347"/>
      <c r="AS9" s="347" t="s">
        <v>174</v>
      </c>
      <c r="AT9" s="347" t="s">
        <v>175</v>
      </c>
      <c r="AU9" s="347"/>
      <c r="AV9" s="347" t="s">
        <v>174</v>
      </c>
      <c r="AW9" s="347" t="s">
        <v>175</v>
      </c>
      <c r="AX9" s="347"/>
      <c r="AY9" s="347" t="s">
        <v>174</v>
      </c>
      <c r="AZ9" s="347" t="s">
        <v>175</v>
      </c>
      <c r="BA9" s="347"/>
      <c r="BB9" s="347" t="s">
        <v>174</v>
      </c>
      <c r="BC9" s="347" t="s">
        <v>175</v>
      </c>
      <c r="BD9" s="347"/>
      <c r="BE9" s="347" t="s">
        <v>174</v>
      </c>
      <c r="BF9" s="321" t="s">
        <v>175</v>
      </c>
      <c r="BG9" s="9" t="s">
        <v>152</v>
      </c>
      <c r="CI9" s="347"/>
      <c r="CJ9" s="347" t="s">
        <v>174</v>
      </c>
      <c r="CK9" s="321" t="s">
        <v>175</v>
      </c>
      <c r="CL9" s="347"/>
      <c r="CM9" s="347" t="s">
        <v>174</v>
      </c>
      <c r="CN9" s="321" t="s">
        <v>175</v>
      </c>
      <c r="CO9" s="347"/>
      <c r="CP9" s="347" t="s">
        <v>174</v>
      </c>
      <c r="CQ9" s="321" t="s">
        <v>175</v>
      </c>
      <c r="CR9" s="347"/>
      <c r="CS9" s="347" t="s">
        <v>174</v>
      </c>
      <c r="CT9" s="321" t="s">
        <v>175</v>
      </c>
      <c r="CU9" s="347"/>
      <c r="CV9" s="347" t="s">
        <v>174</v>
      </c>
      <c r="CW9" s="321" t="s">
        <v>175</v>
      </c>
      <c r="CX9" s="347"/>
      <c r="CY9" s="347" t="s">
        <v>174</v>
      </c>
      <c r="CZ9" s="321" t="s">
        <v>175</v>
      </c>
      <c r="DA9" s="347"/>
      <c r="DB9" s="347" t="s">
        <v>174</v>
      </c>
      <c r="DC9" s="321" t="s">
        <v>175</v>
      </c>
      <c r="DD9" s="347"/>
      <c r="DE9" s="347" t="s">
        <v>174</v>
      </c>
      <c r="DF9" s="321" t="s">
        <v>175</v>
      </c>
      <c r="DG9" s="347"/>
      <c r="DH9" s="347" t="s">
        <v>174</v>
      </c>
      <c r="DI9" s="321" t="s">
        <v>175</v>
      </c>
      <c r="DJ9" s="11">
        <f>V10+X10+AA10+CJ10+CM10+CP10+CS10+CV10+CY10+DB10+DE10+DH10</f>
        <v>0</v>
      </c>
      <c r="DK9" s="11" t="e">
        <f>#REF!+Y10+AB10+CK10+CN10+CQ10+CT10+CW10+CZ10+DC10+DF10+DI10</f>
        <v>#REF!</v>
      </c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L9" s="322"/>
    </row>
    <row r="10" spans="1:143" ht="30" customHeight="1" x14ac:dyDescent="0.25">
      <c r="A10" s="145"/>
      <c r="B10" s="161" t="s">
        <v>176</v>
      </c>
      <c r="C10" s="162">
        <f>SUM(C11,C12,C13)</f>
        <v>235</v>
      </c>
      <c r="D10" s="162">
        <f>SUM(D11,D12,D13)</f>
        <v>2051279</v>
      </c>
      <c r="E10" s="162" t="e">
        <f>SUM(E12:E21)</f>
        <v>#REF!</v>
      </c>
      <c r="F10" s="162" t="e">
        <f>SUM(F12:F21)</f>
        <v>#REF!</v>
      </c>
      <c r="G10" s="162"/>
      <c r="H10" s="162">
        <f>SUM(H11,H12,H13)</f>
        <v>1025639.5</v>
      </c>
      <c r="I10" s="162"/>
      <c r="J10" s="163">
        <f>SUM(J11,J12,J13)</f>
        <v>813720</v>
      </c>
      <c r="K10" s="162"/>
      <c r="L10" s="162">
        <f>SUM(L11,L12,L13)</f>
        <v>48000</v>
      </c>
      <c r="M10" s="162"/>
      <c r="N10" s="162">
        <f>SUM(N12:N21)</f>
        <v>0</v>
      </c>
      <c r="O10" s="163">
        <f>SUM(O11,O12,O13)</f>
        <v>3938638.5</v>
      </c>
      <c r="P10" s="164"/>
      <c r="Q10" s="163">
        <f>SUM(Q11,Q12,Q13)</f>
        <v>47263662</v>
      </c>
      <c r="R10" s="163">
        <f>SUM(R11,R12,R13)</f>
        <v>1991279</v>
      </c>
      <c r="S10" s="163">
        <f>SUM(S11,S12,S13)</f>
        <v>795558</v>
      </c>
      <c r="T10" s="163">
        <f>SUM(T11,T12,T13)</f>
        <v>50050501</v>
      </c>
      <c r="U10" s="23">
        <f t="shared" ref="U10:BF10" si="0">SUM(U12:U21)</f>
        <v>0</v>
      </c>
      <c r="V10" s="23">
        <f t="shared" si="0"/>
        <v>0</v>
      </c>
      <c r="W10" s="23">
        <f t="shared" si="0"/>
        <v>0</v>
      </c>
      <c r="X10" s="23">
        <f t="shared" si="0"/>
        <v>0</v>
      </c>
      <c r="Y10" s="23">
        <f t="shared" si="0"/>
        <v>0</v>
      </c>
      <c r="Z10" s="23">
        <f t="shared" si="0"/>
        <v>0</v>
      </c>
      <c r="AA10" s="24">
        <f t="shared" si="0"/>
        <v>0</v>
      </c>
      <c r="AB10" s="23">
        <f t="shared" si="0"/>
        <v>0</v>
      </c>
      <c r="AC10" s="23">
        <f t="shared" si="0"/>
        <v>0</v>
      </c>
      <c r="AD10" s="23">
        <f t="shared" si="0"/>
        <v>0</v>
      </c>
      <c r="AE10" s="23">
        <f t="shared" si="0"/>
        <v>0</v>
      </c>
      <c r="AF10" s="23">
        <f t="shared" si="0"/>
        <v>0</v>
      </c>
      <c r="AG10" s="23">
        <f t="shared" si="0"/>
        <v>0</v>
      </c>
      <c r="AH10" s="23">
        <f t="shared" si="0"/>
        <v>0</v>
      </c>
      <c r="AI10" s="23">
        <f t="shared" si="0"/>
        <v>0</v>
      </c>
      <c r="AJ10" s="23">
        <f t="shared" si="0"/>
        <v>0</v>
      </c>
      <c r="AK10" s="23">
        <f t="shared" si="0"/>
        <v>0</v>
      </c>
      <c r="AL10" s="23">
        <f t="shared" si="0"/>
        <v>0</v>
      </c>
      <c r="AM10" s="23">
        <f t="shared" si="0"/>
        <v>0</v>
      </c>
      <c r="AN10" s="23">
        <f t="shared" si="0"/>
        <v>0</v>
      </c>
      <c r="AO10" s="23">
        <f t="shared" si="0"/>
        <v>0</v>
      </c>
      <c r="AP10" s="23">
        <f t="shared" si="0"/>
        <v>0</v>
      </c>
      <c r="AQ10" s="23">
        <f t="shared" si="0"/>
        <v>0</v>
      </c>
      <c r="AR10" s="23">
        <f t="shared" si="0"/>
        <v>0</v>
      </c>
      <c r="AS10" s="23">
        <f t="shared" si="0"/>
        <v>0</v>
      </c>
      <c r="AT10" s="23">
        <f t="shared" si="0"/>
        <v>0</v>
      </c>
      <c r="AU10" s="23">
        <f t="shared" si="0"/>
        <v>0</v>
      </c>
      <c r="AV10" s="23">
        <f t="shared" si="0"/>
        <v>0</v>
      </c>
      <c r="AW10" s="23">
        <f t="shared" si="0"/>
        <v>0</v>
      </c>
      <c r="AX10" s="23">
        <f t="shared" si="0"/>
        <v>0</v>
      </c>
      <c r="AY10" s="23">
        <f t="shared" si="0"/>
        <v>0</v>
      </c>
      <c r="AZ10" s="23">
        <f t="shared" si="0"/>
        <v>0</v>
      </c>
      <c r="BA10" s="23">
        <f t="shared" si="0"/>
        <v>0</v>
      </c>
      <c r="BB10" s="23">
        <f t="shared" si="0"/>
        <v>0</v>
      </c>
      <c r="BC10" s="23">
        <f t="shared" si="0"/>
        <v>0</v>
      </c>
      <c r="BD10" s="23">
        <f t="shared" si="0"/>
        <v>0</v>
      </c>
      <c r="BE10" s="23">
        <f t="shared" si="0"/>
        <v>0</v>
      </c>
      <c r="BF10" s="23">
        <f t="shared" si="0"/>
        <v>0</v>
      </c>
      <c r="BG10" s="23">
        <f>BE10+BF10</f>
        <v>0</v>
      </c>
      <c r="BH10" s="25" t="e">
        <f>BE10-([2]БДР1!#REF!+#REF!+#REF!+#REF!)</f>
        <v>#REF!</v>
      </c>
      <c r="BI10" s="25" t="e">
        <f>BF10-([2]БДР1!#REF!+#REF!+#REF!+#REF!)</f>
        <v>#REF!</v>
      </c>
      <c r="BJ10" s="23">
        <f t="shared" ref="BJ10:BU10" si="1">SUM(BJ12:BJ21)</f>
        <v>0</v>
      </c>
      <c r="BK10" s="23">
        <f t="shared" si="1"/>
        <v>0</v>
      </c>
      <c r="BL10" s="23">
        <f t="shared" si="1"/>
        <v>0</v>
      </c>
      <c r="BM10" s="23">
        <f t="shared" si="1"/>
        <v>0</v>
      </c>
      <c r="BN10" s="23">
        <f t="shared" si="1"/>
        <v>0</v>
      </c>
      <c r="BO10" s="23">
        <f t="shared" si="1"/>
        <v>0</v>
      </c>
      <c r="BP10" s="23">
        <f t="shared" si="1"/>
        <v>0</v>
      </c>
      <c r="BQ10" s="23">
        <f t="shared" si="1"/>
        <v>0</v>
      </c>
      <c r="BR10" s="23">
        <f t="shared" si="1"/>
        <v>0</v>
      </c>
      <c r="BS10" s="23">
        <f t="shared" si="1"/>
        <v>0</v>
      </c>
      <c r="BT10" s="23">
        <f t="shared" si="1"/>
        <v>0</v>
      </c>
      <c r="BU10" s="23">
        <f t="shared" si="1"/>
        <v>0</v>
      </c>
      <c r="BV10" s="26">
        <f>SUM(BJ10:BU10)</f>
        <v>0</v>
      </c>
      <c r="CI10" s="23">
        <f t="shared" ref="CI10:DI10" si="2">SUM(CI12:CI21)</f>
        <v>0</v>
      </c>
      <c r="CJ10" s="23">
        <f t="shared" si="2"/>
        <v>0</v>
      </c>
      <c r="CK10" s="23">
        <f t="shared" si="2"/>
        <v>0</v>
      </c>
      <c r="CL10" s="23">
        <f t="shared" si="2"/>
        <v>0</v>
      </c>
      <c r="CM10" s="23">
        <f t="shared" si="2"/>
        <v>0</v>
      </c>
      <c r="CN10" s="23">
        <f t="shared" si="2"/>
        <v>0</v>
      </c>
      <c r="CO10" s="23">
        <f t="shared" si="2"/>
        <v>0</v>
      </c>
      <c r="CP10" s="23">
        <f t="shared" si="2"/>
        <v>0</v>
      </c>
      <c r="CQ10" s="23">
        <f t="shared" si="2"/>
        <v>0</v>
      </c>
      <c r="CR10" s="23">
        <f t="shared" si="2"/>
        <v>0</v>
      </c>
      <c r="CS10" s="23">
        <f t="shared" si="2"/>
        <v>0</v>
      </c>
      <c r="CT10" s="23">
        <f t="shared" si="2"/>
        <v>0</v>
      </c>
      <c r="CU10" s="23">
        <f t="shared" si="2"/>
        <v>0</v>
      </c>
      <c r="CV10" s="23">
        <f t="shared" si="2"/>
        <v>0</v>
      </c>
      <c r="CW10" s="23">
        <f t="shared" si="2"/>
        <v>0</v>
      </c>
      <c r="CX10" s="23">
        <f t="shared" si="2"/>
        <v>0</v>
      </c>
      <c r="CY10" s="23">
        <f t="shared" si="2"/>
        <v>0</v>
      </c>
      <c r="CZ10" s="23">
        <f t="shared" si="2"/>
        <v>0</v>
      </c>
      <c r="DA10" s="23">
        <f t="shared" si="2"/>
        <v>0</v>
      </c>
      <c r="DB10" s="23">
        <f t="shared" si="2"/>
        <v>0</v>
      </c>
      <c r="DC10" s="23">
        <f t="shared" si="2"/>
        <v>0</v>
      </c>
      <c r="DD10" s="23">
        <f t="shared" si="2"/>
        <v>0</v>
      </c>
      <c r="DE10" s="23">
        <f t="shared" si="2"/>
        <v>0</v>
      </c>
      <c r="DF10" s="23">
        <f t="shared" si="2"/>
        <v>0</v>
      </c>
      <c r="DG10" s="23">
        <f t="shared" si="2"/>
        <v>0</v>
      </c>
      <c r="DH10" s="23">
        <f t="shared" si="2"/>
        <v>0</v>
      </c>
      <c r="DI10" s="23">
        <f t="shared" si="2"/>
        <v>0</v>
      </c>
      <c r="DJ10" s="11" t="e">
        <f>(#REF!+#REF!+#REF!+#REF!+#REF!+#REF!+#REF!+#REF!+#REF!+#REF!+#REF!+#REF!)/12</f>
        <v>#REF!</v>
      </c>
      <c r="DK10" s="11"/>
      <c r="DL10" s="23">
        <f t="shared" ref="DL10:DW10" si="3">SUM(DL12:DL21)</f>
        <v>0</v>
      </c>
      <c r="DM10" s="23">
        <f t="shared" si="3"/>
        <v>0</v>
      </c>
      <c r="DN10" s="23">
        <f t="shared" si="3"/>
        <v>0</v>
      </c>
      <c r="DO10" s="23">
        <f t="shared" si="3"/>
        <v>0</v>
      </c>
      <c r="DP10" s="23">
        <f t="shared" si="3"/>
        <v>0</v>
      </c>
      <c r="DQ10" s="23">
        <f t="shared" si="3"/>
        <v>0</v>
      </c>
      <c r="DR10" s="23">
        <f t="shared" si="3"/>
        <v>0</v>
      </c>
      <c r="DS10" s="23">
        <f t="shared" si="3"/>
        <v>0</v>
      </c>
      <c r="DT10" s="23">
        <f t="shared" si="3"/>
        <v>0</v>
      </c>
      <c r="DU10" s="23">
        <f t="shared" si="3"/>
        <v>0</v>
      </c>
      <c r="DV10" s="23">
        <f t="shared" si="3"/>
        <v>0</v>
      </c>
      <c r="DW10" s="23">
        <f t="shared" si="3"/>
        <v>0</v>
      </c>
      <c r="DX10" s="27">
        <f>SUM(DL10:DW10)</f>
        <v>0</v>
      </c>
      <c r="DY10" s="23">
        <f t="shared" ref="DY10:EJ10" si="4">SUM(DY12:DY21)</f>
        <v>0</v>
      </c>
      <c r="DZ10" s="23">
        <f t="shared" si="4"/>
        <v>0</v>
      </c>
      <c r="EA10" s="23">
        <f t="shared" si="4"/>
        <v>0</v>
      </c>
      <c r="EB10" s="23">
        <f t="shared" si="4"/>
        <v>0</v>
      </c>
      <c r="EC10" s="23">
        <f t="shared" si="4"/>
        <v>0</v>
      </c>
      <c r="ED10" s="23">
        <f t="shared" si="4"/>
        <v>0</v>
      </c>
      <c r="EE10" s="23">
        <f t="shared" si="4"/>
        <v>0</v>
      </c>
      <c r="EF10" s="23">
        <f t="shared" si="4"/>
        <v>0</v>
      </c>
      <c r="EG10" s="23">
        <f t="shared" si="4"/>
        <v>0</v>
      </c>
      <c r="EH10" s="23">
        <f t="shared" si="4"/>
        <v>0</v>
      </c>
      <c r="EI10" s="23">
        <f t="shared" si="4"/>
        <v>0</v>
      </c>
      <c r="EJ10" s="23">
        <f t="shared" si="4"/>
        <v>0</v>
      </c>
      <c r="EK10" s="27">
        <f>SUM(DY10:EJ10)</f>
        <v>0</v>
      </c>
    </row>
    <row r="11" spans="1:143" ht="31.5" x14ac:dyDescent="0.3">
      <c r="A11" s="145"/>
      <c r="B11" s="146" t="s">
        <v>177</v>
      </c>
      <c r="C11" s="147">
        <v>23</v>
      </c>
      <c r="D11" s="147">
        <v>323689</v>
      </c>
      <c r="E11" s="147"/>
      <c r="F11" s="147"/>
      <c r="G11" s="147">
        <v>50</v>
      </c>
      <c r="H11" s="148">
        <f>D11*50%</f>
        <v>161844.5</v>
      </c>
      <c r="I11" s="147"/>
      <c r="J11" s="148">
        <f>4000*12</f>
        <v>48000</v>
      </c>
      <c r="K11" s="147"/>
      <c r="L11" s="147"/>
      <c r="M11" s="147"/>
      <c r="N11" s="147"/>
      <c r="O11" s="148">
        <f>D11+H11+J11+L11</f>
        <v>533533.5</v>
      </c>
      <c r="P11" s="231">
        <f>Q11/12/O11</f>
        <v>1</v>
      </c>
      <c r="Q11" s="223">
        <f>O11*12</f>
        <v>6402402</v>
      </c>
      <c r="R11" s="223">
        <f>363689</f>
        <v>363689</v>
      </c>
      <c r="S11" s="223">
        <f>50000+162900</f>
        <v>212900</v>
      </c>
      <c r="T11" s="223">
        <f>Q11+R11+S11</f>
        <v>6978991</v>
      </c>
      <c r="U11" s="23"/>
      <c r="V11" s="23"/>
      <c r="W11" s="23"/>
      <c r="X11" s="23"/>
      <c r="Y11" s="23"/>
      <c r="Z11" s="23"/>
      <c r="AA11" s="24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8"/>
      <c r="BH11" s="29"/>
      <c r="BI11" s="29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8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31" t="e">
        <f>SUM(#REF!)</f>
        <v>#REF!</v>
      </c>
      <c r="DK11" s="11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32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32"/>
    </row>
    <row r="12" spans="1:143" ht="31.5" x14ac:dyDescent="0.25">
      <c r="A12" s="149"/>
      <c r="B12" s="146" t="s">
        <v>178</v>
      </c>
      <c r="C12" s="147">
        <v>17</v>
      </c>
      <c r="D12" s="147">
        <v>213365</v>
      </c>
      <c r="E12" s="147"/>
      <c r="F12" s="147"/>
      <c r="G12" s="147">
        <v>50</v>
      </c>
      <c r="H12" s="148">
        <f t="shared" ref="H12" si="5">D12*50%</f>
        <v>106682.5</v>
      </c>
      <c r="I12" s="152"/>
      <c r="J12" s="151"/>
      <c r="K12" s="152"/>
      <c r="L12" s="270">
        <f>4000*12</f>
        <v>48000</v>
      </c>
      <c r="M12" s="150"/>
      <c r="N12" s="151"/>
      <c r="O12" s="148">
        <f>D12+H12+J12+L12</f>
        <v>368047.5</v>
      </c>
      <c r="P12" s="231">
        <f t="shared" ref="P12" si="6">Q12/12/O12</f>
        <v>1</v>
      </c>
      <c r="Q12" s="223">
        <f t="shared" ref="Q12" si="7">O12*12</f>
        <v>4416570</v>
      </c>
      <c r="R12" s="224">
        <v>213365</v>
      </c>
      <c r="S12" s="224">
        <f>130000+29720</f>
        <v>159720</v>
      </c>
      <c r="T12" s="223">
        <f>Q12+R12+S12</f>
        <v>4789655</v>
      </c>
      <c r="U12" s="16"/>
      <c r="V12" s="33"/>
      <c r="W12" s="16"/>
      <c r="X12" s="33"/>
      <c r="Y12" s="33"/>
      <c r="Z12" s="16"/>
      <c r="AA12" s="33"/>
      <c r="AB12" s="33"/>
      <c r="AC12" s="16"/>
      <c r="AD12" s="33"/>
      <c r="AE12" s="33"/>
      <c r="AF12" s="16"/>
      <c r="AG12" s="33"/>
      <c r="AH12" s="33"/>
      <c r="AI12" s="16"/>
      <c r="AJ12" s="33"/>
      <c r="AK12" s="33"/>
      <c r="AL12" s="16"/>
      <c r="AM12" s="33"/>
      <c r="AN12" s="33"/>
      <c r="AO12" s="16"/>
      <c r="AP12" s="33"/>
      <c r="AQ12" s="33"/>
      <c r="AR12" s="16"/>
      <c r="AS12" s="33"/>
      <c r="AT12" s="33"/>
      <c r="AU12" s="16"/>
      <c r="AV12" s="33"/>
      <c r="AW12" s="33"/>
      <c r="AX12" s="16"/>
      <c r="AY12" s="33"/>
      <c r="AZ12" s="33"/>
      <c r="BA12" s="16"/>
      <c r="BB12" s="33"/>
      <c r="BC12" s="33"/>
      <c r="BD12" s="22"/>
      <c r="BE12" s="33"/>
      <c r="BF12" s="33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CI12" s="16"/>
      <c r="CJ12" s="33"/>
      <c r="CK12" s="33"/>
      <c r="CL12" s="16"/>
      <c r="CM12" s="33"/>
      <c r="CN12" s="33"/>
      <c r="CO12" s="16"/>
      <c r="CP12" s="33"/>
      <c r="CQ12" s="33"/>
      <c r="CR12" s="16"/>
      <c r="CS12" s="33"/>
      <c r="CT12" s="33"/>
      <c r="CU12" s="16"/>
      <c r="CV12" s="33"/>
      <c r="CW12" s="33"/>
      <c r="CX12" s="16"/>
      <c r="CY12" s="33"/>
      <c r="CZ12" s="33"/>
      <c r="DA12" s="16"/>
      <c r="DB12" s="33"/>
      <c r="DC12" s="33"/>
      <c r="DD12" s="16"/>
      <c r="DE12" s="33"/>
      <c r="DF12" s="33"/>
      <c r="DG12" s="16"/>
      <c r="DH12" s="33"/>
      <c r="DI12" s="33"/>
      <c r="DJ12" s="11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M12" s="35"/>
    </row>
    <row r="13" spans="1:143" ht="15.75" x14ac:dyDescent="0.25">
      <c r="A13" s="149"/>
      <c r="B13" s="146" t="s">
        <v>294</v>
      </c>
      <c r="C13" s="147">
        <v>195</v>
      </c>
      <c r="D13" s="147">
        <f>2314225-800000</f>
        <v>1514225</v>
      </c>
      <c r="E13" s="147" t="e">
        <f>SUM(#REF!)</f>
        <v>#REF!</v>
      </c>
      <c r="F13" s="147" t="e">
        <f>SUM(#REF!)</f>
        <v>#REF!</v>
      </c>
      <c r="G13" s="147">
        <v>50</v>
      </c>
      <c r="H13" s="148">
        <f>(D13)*50%</f>
        <v>757112.5</v>
      </c>
      <c r="I13" s="152"/>
      <c r="J13" s="269">
        <f>5672*15*9</f>
        <v>765720</v>
      </c>
      <c r="K13" s="152"/>
      <c r="L13" s="230"/>
      <c r="M13" s="152"/>
      <c r="N13" s="153"/>
      <c r="O13" s="148">
        <f>D13+H13+J13+L13</f>
        <v>3037057.5</v>
      </c>
      <c r="P13" s="231">
        <f>Q13/12/O13</f>
        <v>1</v>
      </c>
      <c r="Q13" s="223">
        <f>O13*12</f>
        <v>36444690</v>
      </c>
      <c r="R13" s="224">
        <f>1414225</f>
        <v>1414225</v>
      </c>
      <c r="S13" s="224">
        <f>508373-85435</f>
        <v>422938</v>
      </c>
      <c r="T13" s="223">
        <f>Q13+R13+S13+2</f>
        <v>38281855</v>
      </c>
      <c r="U13" s="16"/>
      <c r="V13" s="33"/>
      <c r="W13" s="16"/>
      <c r="X13" s="33"/>
      <c r="Y13" s="33"/>
      <c r="Z13" s="16"/>
      <c r="AA13" s="33"/>
      <c r="AB13" s="33"/>
      <c r="AC13" s="16"/>
      <c r="AD13" s="33"/>
      <c r="AE13" s="33"/>
      <c r="AF13" s="16"/>
      <c r="AG13" s="33"/>
      <c r="AH13" s="33"/>
      <c r="AI13" s="16"/>
      <c r="AJ13" s="33"/>
      <c r="AK13" s="33"/>
      <c r="AL13" s="16"/>
      <c r="AM13" s="33"/>
      <c r="AN13" s="33"/>
      <c r="AO13" s="16"/>
      <c r="AP13" s="33"/>
      <c r="AQ13" s="33"/>
      <c r="AR13" s="16"/>
      <c r="AS13" s="33"/>
      <c r="AT13" s="33"/>
      <c r="AU13" s="16"/>
      <c r="AV13" s="33"/>
      <c r="AW13" s="33"/>
      <c r="AX13" s="16"/>
      <c r="AY13" s="33"/>
      <c r="AZ13" s="33"/>
      <c r="BA13" s="16"/>
      <c r="BB13" s="33"/>
      <c r="BC13" s="33"/>
      <c r="BD13" s="22"/>
      <c r="BE13" s="33"/>
      <c r="BF13" s="33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CI13" s="16"/>
      <c r="CJ13" s="33"/>
      <c r="CK13" s="33"/>
      <c r="CL13" s="16"/>
      <c r="CM13" s="33"/>
      <c r="CN13" s="33"/>
      <c r="CO13" s="16"/>
      <c r="CP13" s="33"/>
      <c r="CQ13" s="33"/>
      <c r="CR13" s="16"/>
      <c r="CS13" s="33"/>
      <c r="CT13" s="33"/>
      <c r="CU13" s="16"/>
      <c r="CV13" s="33"/>
      <c r="CW13" s="33"/>
      <c r="CX13" s="16"/>
      <c r="CY13" s="33"/>
      <c r="CZ13" s="33"/>
      <c r="DA13" s="16"/>
      <c r="DB13" s="33"/>
      <c r="DC13" s="33"/>
      <c r="DD13" s="16"/>
      <c r="DE13" s="33"/>
      <c r="DF13" s="33"/>
      <c r="DG13" s="16"/>
      <c r="DH13" s="33"/>
      <c r="DI13" s="33"/>
      <c r="DJ13" s="11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</row>
    <row r="14" spans="1:143" s="40" customFormat="1" x14ac:dyDescent="0.25">
      <c r="A14" s="154"/>
      <c r="B14" s="155"/>
      <c r="C14" s="156"/>
      <c r="D14" s="156"/>
      <c r="E14" s="156"/>
      <c r="F14" s="156"/>
      <c r="G14" s="157"/>
      <c r="H14" s="158"/>
      <c r="I14" s="157"/>
      <c r="J14" s="158"/>
      <c r="K14" s="157"/>
      <c r="L14" s="158"/>
      <c r="M14" s="157"/>
      <c r="N14" s="158">
        <f t="shared" ref="N14:N16" si="8">$D14*M14</f>
        <v>0</v>
      </c>
      <c r="O14" s="158"/>
      <c r="P14" s="158"/>
      <c r="Q14" s="158"/>
      <c r="R14" s="158"/>
      <c r="S14" s="158"/>
      <c r="T14" s="158"/>
      <c r="V14" s="41"/>
      <c r="X14" s="41"/>
      <c r="Y14" s="41"/>
      <c r="AA14" s="41"/>
      <c r="AB14" s="41"/>
      <c r="AD14" s="41"/>
      <c r="AE14" s="41"/>
      <c r="AG14" s="41"/>
      <c r="AH14" s="41"/>
      <c r="AJ14" s="41"/>
      <c r="AK14" s="41"/>
      <c r="AM14" s="41"/>
      <c r="AN14" s="41"/>
      <c r="AP14" s="41"/>
      <c r="AQ14" s="41"/>
      <c r="AS14" s="41"/>
      <c r="AT14" s="41"/>
      <c r="AV14" s="41"/>
      <c r="AW14" s="41"/>
      <c r="AY14" s="41"/>
      <c r="AZ14" s="41"/>
      <c r="BB14" s="41"/>
      <c r="BC14" s="41"/>
      <c r="BE14" s="41"/>
      <c r="BF14" s="41"/>
      <c r="CJ14" s="41"/>
      <c r="CK14" s="41"/>
      <c r="CM14" s="41"/>
      <c r="CN14" s="41"/>
      <c r="CP14" s="41"/>
      <c r="CQ14" s="41"/>
      <c r="CS14" s="41"/>
      <c r="CT14" s="41"/>
      <c r="CV14" s="41"/>
      <c r="CW14" s="41"/>
      <c r="CY14" s="41"/>
      <c r="CZ14" s="41"/>
      <c r="DB14" s="41"/>
      <c r="DC14" s="41"/>
      <c r="DE14" s="41"/>
      <c r="DF14" s="41"/>
      <c r="DH14" s="41"/>
      <c r="DI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</row>
    <row r="15" spans="1:143" s="40" customFormat="1" x14ac:dyDescent="0.25">
      <c r="A15" s="159"/>
      <c r="B15" s="155"/>
      <c r="C15" s="156"/>
      <c r="D15" s="156"/>
      <c r="E15" s="156"/>
      <c r="F15" s="156"/>
      <c r="G15" s="157"/>
      <c r="H15" s="158"/>
      <c r="I15" s="157"/>
      <c r="J15" s="158"/>
      <c r="K15" s="157"/>
      <c r="L15" s="158"/>
      <c r="M15" s="157"/>
      <c r="N15" s="158">
        <f t="shared" si="8"/>
        <v>0</v>
      </c>
      <c r="O15" s="158"/>
      <c r="P15" s="158"/>
      <c r="Q15" s="158"/>
      <c r="R15" s="158"/>
      <c r="S15" s="158"/>
      <c r="T15" s="158"/>
      <c r="V15" s="41"/>
      <c r="X15" s="41"/>
      <c r="Y15" s="41"/>
      <c r="AA15" s="41"/>
      <c r="AB15" s="41"/>
      <c r="AD15" s="41"/>
      <c r="AE15" s="41"/>
      <c r="AG15" s="41"/>
      <c r="AH15" s="41"/>
      <c r="AJ15" s="41"/>
      <c r="AK15" s="41"/>
      <c r="AM15" s="41"/>
      <c r="AN15" s="41"/>
      <c r="AP15" s="41"/>
      <c r="AQ15" s="41"/>
      <c r="AS15" s="41"/>
      <c r="AT15" s="41"/>
      <c r="AV15" s="41"/>
      <c r="AW15" s="41"/>
      <c r="AY15" s="41"/>
      <c r="AZ15" s="41"/>
      <c r="BB15" s="41"/>
      <c r="BC15" s="41"/>
      <c r="BE15" s="41"/>
      <c r="BF15" s="41"/>
      <c r="CJ15" s="41"/>
      <c r="CK15" s="41"/>
      <c r="CM15" s="41"/>
      <c r="CN15" s="41"/>
      <c r="CP15" s="41"/>
      <c r="CQ15" s="41"/>
      <c r="CS15" s="41"/>
      <c r="CT15" s="41"/>
      <c r="CV15" s="41"/>
      <c r="CW15" s="41"/>
      <c r="CY15" s="41"/>
      <c r="CZ15" s="41"/>
      <c r="DB15" s="41"/>
      <c r="DC15" s="41"/>
      <c r="DE15" s="41"/>
      <c r="DF15" s="41"/>
      <c r="DH15" s="41"/>
      <c r="DI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</row>
    <row r="16" spans="1:143" s="40" customFormat="1" x14ac:dyDescent="0.25">
      <c r="A16" s="159"/>
      <c r="B16" s="155"/>
      <c r="C16" s="156"/>
      <c r="D16" s="156"/>
      <c r="E16" s="156"/>
      <c r="F16" s="156"/>
      <c r="G16" s="157"/>
      <c r="H16" s="158"/>
      <c r="I16" s="157"/>
      <c r="J16" s="158"/>
      <c r="K16" s="157"/>
      <c r="L16" s="158"/>
      <c r="M16" s="157"/>
      <c r="N16" s="158">
        <f t="shared" si="8"/>
        <v>0</v>
      </c>
      <c r="O16" s="158"/>
      <c r="P16" s="158"/>
      <c r="Q16" s="158"/>
      <c r="R16" s="158"/>
      <c r="S16" s="158"/>
      <c r="T16" s="158"/>
      <c r="V16" s="41"/>
      <c r="X16" s="41"/>
      <c r="Y16" s="41"/>
      <c r="AA16" s="41"/>
      <c r="AB16" s="41"/>
      <c r="AD16" s="41"/>
      <c r="AE16" s="41"/>
      <c r="AG16" s="41"/>
      <c r="AH16" s="41"/>
      <c r="AJ16" s="41"/>
      <c r="AK16" s="41"/>
      <c r="AM16" s="41"/>
      <c r="AN16" s="41"/>
      <c r="AP16" s="41"/>
      <c r="AQ16" s="41"/>
      <c r="AS16" s="41"/>
      <c r="AT16" s="41"/>
      <c r="AV16" s="41"/>
      <c r="AW16" s="41"/>
      <c r="AY16" s="41"/>
      <c r="AZ16" s="41"/>
      <c r="BB16" s="41"/>
      <c r="BC16" s="41"/>
      <c r="BE16" s="41"/>
      <c r="BF16" s="41"/>
      <c r="CJ16" s="41"/>
      <c r="CK16" s="41"/>
      <c r="CM16" s="41"/>
      <c r="CN16" s="41"/>
      <c r="CP16" s="41"/>
      <c r="CQ16" s="41"/>
      <c r="CS16" s="41"/>
      <c r="CT16" s="41"/>
      <c r="CV16" s="41"/>
      <c r="CW16" s="41"/>
      <c r="CY16" s="41"/>
      <c r="CZ16" s="41"/>
      <c r="DB16" s="41"/>
      <c r="DC16" s="41"/>
      <c r="DE16" s="41"/>
      <c r="DF16" s="41"/>
      <c r="DH16" s="41"/>
      <c r="DI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</row>
    <row r="17" spans="1:140" s="40" customFormat="1" ht="15.75" x14ac:dyDescent="0.25">
      <c r="A17" s="159"/>
      <c r="B17" s="252" t="s">
        <v>274</v>
      </c>
      <c r="C17" s="227"/>
      <c r="D17" s="227"/>
      <c r="E17" s="227"/>
      <c r="F17" s="227"/>
      <c r="G17" s="228"/>
      <c r="H17" s="229"/>
      <c r="I17" s="228"/>
      <c r="J17" s="158"/>
      <c r="K17" s="157"/>
      <c r="L17" s="158"/>
      <c r="M17" s="157"/>
      <c r="N17" s="158">
        <f t="shared" ref="N17:N21" si="9">$D17*M17</f>
        <v>0</v>
      </c>
      <c r="O17" s="158"/>
      <c r="P17" s="158"/>
      <c r="Q17" s="158"/>
      <c r="R17" s="158"/>
      <c r="S17" s="158"/>
      <c r="T17" s="158"/>
      <c r="V17" s="41"/>
      <c r="X17" s="41"/>
      <c r="Y17" s="41"/>
      <c r="AA17" s="41"/>
      <c r="AB17" s="41"/>
      <c r="AD17" s="41"/>
      <c r="AE17" s="41"/>
      <c r="AG17" s="41"/>
      <c r="AH17" s="41"/>
      <c r="AJ17" s="41"/>
      <c r="AK17" s="41"/>
      <c r="AM17" s="41"/>
      <c r="AN17" s="41"/>
      <c r="AP17" s="41"/>
      <c r="AQ17" s="41"/>
      <c r="AS17" s="41"/>
      <c r="AT17" s="41"/>
      <c r="AV17" s="41"/>
      <c r="AW17" s="41"/>
      <c r="AY17" s="41"/>
      <c r="AZ17" s="41"/>
      <c r="BB17" s="41"/>
      <c r="BC17" s="41"/>
      <c r="BE17" s="41"/>
      <c r="BF17" s="41"/>
      <c r="CJ17" s="41"/>
      <c r="CK17" s="41"/>
      <c r="CM17" s="41"/>
      <c r="CN17" s="41"/>
      <c r="CP17" s="41"/>
      <c r="CQ17" s="41"/>
      <c r="CS17" s="41"/>
      <c r="CT17" s="41"/>
      <c r="CV17" s="41"/>
      <c r="CW17" s="41"/>
      <c r="CY17" s="41"/>
      <c r="CZ17" s="41"/>
      <c r="DB17" s="41"/>
      <c r="DC17" s="41"/>
      <c r="DE17" s="41"/>
      <c r="DF17" s="41"/>
      <c r="DH17" s="41"/>
      <c r="DI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</row>
    <row r="18" spans="1:140" s="40" customFormat="1" ht="15.75" x14ac:dyDescent="0.25">
      <c r="A18" s="159"/>
      <c r="B18" s="226"/>
      <c r="C18" s="227"/>
      <c r="D18" s="227"/>
      <c r="E18" s="227"/>
      <c r="F18" s="227"/>
      <c r="G18" s="228"/>
      <c r="H18" s="229"/>
      <c r="I18" s="228"/>
      <c r="J18" s="158"/>
      <c r="K18" s="157"/>
      <c r="L18" s="158"/>
      <c r="M18" s="157"/>
      <c r="N18" s="158">
        <f t="shared" si="9"/>
        <v>0</v>
      </c>
      <c r="O18" s="158"/>
      <c r="P18" s="158"/>
      <c r="Q18" s="158"/>
      <c r="R18" s="158"/>
      <c r="S18" s="158"/>
      <c r="T18" s="158"/>
      <c r="V18" s="41"/>
      <c r="X18" s="41"/>
      <c r="Y18" s="41"/>
      <c r="AA18" s="41"/>
      <c r="AB18" s="41"/>
      <c r="AD18" s="41"/>
      <c r="AE18" s="41"/>
      <c r="AG18" s="41"/>
      <c r="AH18" s="41"/>
      <c r="AJ18" s="41"/>
      <c r="AK18" s="41"/>
      <c r="AM18" s="41"/>
      <c r="AN18" s="41"/>
      <c r="AP18" s="41"/>
      <c r="AQ18" s="41"/>
      <c r="AS18" s="41"/>
      <c r="AT18" s="41"/>
      <c r="AV18" s="41"/>
      <c r="AW18" s="41"/>
      <c r="AY18" s="41"/>
      <c r="AZ18" s="41"/>
      <c r="BB18" s="41"/>
      <c r="BC18" s="41"/>
      <c r="BE18" s="41"/>
      <c r="BF18" s="41"/>
      <c r="CJ18" s="41"/>
      <c r="CK18" s="41"/>
      <c r="CM18" s="41"/>
      <c r="CN18" s="41"/>
      <c r="CP18" s="41"/>
      <c r="CQ18" s="41"/>
      <c r="CS18" s="41"/>
      <c r="CT18" s="41"/>
      <c r="CV18" s="41"/>
      <c r="CW18" s="41"/>
      <c r="CY18" s="41"/>
      <c r="CZ18" s="41"/>
      <c r="DB18" s="41"/>
      <c r="DC18" s="41"/>
      <c r="DE18" s="41"/>
      <c r="DF18" s="41"/>
      <c r="DH18" s="41"/>
      <c r="DI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</row>
    <row r="19" spans="1:140" s="40" customFormat="1" ht="15.75" x14ac:dyDescent="0.25">
      <c r="A19" s="159"/>
      <c r="B19" s="252" t="s">
        <v>275</v>
      </c>
      <c r="C19" s="227"/>
      <c r="D19" s="227"/>
      <c r="E19" s="227"/>
      <c r="F19" s="227"/>
      <c r="G19" s="228"/>
      <c r="H19" s="229"/>
      <c r="I19" s="228"/>
      <c r="J19" s="158"/>
      <c r="K19" s="157"/>
      <c r="L19" s="158"/>
      <c r="M19" s="157"/>
      <c r="N19" s="158">
        <f t="shared" si="9"/>
        <v>0</v>
      </c>
      <c r="O19" s="158"/>
      <c r="P19" s="158"/>
      <c r="Q19" s="158"/>
      <c r="R19" s="158"/>
      <c r="S19" s="158"/>
      <c r="T19" s="158"/>
      <c r="V19" s="41"/>
      <c r="X19" s="41"/>
      <c r="Y19" s="41"/>
      <c r="AA19" s="41"/>
      <c r="AB19" s="41"/>
      <c r="AD19" s="41"/>
      <c r="AE19" s="41"/>
      <c r="AG19" s="41"/>
      <c r="AH19" s="41"/>
      <c r="AJ19" s="41"/>
      <c r="AK19" s="41"/>
      <c r="AM19" s="41"/>
      <c r="AN19" s="41"/>
      <c r="AP19" s="41"/>
      <c r="AQ19" s="41"/>
      <c r="AS19" s="41"/>
      <c r="AT19" s="41"/>
      <c r="AV19" s="41"/>
      <c r="AW19" s="41"/>
      <c r="AY19" s="41"/>
      <c r="AZ19" s="41"/>
      <c r="BB19" s="41"/>
      <c r="BC19" s="41"/>
      <c r="BE19" s="41"/>
      <c r="BF19" s="41"/>
      <c r="CJ19" s="41"/>
      <c r="CK19" s="41"/>
      <c r="CM19" s="41"/>
      <c r="CN19" s="41"/>
      <c r="CP19" s="41"/>
      <c r="CQ19" s="41"/>
      <c r="CS19" s="41"/>
      <c r="CT19" s="41"/>
      <c r="CV19" s="41"/>
      <c r="CW19" s="41"/>
      <c r="CY19" s="41"/>
      <c r="CZ19" s="41"/>
      <c r="DB19" s="41"/>
      <c r="DC19" s="41"/>
      <c r="DE19" s="41"/>
      <c r="DF19" s="41"/>
      <c r="DH19" s="41"/>
      <c r="DI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</row>
    <row r="20" spans="1:140" s="40" customFormat="1" x14ac:dyDescent="0.25">
      <c r="A20" s="159"/>
      <c r="B20" s="155"/>
      <c r="C20" s="156"/>
      <c r="D20" s="156"/>
      <c r="E20" s="156"/>
      <c r="F20" s="156"/>
      <c r="G20" s="157"/>
      <c r="H20" s="158"/>
      <c r="I20" s="157"/>
      <c r="J20" s="158"/>
      <c r="K20" s="157"/>
      <c r="L20" s="158"/>
      <c r="M20" s="157"/>
      <c r="N20" s="158">
        <f t="shared" si="9"/>
        <v>0</v>
      </c>
      <c r="O20" s="158"/>
      <c r="P20" s="158"/>
      <c r="Q20" s="158"/>
      <c r="R20" s="158"/>
      <c r="S20" s="158"/>
      <c r="T20" s="158"/>
      <c r="V20" s="41"/>
      <c r="X20" s="41"/>
      <c r="Y20" s="41"/>
      <c r="AA20" s="41"/>
      <c r="AB20" s="41"/>
      <c r="AD20" s="41"/>
      <c r="AE20" s="41"/>
      <c r="AG20" s="41"/>
      <c r="AH20" s="41"/>
      <c r="AJ20" s="41"/>
      <c r="AK20" s="41"/>
      <c r="AM20" s="41"/>
      <c r="AN20" s="41"/>
      <c r="AP20" s="41"/>
      <c r="AQ20" s="41"/>
      <c r="AS20" s="41"/>
      <c r="AT20" s="41"/>
      <c r="AV20" s="41"/>
      <c r="AW20" s="41"/>
      <c r="AY20" s="41"/>
      <c r="AZ20" s="41"/>
      <c r="BB20" s="41"/>
      <c r="BC20" s="41"/>
      <c r="BE20" s="41"/>
      <c r="BF20" s="41"/>
      <c r="CJ20" s="41"/>
      <c r="CK20" s="41"/>
      <c r="CM20" s="41"/>
      <c r="CN20" s="41"/>
      <c r="CP20" s="41"/>
      <c r="CQ20" s="41"/>
      <c r="CS20" s="41"/>
      <c r="CT20" s="41"/>
      <c r="CV20" s="41"/>
      <c r="CW20" s="41"/>
      <c r="CY20" s="41"/>
      <c r="CZ20" s="41"/>
      <c r="DB20" s="41"/>
      <c r="DC20" s="41"/>
      <c r="DE20" s="41"/>
      <c r="DF20" s="41"/>
      <c r="DH20" s="41"/>
      <c r="DI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</row>
    <row r="21" spans="1:140" s="40" customFormat="1" x14ac:dyDescent="0.25">
      <c r="A21" s="42"/>
      <c r="B21" s="36"/>
      <c r="C21" s="37"/>
      <c r="D21" s="37"/>
      <c r="E21" s="37"/>
      <c r="F21" s="37"/>
      <c r="G21" s="38"/>
      <c r="H21" s="39"/>
      <c r="I21" s="38"/>
      <c r="J21" s="39"/>
      <c r="K21" s="38"/>
      <c r="L21" s="39"/>
      <c r="M21" s="38"/>
      <c r="N21" s="39">
        <f t="shared" si="9"/>
        <v>0</v>
      </c>
      <c r="O21" s="39"/>
      <c r="P21" s="39"/>
      <c r="Q21" s="39"/>
      <c r="R21" s="39"/>
      <c r="S21" s="39"/>
      <c r="T21" s="39"/>
      <c r="V21" s="41"/>
      <c r="X21" s="41"/>
      <c r="Y21" s="41"/>
      <c r="AA21" s="41"/>
      <c r="AB21" s="41"/>
      <c r="AD21" s="41"/>
      <c r="AE21" s="41"/>
      <c r="AG21" s="41"/>
      <c r="AH21" s="41"/>
      <c r="AJ21" s="41"/>
      <c r="AK21" s="41"/>
      <c r="AM21" s="41"/>
      <c r="AN21" s="41"/>
      <c r="AP21" s="41"/>
      <c r="AQ21" s="41"/>
      <c r="AS21" s="41"/>
      <c r="AT21" s="41"/>
      <c r="AV21" s="41"/>
      <c r="AW21" s="41"/>
      <c r="AY21" s="41"/>
      <c r="AZ21" s="41"/>
      <c r="BB21" s="41"/>
      <c r="BC21" s="41"/>
      <c r="BE21" s="41"/>
      <c r="BF21" s="41"/>
      <c r="CJ21" s="41"/>
      <c r="CK21" s="41"/>
      <c r="CM21" s="41"/>
      <c r="CN21" s="41"/>
      <c r="CP21" s="41"/>
      <c r="CQ21" s="41"/>
      <c r="CS21" s="41"/>
      <c r="CT21" s="41"/>
      <c r="CV21" s="41"/>
      <c r="CW21" s="41"/>
      <c r="CY21" s="41"/>
      <c r="CZ21" s="41"/>
      <c r="DB21" s="41"/>
      <c r="DC21" s="41"/>
      <c r="DE21" s="41"/>
      <c r="DF21" s="41"/>
      <c r="DH21" s="41"/>
      <c r="DI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</row>
  </sheetData>
  <mergeCells count="115">
    <mergeCell ref="DC8:DC9"/>
    <mergeCell ref="DD8:DD9"/>
    <mergeCell ref="DE8:DE9"/>
    <mergeCell ref="DF8:DF9"/>
    <mergeCell ref="CL8:CL9"/>
    <mergeCell ref="CM8:CM9"/>
    <mergeCell ref="CU8:CU9"/>
    <mergeCell ref="CV8:CV9"/>
    <mergeCell ref="CW8:CW9"/>
    <mergeCell ref="CX8:CX9"/>
    <mergeCell ref="CY8:CY9"/>
    <mergeCell ref="CZ8:CZ9"/>
    <mergeCell ref="CO8:CO9"/>
    <mergeCell ref="CP8:CP9"/>
    <mergeCell ref="CQ8:CQ9"/>
    <mergeCell ref="CR8:CR9"/>
    <mergeCell ref="CS8:CS9"/>
    <mergeCell ref="CT8:CT9"/>
    <mergeCell ref="CN8:CN9"/>
    <mergeCell ref="BF8:BF9"/>
    <mergeCell ref="DG7:DI7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CO7:CQ7"/>
    <mergeCell ref="CR7:CT7"/>
    <mergeCell ref="CU7:CW7"/>
    <mergeCell ref="CX7:CZ7"/>
    <mergeCell ref="DA7:DC7"/>
    <mergeCell ref="DD7:DF7"/>
    <mergeCell ref="AU7:AW7"/>
    <mergeCell ref="AX7:AZ7"/>
    <mergeCell ref="DG8:DG9"/>
    <mergeCell ref="DH8:DH9"/>
    <mergeCell ref="DI8:DI9"/>
    <mergeCell ref="DA8:DA9"/>
    <mergeCell ref="DB8:DB9"/>
    <mergeCell ref="AN8:AN9"/>
    <mergeCell ref="CL7:CN7"/>
    <mergeCell ref="AC7:AE7"/>
    <mergeCell ref="AF7:AH7"/>
    <mergeCell ref="AI7:AK7"/>
    <mergeCell ref="AL7:AN7"/>
    <mergeCell ref="AO7:AQ7"/>
    <mergeCell ref="AR7:AT7"/>
    <mergeCell ref="AF8:AF9"/>
    <mergeCell ref="AG8:AG9"/>
    <mergeCell ref="AH8:AH9"/>
    <mergeCell ref="AU8:AU9"/>
    <mergeCell ref="AV8:AV9"/>
    <mergeCell ref="AW8:AW9"/>
    <mergeCell ref="AX8:AX9"/>
    <mergeCell ref="AY8:AY9"/>
    <mergeCell ref="BD7:BF7"/>
    <mergeCell ref="CI7:CK7"/>
    <mergeCell ref="CJ8:CJ9"/>
    <mergeCell ref="BA8:BA9"/>
    <mergeCell ref="BB8:BB9"/>
    <mergeCell ref="BC8:BC9"/>
    <mergeCell ref="BD8:BD9"/>
    <mergeCell ref="BE8:BE9"/>
    <mergeCell ref="AO8:AO9"/>
    <mergeCell ref="AP8:AP9"/>
    <mergeCell ref="AQ8:AQ9"/>
    <mergeCell ref="AR8:AR9"/>
    <mergeCell ref="AS8:AS9"/>
    <mergeCell ref="AT8:AT9"/>
    <mergeCell ref="CI8:CI9"/>
    <mergeCell ref="BA7:BC7"/>
    <mergeCell ref="N8:N9"/>
    <mergeCell ref="U8:U9"/>
    <mergeCell ref="V8:V9"/>
    <mergeCell ref="W8:W9"/>
    <mergeCell ref="X8:X9"/>
    <mergeCell ref="Y8:Y9"/>
    <mergeCell ref="AC8:AC9"/>
    <mergeCell ref="AD8:AD9"/>
    <mergeCell ref="AE8:AE9"/>
    <mergeCell ref="S7:S9"/>
    <mergeCell ref="AB8:AB9"/>
    <mergeCell ref="AI8:AI9"/>
    <mergeCell ref="AJ8:AJ9"/>
    <mergeCell ref="AK8:AK9"/>
    <mergeCell ref="AL8:AL9"/>
    <mergeCell ref="AM8:AM9"/>
    <mergeCell ref="CK8:CK9"/>
    <mergeCell ref="EL7:EL9"/>
    <mergeCell ref="R7:R9"/>
    <mergeCell ref="G4:P4"/>
    <mergeCell ref="A3:T3"/>
    <mergeCell ref="A6:A9"/>
    <mergeCell ref="B6:B9"/>
    <mergeCell ref="C6:C9"/>
    <mergeCell ref="D7:D9"/>
    <mergeCell ref="G7:H7"/>
    <mergeCell ref="I7:J7"/>
    <mergeCell ref="K7:L7"/>
    <mergeCell ref="M7:N7"/>
    <mergeCell ref="O7:O9"/>
    <mergeCell ref="P7:P9"/>
    <mergeCell ref="Q7:Q9"/>
    <mergeCell ref="D6:T6"/>
    <mergeCell ref="T7:T9"/>
    <mergeCell ref="U7:V7"/>
    <mergeCell ref="W7:Y7"/>
    <mergeCell ref="Z7:AB7"/>
    <mergeCell ref="Z8:Z9"/>
    <mergeCell ref="AA8:AA9"/>
    <mergeCell ref="AZ8:AZ9"/>
  </mergeCells>
  <dataValidations count="1">
    <dataValidation type="list" allowBlank="1" showInputMessage="1" showErrorMessage="1" sqref="A12:A21" xr:uid="{00000000-0002-0000-0300-000000000000}">
      <formula1>$EM$12:$EM$13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  <rowBreaks count="1" manualBreakCount="1">
    <brk id="20" max="137" man="1"/>
  </rowBreaks>
  <colBreaks count="1" manualBreakCount="1">
    <brk id="20" min="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2024 (зі змінами 11.01.24)</vt:lpstr>
      <vt:lpstr>доходи</vt:lpstr>
      <vt:lpstr>План витрат</vt:lpstr>
      <vt:lpstr>План ЗП </vt:lpstr>
      <vt:lpstr>'2024 (зі змінами 11.01.24)'!Область_друку</vt:lpstr>
      <vt:lpstr>доходи!Область_друку</vt:lpstr>
      <vt:lpstr>'План витрат'!Область_друку</vt:lpstr>
      <vt:lpstr>'План ЗП 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KBU_Gabriela</dc:creator>
  <cp:lastModifiedBy>Діана Дудинська</cp:lastModifiedBy>
  <cp:lastPrinted>2024-02-12T08:20:27Z</cp:lastPrinted>
  <dcterms:created xsi:type="dcterms:W3CDTF">2020-08-05T11:43:24Z</dcterms:created>
  <dcterms:modified xsi:type="dcterms:W3CDTF">2024-04-10T13:42:38Z</dcterms:modified>
</cp:coreProperties>
</file>