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9 міс." sheetId="1" r:id="rId1"/>
    <sheet name="доходи" sheetId="2" r:id="rId2"/>
    <sheet name=" витрати" sheetId="3" r:id="rId3"/>
  </sheets>
  <externalReferences>
    <externalReference r:id="rId4"/>
  </externalReferences>
  <definedNames>
    <definedName name="_xlnm._FilterDatabase" localSheetId="1" hidden="1">доходи!$A$6:$AM$43</definedName>
    <definedName name="_xlnm.Print_Area" localSheetId="2">' витрати'!$A$1:$L$133</definedName>
    <definedName name="_xlnm.Print_Area" localSheetId="0">'9 міс.'!$A$1:$F$70</definedName>
  </definedNames>
  <calcPr calcId="125725"/>
</workbook>
</file>

<file path=xl/calcChain.xml><?xml version="1.0" encoding="utf-8"?>
<calcChain xmlns="http://schemas.openxmlformats.org/spreadsheetml/2006/main">
  <c r="J119" i="3"/>
  <c r="J124"/>
  <c r="J123"/>
  <c r="D29" i="1"/>
  <c r="D37"/>
  <c r="I123" i="3" l="1"/>
  <c r="D46" i="1"/>
  <c r="D20"/>
  <c r="D26" l="1"/>
  <c r="J99" i="3"/>
  <c r="J97"/>
  <c r="J127"/>
  <c r="J51"/>
  <c r="J53"/>
  <c r="J67"/>
  <c r="I119" l="1"/>
  <c r="I127"/>
  <c r="I124"/>
  <c r="I122"/>
  <c r="I121"/>
  <c r="I99"/>
  <c r="I97"/>
  <c r="I67"/>
  <c r="I69"/>
  <c r="I68"/>
  <c r="I51"/>
  <c r="I50"/>
  <c r="I49"/>
  <c r="I41"/>
  <c r="I40"/>
  <c r="I6"/>
  <c r="I7"/>
  <c r="I37"/>
  <c r="I126"/>
  <c r="I125"/>
  <c r="I120"/>
  <c r="I86"/>
  <c r="I88"/>
  <c r="I89"/>
  <c r="I87"/>
  <c r="I78"/>
  <c r="I76"/>
  <c r="I75"/>
  <c r="I74"/>
  <c r="I73"/>
  <c r="I72"/>
  <c r="I71"/>
  <c r="I70"/>
  <c r="I61"/>
  <c r="I60"/>
  <c r="I59"/>
  <c r="I58"/>
  <c r="I57"/>
  <c r="I56"/>
  <c r="I45"/>
  <c r="I44"/>
  <c r="I43"/>
  <c r="I42"/>
  <c r="I39"/>
  <c r="I12"/>
  <c r="I11"/>
  <c r="I10"/>
  <c r="I9"/>
  <c r="I8"/>
  <c r="C41" i="1" l="1"/>
  <c r="C26"/>
  <c r="E16"/>
  <c r="AE36" i="2" l="1"/>
  <c r="AI36" l="1"/>
  <c r="AE26"/>
  <c r="AM12" l="1"/>
  <c r="AA43" l="1"/>
  <c r="AA42"/>
  <c r="AA41"/>
  <c r="AA40"/>
  <c r="AA39"/>
  <c r="AA38"/>
  <c r="AA36"/>
  <c r="AI31"/>
  <c r="AI32"/>
  <c r="AI33"/>
  <c r="AI34"/>
  <c r="AI30"/>
  <c r="AA35"/>
  <c r="AA32"/>
  <c r="AA31"/>
  <c r="AA30"/>
  <c r="AA29"/>
  <c r="AA28"/>
  <c r="AA27"/>
  <c r="AA25"/>
  <c r="AA24"/>
  <c r="AA23"/>
  <c r="AA22"/>
  <c r="AA21"/>
  <c r="AA20"/>
  <c r="AA18"/>
  <c r="AA17"/>
  <c r="AA16"/>
  <c r="AA15"/>
  <c r="AA14"/>
  <c r="AA10"/>
  <c r="AA9"/>
  <c r="J6" i="3"/>
  <c r="AA8" i="2"/>
  <c r="E37" i="3"/>
  <c r="E6"/>
  <c r="K79" l="1"/>
  <c r="K48"/>
  <c r="AE8" i="2"/>
  <c r="D19" i="1" l="1"/>
  <c r="D17"/>
  <c r="AI24" i="2" l="1"/>
  <c r="AM24"/>
  <c r="I53" i="3" l="1"/>
  <c r="E119"/>
  <c r="K6" l="1"/>
  <c r="C19" i="1" l="1"/>
  <c r="AA26" i="2" l="1"/>
  <c r="K62" i="3" l="1"/>
  <c r="K47"/>
  <c r="F40" i="1" l="1"/>
  <c r="F26" i="2" l="1"/>
  <c r="F8"/>
  <c r="K80" i="3" l="1"/>
  <c r="AM30" i="2" l="1"/>
  <c r="AM34"/>
  <c r="AI13"/>
  <c r="F60" i="1" l="1"/>
  <c r="F59"/>
  <c r="C17"/>
  <c r="F43" i="2" l="1"/>
  <c r="F36"/>
  <c r="W9"/>
  <c r="G9"/>
  <c r="F51" i="3" l="1"/>
  <c r="G53"/>
  <c r="H53"/>
  <c r="F53"/>
  <c r="H67"/>
  <c r="G67"/>
  <c r="F67"/>
  <c r="K78" l="1"/>
  <c r="L78" l="1"/>
  <c r="L39" l="1"/>
  <c r="H45"/>
  <c r="G45"/>
  <c r="H42"/>
  <c r="G42"/>
  <c r="H40"/>
  <c r="H51" s="1"/>
  <c r="G51" l="1"/>
  <c r="E54" i="1"/>
  <c r="F54"/>
  <c r="J37" i="3" l="1"/>
  <c r="L8"/>
  <c r="L9"/>
  <c r="L10"/>
  <c r="L11"/>
  <c r="L12"/>
  <c r="K7"/>
  <c r="J86"/>
  <c r="L61"/>
  <c r="L63"/>
  <c r="L64"/>
  <c r="L65"/>
  <c r="L81"/>
  <c r="L82"/>
  <c r="L83"/>
  <c r="L84"/>
  <c r="K81"/>
  <c r="K82"/>
  <c r="K83"/>
  <c r="K84"/>
  <c r="K85"/>
  <c r="K97" l="1"/>
  <c r="L7"/>
  <c r="K12"/>
  <c r="K11"/>
  <c r="K10"/>
  <c r="K9"/>
  <c r="K8"/>
  <c r="K61" l="1"/>
  <c r="K63"/>
  <c r="K64"/>
  <c r="K65"/>
  <c r="K46"/>
  <c r="K45"/>
  <c r="E17" i="1" l="1"/>
  <c r="L42" i="3"/>
  <c r="H126"/>
  <c r="G126"/>
  <c r="F126"/>
  <c r="H125"/>
  <c r="G125"/>
  <c r="F125"/>
  <c r="H124"/>
  <c r="G124"/>
  <c r="F124"/>
  <c r="H123"/>
  <c r="G123"/>
  <c r="F123"/>
  <c r="H122"/>
  <c r="G122"/>
  <c r="F122"/>
  <c r="H121"/>
  <c r="G121"/>
  <c r="F121"/>
  <c r="H120"/>
  <c r="G120"/>
  <c r="F120"/>
  <c r="E110"/>
  <c r="E107"/>
  <c r="E106"/>
  <c r="E105"/>
  <c r="H104"/>
  <c r="G104"/>
  <c r="F104"/>
  <c r="E104"/>
  <c r="E103"/>
  <c r="E102"/>
  <c r="E101" s="1"/>
  <c r="H101"/>
  <c r="G101"/>
  <c r="F101"/>
  <c r="E96"/>
  <c r="E95"/>
  <c r="H94"/>
  <c r="H86" s="1"/>
  <c r="G94"/>
  <c r="G86" s="1"/>
  <c r="F94"/>
  <c r="F86" s="1"/>
  <c r="E94"/>
  <c r="E93"/>
  <c r="E92"/>
  <c r="E91"/>
  <c r="E90"/>
  <c r="L89"/>
  <c r="L88"/>
  <c r="H97"/>
  <c r="G97"/>
  <c r="F97"/>
  <c r="E84"/>
  <c r="H83"/>
  <c r="G83"/>
  <c r="F83"/>
  <c r="E83" s="1"/>
  <c r="A83"/>
  <c r="A84" s="1"/>
  <c r="H82"/>
  <c r="H81" s="1"/>
  <c r="G82"/>
  <c r="G81" s="1"/>
  <c r="F82"/>
  <c r="E82" s="1"/>
  <c r="E81" s="1"/>
  <c r="L76"/>
  <c r="L74"/>
  <c r="L72"/>
  <c r="L70"/>
  <c r="E67"/>
  <c r="A69"/>
  <c r="A70" s="1"/>
  <c r="A71" s="1"/>
  <c r="A72" s="1"/>
  <c r="A73" s="1"/>
  <c r="A74" s="1"/>
  <c r="A75" s="1"/>
  <c r="A76" s="1"/>
  <c r="A77" s="1"/>
  <c r="L68"/>
  <c r="H65"/>
  <c r="G65"/>
  <c r="F65"/>
  <c r="E65" s="1"/>
  <c r="A65"/>
  <c r="H64"/>
  <c r="H63" s="1"/>
  <c r="G64"/>
  <c r="G63" s="1"/>
  <c r="F64"/>
  <c r="E64" s="1"/>
  <c r="E63" s="1"/>
  <c r="K60"/>
  <c r="L60"/>
  <c r="L58"/>
  <c r="L56"/>
  <c r="E53"/>
  <c r="A55"/>
  <c r="A56" s="1"/>
  <c r="A57" s="1"/>
  <c r="A58" s="1"/>
  <c r="A59" s="1"/>
  <c r="A60" s="1"/>
  <c r="L54"/>
  <c r="L50"/>
  <c r="L49"/>
  <c r="K42"/>
  <c r="K39"/>
  <c r="E36"/>
  <c r="E35"/>
  <c r="E34"/>
  <c r="E33"/>
  <c r="E32"/>
  <c r="E31"/>
  <c r="E30"/>
  <c r="H29"/>
  <c r="G29"/>
  <c r="F29"/>
  <c r="E28"/>
  <c r="E27"/>
  <c r="E26"/>
  <c r="H25"/>
  <c r="G25"/>
  <c r="F25"/>
  <c r="E24"/>
  <c r="E23"/>
  <c r="E22"/>
  <c r="E21"/>
  <c r="E20"/>
  <c r="E19"/>
  <c r="H18"/>
  <c r="G18"/>
  <c r="F18"/>
  <c r="E17"/>
  <c r="E16"/>
  <c r="E15"/>
  <c r="E14"/>
  <c r="G6"/>
  <c r="F6"/>
  <c r="F119" l="1"/>
  <c r="F127" s="1"/>
  <c r="H119"/>
  <c r="H127" s="1"/>
  <c r="G119"/>
  <c r="G127" s="1"/>
  <c r="L125"/>
  <c r="L124"/>
  <c r="L123"/>
  <c r="L86"/>
  <c r="K74"/>
  <c r="K89"/>
  <c r="K68"/>
  <c r="K70"/>
  <c r="K56"/>
  <c r="K54"/>
  <c r="K50"/>
  <c r="K40"/>
  <c r="L40"/>
  <c r="K43"/>
  <c r="L43"/>
  <c r="K44"/>
  <c r="L44"/>
  <c r="K55"/>
  <c r="L55"/>
  <c r="K59"/>
  <c r="L59"/>
  <c r="K69"/>
  <c r="L69"/>
  <c r="K73"/>
  <c r="L73"/>
  <c r="K77"/>
  <c r="K49"/>
  <c r="K58"/>
  <c r="L67"/>
  <c r="K72"/>
  <c r="K76"/>
  <c r="K41"/>
  <c r="L41"/>
  <c r="K57"/>
  <c r="L57"/>
  <c r="K71"/>
  <c r="L71"/>
  <c r="K75"/>
  <c r="L75"/>
  <c r="E86"/>
  <c r="K88"/>
  <c r="F37"/>
  <c r="E18"/>
  <c r="L53"/>
  <c r="L51"/>
  <c r="F81"/>
  <c r="L122"/>
  <c r="L126"/>
  <c r="E25"/>
  <c r="G37"/>
  <c r="G99" s="1"/>
  <c r="E29"/>
  <c r="H6"/>
  <c r="E51"/>
  <c r="K67"/>
  <c r="K123"/>
  <c r="K124"/>
  <c r="F63"/>
  <c r="F99" l="1"/>
  <c r="F108" s="1"/>
  <c r="F112" s="1"/>
  <c r="L120"/>
  <c r="L121"/>
  <c r="K86"/>
  <c r="E97"/>
  <c r="E99" s="1"/>
  <c r="E108" s="1"/>
  <c r="E112" s="1"/>
  <c r="H37"/>
  <c r="H99" s="1"/>
  <c r="K125"/>
  <c r="E127"/>
  <c r="K53"/>
  <c r="H108"/>
  <c r="H112" s="1"/>
  <c r="L97"/>
  <c r="K121"/>
  <c r="K51"/>
  <c r="K126"/>
  <c r="K122"/>
  <c r="K120"/>
  <c r="G108"/>
  <c r="G112" s="1"/>
  <c r="K37" l="1"/>
  <c r="L6"/>
  <c r="I112"/>
  <c r="I108"/>
  <c r="K119" l="1"/>
  <c r="L127"/>
  <c r="L119"/>
  <c r="K99"/>
  <c r="L99"/>
  <c r="L37"/>
  <c r="K127" l="1"/>
  <c r="W44" i="2"/>
  <c r="G44"/>
  <c r="E44"/>
  <c r="AL43"/>
  <c r="AK43"/>
  <c r="AJ43"/>
  <c r="AH43"/>
  <c r="AG43"/>
  <c r="AF43"/>
  <c r="AE43"/>
  <c r="AD43"/>
  <c r="AC43"/>
  <c r="AB43"/>
  <c r="AA44"/>
  <c r="W43"/>
  <c r="E43" s="1"/>
  <c r="G43"/>
  <c r="AM42"/>
  <c r="AI42"/>
  <c r="W42"/>
  <c r="E42" s="1"/>
  <c r="H42" s="1"/>
  <c r="G42"/>
  <c r="AM41"/>
  <c r="AI41"/>
  <c r="W41"/>
  <c r="E41" s="1"/>
  <c r="H41" s="1"/>
  <c r="G41"/>
  <c r="AM40"/>
  <c r="AI40"/>
  <c r="W40"/>
  <c r="E40" s="1"/>
  <c r="H40" s="1"/>
  <c r="G40"/>
  <c r="AM39"/>
  <c r="AI39"/>
  <c r="W39"/>
  <c r="E39" s="1"/>
  <c r="H39" s="1"/>
  <c r="G39"/>
  <c r="AM38"/>
  <c r="AI38"/>
  <c r="AI43" s="1"/>
  <c r="AI44" s="1"/>
  <c r="W38"/>
  <c r="E38" s="1"/>
  <c r="H38" s="1"/>
  <c r="G38"/>
  <c r="W37"/>
  <c r="E37" s="1"/>
  <c r="H37" s="1"/>
  <c r="G37"/>
  <c r="W35"/>
  <c r="H35"/>
  <c r="G35"/>
  <c r="W30"/>
  <c r="E30" s="1"/>
  <c r="H30" s="1"/>
  <c r="G30"/>
  <c r="AM29"/>
  <c r="AI29"/>
  <c r="W29"/>
  <c r="E29" s="1"/>
  <c r="H29" s="1"/>
  <c r="G29"/>
  <c r="AM28"/>
  <c r="AI28"/>
  <c r="W28"/>
  <c r="E28" s="1"/>
  <c r="H28" s="1"/>
  <c r="G28"/>
  <c r="AM27"/>
  <c r="AI27"/>
  <c r="AI26" s="1"/>
  <c r="W27"/>
  <c r="E27" s="1"/>
  <c r="H27" s="1"/>
  <c r="H26" s="1"/>
  <c r="G27"/>
  <c r="AL26"/>
  <c r="AL36" s="1"/>
  <c r="AL44" s="1"/>
  <c r="AK26"/>
  <c r="AK36" s="1"/>
  <c r="AK44" s="1"/>
  <c r="AJ26"/>
  <c r="AJ36" s="1"/>
  <c r="AJ44" s="1"/>
  <c r="AH26"/>
  <c r="AH36" s="1"/>
  <c r="AH44" s="1"/>
  <c r="AG26"/>
  <c r="AG36" s="1"/>
  <c r="AG44" s="1"/>
  <c r="AF26"/>
  <c r="AF36" s="1"/>
  <c r="AF44" s="1"/>
  <c r="AD26"/>
  <c r="AD36" s="1"/>
  <c r="AC26"/>
  <c r="AC36" s="1"/>
  <c r="AC44" s="1"/>
  <c r="AB26"/>
  <c r="AB36" s="1"/>
  <c r="Z26"/>
  <c r="Z36" s="1"/>
  <c r="Y26"/>
  <c r="Y36" s="1"/>
  <c r="X26"/>
  <c r="X36" s="1"/>
  <c r="W26"/>
  <c r="E26" s="1"/>
  <c r="V26"/>
  <c r="V36" s="1"/>
  <c r="U26"/>
  <c r="U36" s="1"/>
  <c r="T26"/>
  <c r="T36" s="1"/>
  <c r="S26"/>
  <c r="S36" s="1"/>
  <c r="R26"/>
  <c r="R36" s="1"/>
  <c r="Q26"/>
  <c r="Q36" s="1"/>
  <c r="P26"/>
  <c r="P36" s="1"/>
  <c r="O26"/>
  <c r="O36" s="1"/>
  <c r="N26"/>
  <c r="N36" s="1"/>
  <c r="M26"/>
  <c r="M36" s="1"/>
  <c r="L26"/>
  <c r="L36" s="1"/>
  <c r="K26"/>
  <c r="K36" s="1"/>
  <c r="J26"/>
  <c r="J36" s="1"/>
  <c r="I26"/>
  <c r="I36" s="1"/>
  <c r="G26"/>
  <c r="AM25"/>
  <c r="AI25"/>
  <c r="W25"/>
  <c r="G25"/>
  <c r="E25"/>
  <c r="H25" s="1"/>
  <c r="AM23"/>
  <c r="AI23"/>
  <c r="W23"/>
  <c r="G23"/>
  <c r="E23"/>
  <c r="H23" s="1"/>
  <c r="AM22"/>
  <c r="AI22"/>
  <c r="W22"/>
  <c r="G22"/>
  <c r="E22"/>
  <c r="H22" s="1"/>
  <c r="AM21"/>
  <c r="AI21"/>
  <c r="W21"/>
  <c r="G21"/>
  <c r="E21"/>
  <c r="H21" s="1"/>
  <c r="AM20"/>
  <c r="AI20"/>
  <c r="W20"/>
  <c r="G20"/>
  <c r="E20"/>
  <c r="H20" s="1"/>
  <c r="W19"/>
  <c r="G19"/>
  <c r="E19"/>
  <c r="AM18"/>
  <c r="AI18"/>
  <c r="W18"/>
  <c r="E18" s="1"/>
  <c r="H18" s="1"/>
  <c r="G18"/>
  <c r="AM17"/>
  <c r="AI17"/>
  <c r="E17"/>
  <c r="AM16"/>
  <c r="AI16"/>
  <c r="W16"/>
  <c r="E16" s="1"/>
  <c r="H16" s="1"/>
  <c r="G16"/>
  <c r="AM15"/>
  <c r="AI15"/>
  <c r="W15"/>
  <c r="E15" s="1"/>
  <c r="H15" s="1"/>
  <c r="G15"/>
  <c r="AM14"/>
  <c r="AI14"/>
  <c r="W14"/>
  <c r="E14" s="1"/>
  <c r="H14" s="1"/>
  <c r="G14"/>
  <c r="AI12"/>
  <c r="W12"/>
  <c r="G12"/>
  <c r="E12"/>
  <c r="H12" s="1"/>
  <c r="AM11"/>
  <c r="AI11"/>
  <c r="W11"/>
  <c r="G11"/>
  <c r="E11"/>
  <c r="H11" s="1"/>
  <c r="AM10"/>
  <c r="AI10"/>
  <c r="W10"/>
  <c r="G10"/>
  <c r="E10"/>
  <c r="H10" s="1"/>
  <c r="AM9"/>
  <c r="AI9"/>
  <c r="W36"/>
  <c r="E36" s="1"/>
  <c r="G36"/>
  <c r="E9"/>
  <c r="AL8"/>
  <c r="AK8"/>
  <c r="AJ8"/>
  <c r="AH8"/>
  <c r="AG8"/>
  <c r="AF8"/>
  <c r="AD8"/>
  <c r="AC8"/>
  <c r="AB8"/>
  <c r="W8"/>
  <c r="G8"/>
  <c r="E8"/>
  <c r="AI8" l="1"/>
  <c r="AM8"/>
  <c r="H43"/>
  <c r="H9"/>
  <c r="H36" s="1"/>
  <c r="F44"/>
  <c r="H44" s="1"/>
  <c r="AB44"/>
  <c r="AD44"/>
  <c r="AM43"/>
  <c r="AM36"/>
  <c r="AM26"/>
  <c r="H8"/>
  <c r="H19"/>
  <c r="AE44" l="1"/>
  <c r="AM44" s="1"/>
  <c r="D55" i="1"/>
  <c r="C46"/>
  <c r="C55" s="1"/>
  <c r="E60" l="1"/>
  <c r="E59"/>
  <c r="F53"/>
  <c r="E53"/>
  <c r="F52"/>
  <c r="E52"/>
  <c r="E51"/>
  <c r="F50"/>
  <c r="E50"/>
  <c r="F49"/>
  <c r="E49"/>
  <c r="F48"/>
  <c r="E48"/>
  <c r="F47"/>
  <c r="E47"/>
  <c r="F46"/>
  <c r="E46"/>
  <c r="D41"/>
  <c r="D42" s="1"/>
  <c r="C42"/>
  <c r="E40"/>
  <c r="E39"/>
  <c r="E38"/>
  <c r="C37"/>
  <c r="C36"/>
  <c r="D35"/>
  <c r="C35"/>
  <c r="E33"/>
  <c r="E32"/>
  <c r="E31"/>
  <c r="F25"/>
  <c r="E25"/>
  <c r="F24"/>
  <c r="E24"/>
  <c r="F23"/>
  <c r="E23"/>
  <c r="F22"/>
  <c r="E22"/>
  <c r="F19"/>
  <c r="F18"/>
  <c r="E18"/>
  <c r="C20"/>
  <c r="F16"/>
  <c r="F15"/>
  <c r="E15"/>
  <c r="D28" l="1"/>
  <c r="E37"/>
  <c r="F37"/>
  <c r="C28"/>
  <c r="C29" s="1"/>
  <c r="C30" s="1"/>
  <c r="E55"/>
  <c r="E26"/>
  <c r="E56" s="1"/>
  <c r="F26"/>
  <c r="F56" s="1"/>
  <c r="E35"/>
  <c r="D30"/>
  <c r="F20"/>
  <c r="E20"/>
  <c r="F42"/>
  <c r="E42"/>
  <c r="E19"/>
  <c r="F35"/>
  <c r="D36"/>
  <c r="E41"/>
  <c r="F55"/>
  <c r="F17"/>
  <c r="F41"/>
  <c r="E36" l="1"/>
  <c r="F36"/>
  <c r="F28"/>
  <c r="E28"/>
  <c r="F30"/>
  <c r="E30"/>
  <c r="F29"/>
  <c r="E29"/>
</calcChain>
</file>

<file path=xl/sharedStrings.xml><?xml version="1.0" encoding="utf-8"?>
<sst xmlns="http://schemas.openxmlformats.org/spreadsheetml/2006/main" count="393" uniqueCount="254">
  <si>
    <t>ЗАТВЕРДЖЕНО</t>
  </si>
  <si>
    <t>Директор ММКП "РБУ"</t>
  </si>
  <si>
    <t>___________Діус В.В.</t>
  </si>
  <si>
    <t>по ММКП "РБУ"</t>
  </si>
  <si>
    <t>Основні фінансові показники підприємства</t>
  </si>
  <si>
    <t>1. Формування прибутку підприємства</t>
  </si>
  <si>
    <t>код 
рядка</t>
  </si>
  <si>
    <t>Відхилення (+,-)</t>
  </si>
  <si>
    <t>Виконання %</t>
  </si>
  <si>
    <t xml:space="preserve">Доходи                 </t>
  </si>
  <si>
    <t>Дохід (виручка) від реалізації продукції (товарів, робіт, послуг)</t>
  </si>
  <si>
    <t>001</t>
  </si>
  <si>
    <t>податок на додану вартість</t>
  </si>
  <si>
    <t>002</t>
  </si>
  <si>
    <t>Чистий дохід (виручка) від реалізації продукції (товарів, робіт, послуг)</t>
  </si>
  <si>
    <t>003</t>
  </si>
  <si>
    <t>Інші операційні доходи</t>
  </si>
  <si>
    <t>004</t>
  </si>
  <si>
    <t>004/1</t>
  </si>
  <si>
    <t>Усього доходів:</t>
  </si>
  <si>
    <t>005</t>
  </si>
  <si>
    <t>Витрати</t>
  </si>
  <si>
    <t>Собівартість реалізованої продукції (товарів, робіт та послуг)</t>
  </si>
  <si>
    <t>006</t>
  </si>
  <si>
    <t>Адміністративні витрати</t>
  </si>
  <si>
    <t>007</t>
  </si>
  <si>
    <t>Загальновиробничі витрати</t>
  </si>
  <si>
    <t>008</t>
  </si>
  <si>
    <t>Інші операційні витрати</t>
  </si>
  <si>
    <t>009</t>
  </si>
  <si>
    <t>Усього витрати:</t>
  </si>
  <si>
    <t>010</t>
  </si>
  <si>
    <t>Фінансові результати діяльності:</t>
  </si>
  <si>
    <t>Фінансовий результат від операційної діяльності</t>
  </si>
  <si>
    <t>011</t>
  </si>
  <si>
    <t>Чистий прибуток (збиток), 
у тому числі:</t>
  </si>
  <si>
    <t>012</t>
  </si>
  <si>
    <t>прибуток (збиток)</t>
  </si>
  <si>
    <t>013</t>
  </si>
  <si>
    <t>інші доходи (в т ч. фінансові)</t>
  </si>
  <si>
    <t>014</t>
  </si>
  <si>
    <t>інші витрати (списані ОЗ та інші)</t>
  </si>
  <si>
    <t>015</t>
  </si>
  <si>
    <t>витрати (дохід) з податку на прибуток</t>
  </si>
  <si>
    <t>016</t>
  </si>
  <si>
    <t>2. Обов'язкові платежі підприємства до бюджету та державних цільових фондів</t>
  </si>
  <si>
    <t>Сплата поточних податків та обов'язкових платежів до бюджету, 
у тому числі:</t>
  </si>
  <si>
    <t>ПДВ, що підлягає сплаті до бюджету за підсумками звітного періоду</t>
  </si>
  <si>
    <t>014/1</t>
  </si>
  <si>
    <t>Інші податки</t>
  </si>
  <si>
    <t>014/2</t>
  </si>
  <si>
    <t>збір за спец. викор. підземних вод</t>
  </si>
  <si>
    <t>014/2.1</t>
  </si>
  <si>
    <t>екологічний податок</t>
  </si>
  <si>
    <t>014/2.2</t>
  </si>
  <si>
    <t>земельний податок</t>
  </si>
  <si>
    <t>014/2.3</t>
  </si>
  <si>
    <t>Внески до державних цільових фондів, у тому числі:</t>
  </si>
  <si>
    <t>внески до Пенсійного фонду України</t>
  </si>
  <si>
    <t>015/1</t>
  </si>
  <si>
    <t>Елементи операційних витрат</t>
  </si>
  <si>
    <t>Матеріальні затрати, 
у тому числі:</t>
  </si>
  <si>
    <t>витрати на сировину і основні матеріали</t>
  </si>
  <si>
    <t>001/1</t>
  </si>
  <si>
    <t>паливо</t>
  </si>
  <si>
    <t>001/2</t>
  </si>
  <si>
    <t>інші матеріальні витрати</t>
  </si>
  <si>
    <t>001/3</t>
  </si>
  <si>
    <t>Витрати на оплату праці</t>
  </si>
  <si>
    <t>Резерв відпусток</t>
  </si>
  <si>
    <t>Відрахування на соціальні заходи</t>
  </si>
  <si>
    <t>Амортизація</t>
  </si>
  <si>
    <t>Операційні витрати, всього</t>
  </si>
  <si>
    <t>Капітальні інвестиції</t>
  </si>
  <si>
    <t>Капітальні інвестиції, всього</t>
  </si>
  <si>
    <t>-</t>
  </si>
  <si>
    <t>придбання (виготовлення) основних засобів</t>
  </si>
  <si>
    <t>модернізація, модифікація (добудова, дообладнання, реконструкція) основних засобів</t>
  </si>
  <si>
    <t>Головний бухгалтер</t>
  </si>
  <si>
    <t>Гонак Ю.І.</t>
  </si>
  <si>
    <t>Економіст</t>
  </si>
  <si>
    <t>грн.</t>
  </si>
  <si>
    <t>Планове  виробництво</t>
  </si>
  <si>
    <t>Планова реалізація</t>
  </si>
  <si>
    <t>у тому числі</t>
  </si>
  <si>
    <t>Продукція , робота, послуга</t>
  </si>
  <si>
    <t>Одиниця виміру</t>
  </si>
  <si>
    <t>Залишок</t>
  </si>
  <si>
    <t>Виробництво</t>
  </si>
  <si>
    <t>Планова ціна</t>
  </si>
  <si>
    <t>ПДВ</t>
  </si>
  <si>
    <t>Всього</t>
  </si>
  <si>
    <t xml:space="preserve">відхилення </t>
  </si>
  <si>
    <t xml:space="preserve">виконання </t>
  </si>
  <si>
    <t>план</t>
  </si>
  <si>
    <t>факт</t>
  </si>
  <si>
    <t xml:space="preserve"> (+,-)</t>
  </si>
  <si>
    <t>%</t>
  </si>
  <si>
    <t>Утримання доріг, тротуарів, мостів, шляхопроводів, зимове утримання доріг, в т.ч.:</t>
  </si>
  <si>
    <t>1.1.</t>
  </si>
  <si>
    <t>підмітання доріг, площ міста та прибордюрної лінії</t>
  </si>
  <si>
    <t>1.2.</t>
  </si>
  <si>
    <t>поточне утримання вулиць ( в т.ч. ямковий ремонт)</t>
  </si>
  <si>
    <t>1.3.</t>
  </si>
  <si>
    <t>прибирання та вивіз снігу (в т.ч. чергування)</t>
  </si>
  <si>
    <t>1.4.</t>
  </si>
  <si>
    <t>фарбування пішохідних переходів, осьових ліній</t>
  </si>
  <si>
    <t>Утримання техзасобів дорожнього руху</t>
  </si>
  <si>
    <t>Утримання зелених насаджень</t>
  </si>
  <si>
    <t>Утримання парків, площ, скверів</t>
  </si>
  <si>
    <t>Утримання дамб русла р. Латориці та Коропецького каналу, набережних</t>
  </si>
  <si>
    <t>Утримання кладовищ міста</t>
  </si>
  <si>
    <t>Утримання вуличного освітлення , в т.ч.:</t>
  </si>
  <si>
    <t>7.1.</t>
  </si>
  <si>
    <t>Поточний ремонт вуличного освітлення</t>
  </si>
  <si>
    <t>7.2.</t>
  </si>
  <si>
    <t>Міська електроенергія</t>
  </si>
  <si>
    <t>Стихійні сміттєзвалища</t>
  </si>
  <si>
    <t>Поховання померлих одиноких громадян та осіб без певного місця проживання</t>
  </si>
  <si>
    <t>Улаштування та ремонт посадкових майданчиків на зупинках міського громадського транспорту</t>
  </si>
  <si>
    <t>Інші витрати, в т.ч.:</t>
  </si>
  <si>
    <t>11.1.</t>
  </si>
  <si>
    <t>влаштування урн та лавок</t>
  </si>
  <si>
    <t>11.2.</t>
  </si>
  <si>
    <t>утримання пам"ятників,, ялинки, геонімів, обмежувачів руху, демонтаж рекламних конструкцій, щитів</t>
  </si>
  <si>
    <t>11.3.</t>
  </si>
  <si>
    <t>влаштування майданчиків</t>
  </si>
  <si>
    <t>11.4.</t>
  </si>
  <si>
    <t>охорона та утримання об"єктів комунальної власності</t>
  </si>
  <si>
    <t>Поточний ремонт  вулиць міста</t>
  </si>
  <si>
    <t>Всього по доходам (міський бюджет):</t>
  </si>
  <si>
    <t>2.</t>
  </si>
  <si>
    <t>Інші доходи</t>
  </si>
  <si>
    <t>2.1.</t>
  </si>
  <si>
    <t>Відновлювальні роботи</t>
  </si>
  <si>
    <t>2.2.</t>
  </si>
  <si>
    <t>Транспортні послуги та інші</t>
  </si>
  <si>
    <t>2.3.</t>
  </si>
  <si>
    <t>Роботи з озеленення</t>
  </si>
  <si>
    <t>2.4.</t>
  </si>
  <si>
    <t>Диспетчерські послуги, ринок</t>
  </si>
  <si>
    <t>2.5.</t>
  </si>
  <si>
    <t>Ритуальні послуги</t>
  </si>
  <si>
    <t>Всього інші :</t>
  </si>
  <si>
    <t>РАЗОМ доходів :</t>
  </si>
  <si>
    <t>Директор  ММКП "РБУ"</t>
  </si>
  <si>
    <t>Діус В.В.</t>
  </si>
  <si>
    <t>Показники</t>
  </si>
  <si>
    <t>Всего</t>
  </si>
  <si>
    <t>відхилення , +/-</t>
  </si>
  <si>
    <t>виконання, %</t>
  </si>
  <si>
    <t>Сумма</t>
  </si>
  <si>
    <t>I.</t>
  </si>
  <si>
    <t>ДОХОДИ</t>
  </si>
  <si>
    <t>1.1</t>
  </si>
  <si>
    <t>Чистий дохід (виручка) від реалізації продукції   без ПДВ</t>
  </si>
  <si>
    <t>Утримання об"єктів благоустрою (УМГ)</t>
  </si>
  <si>
    <t>1.2</t>
  </si>
  <si>
    <t>Інші операційні доходи, без ПДВ</t>
  </si>
  <si>
    <t>1.3</t>
  </si>
  <si>
    <t xml:space="preserve">Інші фінансові доходи </t>
  </si>
  <si>
    <t>1.4</t>
  </si>
  <si>
    <t xml:space="preserve">Інші доходи </t>
  </si>
  <si>
    <t>1.5</t>
  </si>
  <si>
    <t>ІІ.</t>
  </si>
  <si>
    <t>ВИТРАТИ</t>
  </si>
  <si>
    <t>1</t>
  </si>
  <si>
    <t>послуги МРЕМ</t>
  </si>
  <si>
    <t>е</t>
  </si>
  <si>
    <t>2</t>
  </si>
  <si>
    <t>послуги інші</t>
  </si>
  <si>
    <t>р</t>
  </si>
  <si>
    <t>3</t>
  </si>
  <si>
    <t>послуги АВЕ</t>
  </si>
  <si>
    <t>4</t>
  </si>
  <si>
    <t>5</t>
  </si>
  <si>
    <t>матеріали</t>
  </si>
  <si>
    <t>м</t>
  </si>
  <si>
    <t>6</t>
  </si>
  <si>
    <t>7</t>
  </si>
  <si>
    <t>амортизація ОЗ</t>
  </si>
  <si>
    <t>а</t>
  </si>
  <si>
    <t>8</t>
  </si>
  <si>
    <t>соб</t>
  </si>
  <si>
    <t xml:space="preserve">Заробітня плата </t>
  </si>
  <si>
    <t>о</t>
  </si>
  <si>
    <t>ЕСВ</t>
  </si>
  <si>
    <t>в</t>
  </si>
  <si>
    <t>Собівартість реалізованої продукції , товарів, робіт , послуг</t>
  </si>
  <si>
    <t>зв</t>
  </si>
  <si>
    <t>канцтовари, бланки б/о та звітності, поштові, періодичні видання, інформаційні та інші</t>
  </si>
  <si>
    <t>охоронні послуги ( Дозор)</t>
  </si>
  <si>
    <t xml:space="preserve">утримання та обслуговування оргтехніки, ЕОМ та інші </t>
  </si>
  <si>
    <t>витрати на службові автомобілі (паливо, запчастини)</t>
  </si>
  <si>
    <t>Прочие 2</t>
  </si>
  <si>
    <t>амортизація ОЗ / НМА</t>
  </si>
  <si>
    <t>електроенергія та ін комунальні платежі</t>
  </si>
  <si>
    <t>утримання та обслуговування оргтехніки, програмне забезпечення та інші (М.Е.док,  IS-PRO)</t>
  </si>
  <si>
    <t>послуги зв"язку (телефон, інтернет)</t>
  </si>
  <si>
    <t>послуги банку (розрахунково-касове обслуговування)</t>
  </si>
  <si>
    <t>Витрати на збут</t>
  </si>
  <si>
    <t>списання ОЗ</t>
  </si>
  <si>
    <t>і</t>
  </si>
  <si>
    <t>Лікарняні, одноразова матер.допомога</t>
  </si>
  <si>
    <t>ЄСВ</t>
  </si>
  <si>
    <t>Корпоративні витрати (р)</t>
  </si>
  <si>
    <t>Расходы будущих периодов</t>
  </si>
  <si>
    <t>Усього операційних витрат</t>
  </si>
  <si>
    <t>Прибуток від операційної діяльності</t>
  </si>
  <si>
    <t>Інші фінансові витрати</t>
  </si>
  <si>
    <t>кредитні відсотки</t>
  </si>
  <si>
    <t>Інші витрати</t>
  </si>
  <si>
    <t>Прибуток до оподаткування</t>
  </si>
  <si>
    <t>Податок на прибуток</t>
  </si>
  <si>
    <t>Чистий прибуток\збиток</t>
  </si>
  <si>
    <t>III. Елементи операційних витрат</t>
  </si>
  <si>
    <t>Назва статті</t>
  </si>
  <si>
    <t>Матеріальні затрати</t>
  </si>
  <si>
    <t>Ел енергія</t>
  </si>
  <si>
    <t>Ремонти та інші матеріальні затрати</t>
  </si>
  <si>
    <t>Разом</t>
  </si>
  <si>
    <t>резерв відпусток</t>
  </si>
  <si>
    <t>Витрати  по ММКП "РБУ" на 2022 р.</t>
  </si>
  <si>
    <t>Доходи  по ММКП "РБУ" на 2022 рік</t>
  </si>
  <si>
    <t>Додаток № 1 до фінансового плану на 2022 рік</t>
  </si>
  <si>
    <t>2022 рік</t>
  </si>
  <si>
    <t>Всього доходів за 2022 рік</t>
  </si>
  <si>
    <t>___ ___________ 2022р.</t>
  </si>
  <si>
    <t xml:space="preserve">запчастини </t>
  </si>
  <si>
    <t>страхування /техогляд автомобілів</t>
  </si>
  <si>
    <t>відрядження</t>
  </si>
  <si>
    <t>9.1.</t>
  </si>
  <si>
    <t>11.5.</t>
  </si>
  <si>
    <t>виготовлення технічних паспортів вулиць (доріг)</t>
  </si>
  <si>
    <t>11.6.</t>
  </si>
  <si>
    <t>виготовлення паспортів паркувальних майданчиків</t>
  </si>
  <si>
    <t>11.7.</t>
  </si>
  <si>
    <t>влаштування велопарковок</t>
  </si>
  <si>
    <t>11.8.</t>
  </si>
  <si>
    <t>проведення аудиту з експертно-будівельно-технічних досліджень по об"єктам благоустрою</t>
  </si>
  <si>
    <t>1.5.</t>
  </si>
  <si>
    <t>проведення експертно-технічного обстеження шляхопроводу</t>
  </si>
  <si>
    <t>9</t>
  </si>
  <si>
    <t>страхування автотранспорту (ЦВ)</t>
  </si>
  <si>
    <t>Перепоховання останків жертв Другої світової війни</t>
  </si>
  <si>
    <t>Поточний ремонт вулиць міста</t>
  </si>
  <si>
    <t>амортизація доріг та ін.</t>
  </si>
  <si>
    <t>10</t>
  </si>
  <si>
    <t>ЗВІТ ПРО ВИКОНАННЯ ФІНАНСОВОГО ПЛАНУ ПІДПРИЄМСТВА за  9 місяців  2022 року</t>
  </si>
  <si>
    <t>План                  9 місяців 2022 року</t>
  </si>
  <si>
    <t>Факт                     9 місяців 2022 року</t>
  </si>
  <si>
    <t>Сабов Н.М.</t>
  </si>
  <si>
    <t xml:space="preserve"> 9 місяців </t>
  </si>
  <si>
    <t>9 місяців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</si>
</sst>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.0%"/>
  </numFmts>
  <fonts count="2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i/>
      <sz val="10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46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vertical="top"/>
    </xf>
  </cellStyleXfs>
  <cellXfs count="263">
    <xf numFmtId="0" fontId="0" fillId="0" borderId="0" xfId="0"/>
    <xf numFmtId="1" fontId="1" fillId="0" borderId="0" xfId="0" applyNumberFormat="1" applyFont="1"/>
    <xf numFmtId="1" fontId="0" fillId="0" borderId="0" xfId="0" applyNumberFormat="1"/>
    <xf numFmtId="0" fontId="1" fillId="0" borderId="0" xfId="0" applyFont="1"/>
    <xf numFmtId="0" fontId="0" fillId="0" borderId="0" xfId="0" applyBorder="1"/>
    <xf numFmtId="0" fontId="5" fillId="0" borderId="0" xfId="2" applyNumberFormat="1" applyFont="1" applyFill="1" applyBorder="1" applyAlignment="1" applyProtection="1">
      <alignment vertical="top"/>
    </xf>
    <xf numFmtId="0" fontId="3" fillId="0" borderId="0" xfId="0" applyFont="1" applyAlignment="1">
      <alignment horizontal="center" vertical="center"/>
    </xf>
    <xf numFmtId="0" fontId="5" fillId="4" borderId="0" xfId="2" applyNumberFormat="1" applyFont="1" applyFill="1" applyBorder="1" applyAlignment="1" applyProtection="1">
      <alignment vertical="top"/>
    </xf>
    <xf numFmtId="0" fontId="6" fillId="0" borderId="0" xfId="2" applyNumberFormat="1" applyFont="1" applyFill="1" applyBorder="1" applyAlignment="1" applyProtection="1">
      <alignment vertical="top"/>
    </xf>
    <xf numFmtId="0" fontId="5" fillId="0" borderId="0" xfId="2" applyNumberFormat="1" applyFont="1" applyFill="1" applyBorder="1" applyAlignment="1" applyProtection="1">
      <alignment horizontal="center" vertical="top"/>
    </xf>
    <xf numFmtId="0" fontId="7" fillId="0" borderId="0" xfId="0" applyFont="1" applyAlignment="1">
      <alignment horizontal="center" vertical="center"/>
    </xf>
    <xf numFmtId="0" fontId="8" fillId="4" borderId="3" xfId="0" applyFont="1" applyFill="1" applyBorder="1" applyAlignment="1" applyProtection="1">
      <alignment horizontal="left" wrapText="1"/>
    </xf>
    <xf numFmtId="1" fontId="9" fillId="4" borderId="3" xfId="0" applyNumberFormat="1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left" wrapText="1"/>
    </xf>
    <xf numFmtId="1" fontId="9" fillId="14" borderId="3" xfId="0" applyNumberFormat="1" applyFont="1" applyFill="1" applyBorder="1" applyAlignment="1" applyProtection="1">
      <alignment horizontal="center" vertical="center"/>
    </xf>
    <xf numFmtId="0" fontId="10" fillId="4" borderId="18" xfId="0" applyFont="1" applyFill="1" applyBorder="1" applyAlignment="1">
      <alignment wrapText="1"/>
    </xf>
    <xf numFmtId="0" fontId="10" fillId="4" borderId="18" xfId="0" applyFont="1" applyFill="1" applyBorder="1" applyAlignment="1">
      <alignment horizontal="right" vertical="center" wrapText="1"/>
    </xf>
    <xf numFmtId="0" fontId="11" fillId="4" borderId="3" xfId="0" applyFont="1" applyFill="1" applyBorder="1" applyAlignment="1">
      <alignment horizontal="right" wrapText="1"/>
    </xf>
    <xf numFmtId="0" fontId="11" fillId="4" borderId="11" xfId="0" applyFont="1" applyFill="1" applyBorder="1" applyAlignment="1">
      <alignment wrapText="1"/>
    </xf>
    <xf numFmtId="0" fontId="11" fillId="4" borderId="3" xfId="0" applyFont="1" applyFill="1" applyBorder="1" applyAlignment="1">
      <alignment wrapText="1"/>
    </xf>
    <xf numFmtId="0" fontId="11" fillId="4" borderId="9" xfId="0" applyFont="1" applyFill="1" applyBorder="1" applyAlignment="1">
      <alignment wrapText="1"/>
    </xf>
    <xf numFmtId="0" fontId="11" fillId="4" borderId="2" xfId="0" applyFont="1" applyFill="1" applyBorder="1" applyAlignment="1">
      <alignment horizontal="right" wrapText="1"/>
    </xf>
    <xf numFmtId="0" fontId="12" fillId="4" borderId="30" xfId="0" applyFont="1" applyFill="1" applyBorder="1" applyAlignment="1">
      <alignment wrapText="1"/>
    </xf>
    <xf numFmtId="0" fontId="11" fillId="4" borderId="30" xfId="0" applyFont="1" applyFill="1" applyBorder="1" applyAlignment="1">
      <alignment wrapText="1"/>
    </xf>
    <xf numFmtId="0" fontId="11" fillId="4" borderId="18" xfId="0" applyFont="1" applyFill="1" applyBorder="1" applyAlignment="1">
      <alignment horizontal="right" wrapText="1"/>
    </xf>
    <xf numFmtId="0" fontId="11" fillId="4" borderId="18" xfId="0" applyFont="1" applyFill="1" applyBorder="1" applyAlignment="1">
      <alignment wrapText="1"/>
    </xf>
    <xf numFmtId="0" fontId="9" fillId="8" borderId="4" xfId="2" applyNumberFormat="1" applyFont="1" applyFill="1" applyBorder="1" applyAlignment="1" applyProtection="1">
      <alignment vertical="top"/>
    </xf>
    <xf numFmtId="0" fontId="9" fillId="8" borderId="5" xfId="2" applyNumberFormat="1" applyFont="1" applyFill="1" applyBorder="1" applyAlignment="1" applyProtection="1">
      <alignment vertical="top"/>
    </xf>
    <xf numFmtId="0" fontId="9" fillId="8" borderId="5" xfId="2" applyNumberFormat="1" applyFont="1" applyFill="1" applyBorder="1" applyAlignment="1" applyProtection="1">
      <alignment horizontal="center" vertical="top"/>
    </xf>
    <xf numFmtId="0" fontId="13" fillId="8" borderId="3" xfId="2" applyNumberFormat="1" applyFont="1" applyFill="1" applyBorder="1" applyAlignment="1" applyProtection="1">
      <alignment horizontal="center" vertical="center"/>
    </xf>
    <xf numFmtId="0" fontId="9" fillId="8" borderId="1" xfId="2" applyNumberFormat="1" applyFont="1" applyFill="1" applyBorder="1" applyAlignment="1" applyProtection="1">
      <alignment horizontal="center" vertical="top"/>
    </xf>
    <xf numFmtId="49" fontId="9" fillId="0" borderId="3" xfId="2" applyNumberFormat="1" applyFont="1" applyFill="1" applyBorder="1" applyAlignment="1" applyProtection="1">
      <alignment horizontal="center"/>
    </xf>
    <xf numFmtId="0" fontId="14" fillId="0" borderId="3" xfId="2" applyNumberFormat="1" applyFont="1" applyFill="1" applyBorder="1" applyAlignment="1" applyProtection="1">
      <alignment wrapText="1"/>
    </xf>
    <xf numFmtId="2" fontId="15" fillId="0" borderId="25" xfId="2" applyNumberFormat="1" applyFont="1" applyFill="1" applyBorder="1" applyAlignment="1" applyProtection="1">
      <alignment horizontal="center"/>
    </xf>
    <xf numFmtId="2" fontId="16" fillId="0" borderId="25" xfId="2" applyNumberFormat="1" applyFont="1" applyFill="1" applyBorder="1" applyAlignment="1" applyProtection="1">
      <alignment horizontal="center"/>
    </xf>
    <xf numFmtId="49" fontId="9" fillId="0" borderId="3" xfId="2" applyNumberFormat="1" applyFont="1" applyFill="1" applyBorder="1" applyAlignment="1" applyProtection="1"/>
    <xf numFmtId="1" fontId="9" fillId="9" borderId="3" xfId="2" applyNumberFormat="1" applyFont="1" applyFill="1" applyBorder="1" applyAlignment="1" applyProtection="1">
      <alignment horizontal="left" vertical="center" wrapText="1"/>
    </xf>
    <xf numFmtId="1" fontId="9" fillId="9" borderId="3" xfId="2" applyNumberFormat="1" applyFont="1" applyFill="1" applyBorder="1" applyAlignment="1" applyProtection="1">
      <alignment horizontal="center" vertical="center"/>
    </xf>
    <xf numFmtId="1" fontId="9" fillId="12" borderId="3" xfId="0" applyNumberFormat="1" applyFont="1" applyFill="1" applyBorder="1" applyAlignment="1" applyProtection="1">
      <alignment horizontal="center" vertical="center"/>
    </xf>
    <xf numFmtId="166" fontId="9" fillId="12" borderId="3" xfId="0" applyNumberFormat="1" applyFont="1" applyFill="1" applyBorder="1" applyAlignment="1" applyProtection="1">
      <alignment horizontal="center" vertical="center"/>
    </xf>
    <xf numFmtId="1" fontId="9" fillId="4" borderId="3" xfId="0" applyNumberFormat="1" applyFont="1" applyFill="1" applyBorder="1" applyAlignment="1" applyProtection="1">
      <alignment horizontal="left" vertical="center"/>
    </xf>
    <xf numFmtId="1" fontId="9" fillId="5" borderId="3" xfId="0" applyNumberFormat="1" applyFont="1" applyFill="1" applyBorder="1" applyAlignment="1" applyProtection="1">
      <alignment horizontal="center" vertical="center"/>
    </xf>
    <xf numFmtId="166" fontId="9" fillId="4" borderId="3" xfId="0" applyNumberFormat="1" applyFont="1" applyFill="1" applyBorder="1" applyAlignment="1" applyProtection="1">
      <alignment horizontal="center" vertical="center"/>
    </xf>
    <xf numFmtId="1" fontId="15" fillId="10" borderId="3" xfId="0" applyNumberFormat="1" applyFont="1" applyFill="1" applyBorder="1" applyAlignment="1" applyProtection="1">
      <alignment horizontal="center" vertical="center"/>
    </xf>
    <xf numFmtId="49" fontId="17" fillId="0" borderId="3" xfId="2" applyNumberFormat="1" applyFont="1" applyFill="1" applyBorder="1" applyAlignment="1" applyProtection="1"/>
    <xf numFmtId="1" fontId="9" fillId="10" borderId="3" xfId="0" applyNumberFormat="1" applyFont="1" applyFill="1" applyBorder="1" applyAlignment="1" applyProtection="1">
      <alignment horizontal="center" vertical="center"/>
    </xf>
    <xf numFmtId="1" fontId="9" fillId="6" borderId="3" xfId="0" applyNumberFormat="1" applyFont="1" applyFill="1" applyBorder="1" applyAlignment="1" applyProtection="1">
      <alignment horizontal="center" vertical="center"/>
    </xf>
    <xf numFmtId="1" fontId="9" fillId="9" borderId="3" xfId="2" applyNumberFormat="1" applyFont="1" applyFill="1" applyBorder="1" applyAlignment="1" applyProtection="1">
      <alignment horizontal="left" vertical="center"/>
    </xf>
    <xf numFmtId="1" fontId="9" fillId="9" borderId="4" xfId="2" applyNumberFormat="1" applyFont="1" applyFill="1" applyBorder="1" applyAlignment="1" applyProtection="1">
      <alignment horizontal="center" vertical="center"/>
    </xf>
    <xf numFmtId="0" fontId="18" fillId="0" borderId="0" xfId="2" applyNumberFormat="1" applyFont="1" applyFill="1" applyBorder="1" applyAlignment="1" applyProtection="1">
      <alignment vertical="top"/>
    </xf>
    <xf numFmtId="1" fontId="9" fillId="6" borderId="3" xfId="0" applyNumberFormat="1" applyFont="1" applyFill="1" applyBorder="1" applyAlignment="1" applyProtection="1">
      <alignment horizontal="left" vertical="center"/>
    </xf>
    <xf numFmtId="1" fontId="7" fillId="11" borderId="3" xfId="2" applyNumberFormat="1" applyFont="1" applyFill="1" applyBorder="1" applyAlignment="1" applyProtection="1">
      <alignment horizontal="center" vertical="center"/>
    </xf>
    <xf numFmtId="1" fontId="8" fillId="11" borderId="3" xfId="2" applyNumberFormat="1" applyFont="1" applyFill="1" applyBorder="1" applyAlignment="1" applyProtection="1">
      <alignment horizontal="center" vertical="center"/>
    </xf>
    <xf numFmtId="3" fontId="8" fillId="11" borderId="3" xfId="2" applyNumberFormat="1" applyFont="1" applyFill="1" applyBorder="1" applyAlignment="1" applyProtection="1">
      <alignment horizontal="center" vertical="center"/>
    </xf>
    <xf numFmtId="166" fontId="9" fillId="11" borderId="3" xfId="0" applyNumberFormat="1" applyFont="1" applyFill="1" applyBorder="1" applyAlignment="1" applyProtection="1">
      <alignment horizontal="center" vertical="center"/>
    </xf>
    <xf numFmtId="2" fontId="15" fillId="4" borderId="3" xfId="2" applyNumberFormat="1" applyFont="1" applyFill="1" applyBorder="1" applyAlignment="1" applyProtection="1">
      <alignment horizontal="center"/>
    </xf>
    <xf numFmtId="165" fontId="9" fillId="4" borderId="3" xfId="0" applyNumberFormat="1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left" wrapText="1"/>
    </xf>
    <xf numFmtId="0" fontId="9" fillId="14" borderId="3" xfId="0" applyFont="1" applyFill="1" applyBorder="1" applyAlignment="1" applyProtection="1">
      <alignment horizontal="center" wrapText="1"/>
    </xf>
    <xf numFmtId="166" fontId="9" fillId="14" borderId="3" xfId="0" applyNumberFormat="1" applyFont="1" applyFill="1" applyBorder="1" applyAlignment="1" applyProtection="1">
      <alignment horizontal="center" vertical="center"/>
    </xf>
    <xf numFmtId="1" fontId="9" fillId="5" borderId="3" xfId="2" applyNumberFormat="1" applyFont="1" applyFill="1" applyBorder="1" applyAlignment="1" applyProtection="1">
      <alignment horizontal="center" vertical="center" wrapText="1"/>
    </xf>
    <xf numFmtId="1" fontId="9" fillId="5" borderId="3" xfId="2" applyNumberFormat="1" applyFont="1" applyFill="1" applyBorder="1" applyAlignment="1" applyProtection="1">
      <alignment horizontal="center" vertical="center"/>
    </xf>
    <xf numFmtId="3" fontId="7" fillId="5" borderId="3" xfId="2" applyNumberFormat="1" applyFont="1" applyFill="1" applyBorder="1" applyAlignment="1" applyProtection="1">
      <alignment horizontal="center" vertical="center"/>
    </xf>
    <xf numFmtId="166" fontId="9" fillId="5" borderId="3" xfId="0" applyNumberFormat="1" applyFont="1" applyFill="1" applyBorder="1" applyAlignment="1" applyProtection="1">
      <alignment horizontal="center" vertical="center"/>
    </xf>
    <xf numFmtId="49" fontId="19" fillId="4" borderId="3" xfId="2" applyNumberFormat="1" applyFont="1" applyFill="1" applyBorder="1" applyAlignment="1" applyProtection="1"/>
    <xf numFmtId="1" fontId="19" fillId="4" borderId="3" xfId="2" applyNumberFormat="1" applyFont="1" applyFill="1" applyBorder="1" applyAlignment="1" applyProtection="1">
      <alignment horizontal="left" vertical="center"/>
    </xf>
    <xf numFmtId="1" fontId="19" fillId="4" borderId="3" xfId="2" applyNumberFormat="1" applyFont="1" applyFill="1" applyBorder="1" applyAlignment="1" applyProtection="1">
      <alignment horizontal="center" vertical="center"/>
    </xf>
    <xf numFmtId="1" fontId="7" fillId="5" borderId="3" xfId="2" applyNumberFormat="1" applyFont="1" applyFill="1" applyBorder="1" applyAlignment="1" applyProtection="1">
      <alignment horizontal="center" vertical="center" wrapText="1"/>
    </xf>
    <xf numFmtId="1" fontId="9" fillId="14" borderId="3" xfId="2" applyNumberFormat="1" applyFont="1" applyFill="1" applyBorder="1" applyAlignment="1" applyProtection="1">
      <alignment horizontal="center" vertical="center"/>
    </xf>
    <xf numFmtId="1" fontId="9" fillId="4" borderId="3" xfId="2" applyNumberFormat="1" applyFont="1" applyFill="1" applyBorder="1" applyAlignment="1" applyProtection="1">
      <alignment horizontal="center" vertical="center"/>
    </xf>
    <xf numFmtId="1" fontId="7" fillId="9" borderId="3" xfId="2" applyNumberFormat="1" applyFont="1" applyFill="1" applyBorder="1" applyAlignment="1" applyProtection="1">
      <alignment horizontal="center" vertical="center" wrapText="1"/>
    </xf>
    <xf numFmtId="0" fontId="9" fillId="13" borderId="3" xfId="0" applyFont="1" applyFill="1" applyBorder="1" applyAlignment="1" applyProtection="1">
      <alignment horizontal="center" wrapText="1"/>
    </xf>
    <xf numFmtId="1" fontId="9" fillId="13" borderId="3" xfId="0" applyNumberFormat="1" applyFont="1" applyFill="1" applyBorder="1" applyAlignment="1" applyProtection="1">
      <alignment horizontal="center" vertical="center"/>
    </xf>
    <xf numFmtId="0" fontId="9" fillId="6" borderId="3" xfId="0" applyFont="1" applyFill="1" applyBorder="1" applyAlignment="1" applyProtection="1">
      <alignment horizontal="center" wrapText="1"/>
    </xf>
    <xf numFmtId="0" fontId="20" fillId="6" borderId="3" xfId="2" applyNumberFormat="1" applyFont="1" applyFill="1" applyBorder="1" applyAlignment="1" applyProtection="1">
      <alignment horizontal="left" wrapText="1"/>
    </xf>
    <xf numFmtId="0" fontId="20" fillId="0" borderId="3" xfId="2" applyNumberFormat="1" applyFont="1" applyFill="1" applyBorder="1" applyAlignment="1" applyProtection="1">
      <alignment horizontal="left" wrapText="1"/>
    </xf>
    <xf numFmtId="0" fontId="21" fillId="15" borderId="3" xfId="2" applyNumberFormat="1" applyFont="1" applyFill="1" applyBorder="1" applyAlignment="1" applyProtection="1">
      <alignment horizontal="center" vertical="center" wrapText="1"/>
    </xf>
    <xf numFmtId="3" fontId="8" fillId="15" borderId="3" xfId="2" applyNumberFormat="1" applyFont="1" applyFill="1" applyBorder="1" applyAlignment="1" applyProtection="1">
      <alignment horizontal="center" vertical="center"/>
    </xf>
    <xf numFmtId="1" fontId="8" fillId="15" borderId="3" xfId="2" applyNumberFormat="1" applyFont="1" applyFill="1" applyBorder="1" applyAlignment="1" applyProtection="1">
      <alignment horizontal="center" vertical="center"/>
    </xf>
    <xf numFmtId="166" fontId="9" fillId="15" borderId="3" xfId="0" applyNumberFormat="1" applyFont="1" applyFill="1" applyBorder="1" applyAlignment="1" applyProtection="1">
      <alignment horizontal="center" vertical="center"/>
    </xf>
    <xf numFmtId="0" fontId="22" fillId="14" borderId="3" xfId="2" applyNumberFormat="1" applyFont="1" applyFill="1" applyBorder="1" applyAlignment="1" applyProtection="1">
      <alignment horizontal="center" vertical="center" wrapText="1"/>
    </xf>
    <xf numFmtId="1" fontId="7" fillId="4" borderId="3" xfId="2" applyNumberFormat="1" applyFont="1" applyFill="1" applyBorder="1" applyAlignment="1" applyProtection="1">
      <alignment horizontal="center" vertical="center" wrapText="1"/>
    </xf>
    <xf numFmtId="0" fontId="9" fillId="15" borderId="3" xfId="0" applyFont="1" applyFill="1" applyBorder="1" applyAlignment="1" applyProtection="1">
      <alignment horizontal="center" wrapText="1"/>
    </xf>
    <xf numFmtId="0" fontId="18" fillId="0" borderId="3" xfId="0" applyFont="1" applyBorder="1" applyAlignment="1" applyProtection="1">
      <alignment horizontal="right" wrapText="1"/>
    </xf>
    <xf numFmtId="0" fontId="21" fillId="13" borderId="3" xfId="2" applyNumberFormat="1" applyFont="1" applyFill="1" applyBorder="1" applyAlignment="1" applyProtection="1">
      <alignment horizontal="center" vertical="center" wrapText="1"/>
    </xf>
    <xf numFmtId="1" fontId="8" fillId="13" borderId="3" xfId="2" applyNumberFormat="1" applyFont="1" applyFill="1" applyBorder="1" applyAlignment="1" applyProtection="1">
      <alignment horizontal="center" vertical="center"/>
    </xf>
    <xf numFmtId="0" fontId="15" fillId="0" borderId="0" xfId="2" applyNumberFormat="1" applyFont="1" applyFill="1" applyBorder="1" applyAlignment="1" applyProtection="1">
      <alignment horizontal="center" vertical="top"/>
    </xf>
    <xf numFmtId="2" fontId="15" fillId="4" borderId="0" xfId="2" applyNumberFormat="1" applyFont="1" applyFill="1" applyBorder="1" applyAlignment="1" applyProtection="1">
      <alignment horizontal="center"/>
    </xf>
    <xf numFmtId="49" fontId="9" fillId="0" borderId="0" xfId="2" applyNumberFormat="1" applyFont="1" applyFill="1" applyBorder="1" applyAlignment="1" applyProtection="1">
      <alignment vertical="top"/>
    </xf>
    <xf numFmtId="0" fontId="15" fillId="0" borderId="0" xfId="2" applyNumberFormat="1" applyFont="1" applyFill="1" applyBorder="1" applyAlignment="1" applyProtection="1">
      <alignment vertical="top"/>
    </xf>
    <xf numFmtId="0" fontId="11" fillId="0" borderId="0" xfId="0" applyFont="1"/>
    <xf numFmtId="0" fontId="11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3" fillId="4" borderId="2" xfId="2" applyNumberFormat="1" applyFont="1" applyFill="1" applyBorder="1" applyAlignment="1" applyProtection="1">
      <alignment horizontal="center" vertical="center"/>
    </xf>
    <xf numFmtId="0" fontId="11" fillId="0" borderId="17" xfId="0" applyFont="1" applyBorder="1" applyAlignment="1">
      <alignment horizontal="left" vertical="center" wrapText="1"/>
    </xf>
    <xf numFmtId="0" fontId="11" fillId="16" borderId="17" xfId="0" applyFont="1" applyFill="1" applyBorder="1" applyAlignment="1">
      <alignment horizontal="center" vertical="center" wrapText="1"/>
    </xf>
    <xf numFmtId="1" fontId="7" fillId="4" borderId="3" xfId="2" applyNumberFormat="1" applyFont="1" applyFill="1" applyBorder="1" applyAlignment="1" applyProtection="1">
      <alignment horizontal="center" vertical="center"/>
    </xf>
    <xf numFmtId="166" fontId="7" fillId="4" borderId="3" xfId="0" applyNumberFormat="1" applyFont="1" applyFill="1" applyBorder="1" applyAlignment="1" applyProtection="1">
      <alignment horizontal="center" vertical="center"/>
    </xf>
    <xf numFmtId="0" fontId="10" fillId="4" borderId="0" xfId="0" applyFont="1" applyFill="1"/>
    <xf numFmtId="0" fontId="9" fillId="0" borderId="0" xfId="2" applyNumberFormat="1" applyFont="1" applyFill="1" applyBorder="1" applyAlignment="1" applyProtection="1">
      <alignment vertical="top"/>
    </xf>
    <xf numFmtId="0" fontId="7" fillId="0" borderId="0" xfId="2" applyNumberFormat="1" applyFont="1" applyFill="1" applyBorder="1" applyAlignment="1" applyProtection="1">
      <alignment horizontal="left" vertical="top"/>
    </xf>
    <xf numFmtId="0" fontId="15" fillId="0" borderId="0" xfId="2" applyNumberFormat="1" applyFont="1" applyFill="1" applyBorder="1" applyAlignment="1" applyProtection="1">
      <alignment horizontal="left" vertical="top"/>
    </xf>
    <xf numFmtId="0" fontId="10" fillId="0" borderId="0" xfId="0" applyFont="1"/>
    <xf numFmtId="0" fontId="10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23" fillId="0" borderId="6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6" xfId="0" applyFont="1" applyBorder="1" applyAlignment="1"/>
    <xf numFmtId="0" fontId="23" fillId="0" borderId="7" xfId="0" applyFont="1" applyBorder="1" applyAlignment="1">
      <alignment horizontal="center"/>
    </xf>
    <xf numFmtId="0" fontId="23" fillId="0" borderId="0" xfId="0" applyFont="1" applyBorder="1" applyAlignment="1"/>
    <xf numFmtId="0" fontId="10" fillId="5" borderId="3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left"/>
    </xf>
    <xf numFmtId="0" fontId="10" fillId="5" borderId="3" xfId="0" applyFont="1" applyFill="1" applyBorder="1" applyAlignment="1">
      <alignment horizont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0" fontId="10" fillId="4" borderId="4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 wrapText="1"/>
    </xf>
    <xf numFmtId="0" fontId="10" fillId="5" borderId="2" xfId="0" applyFont="1" applyFill="1" applyBorder="1" applyAlignment="1">
      <alignment horizont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10" fillId="4" borderId="16" xfId="0" applyFont="1" applyFill="1" applyBorder="1" applyAlignment="1">
      <alignment horizontal="right" wrapText="1"/>
    </xf>
    <xf numFmtId="0" fontId="10" fillId="4" borderId="16" xfId="0" applyFont="1" applyFill="1" applyBorder="1" applyAlignment="1">
      <alignment wrapText="1"/>
    </xf>
    <xf numFmtId="0" fontId="11" fillId="6" borderId="2" xfId="0" applyFont="1" applyFill="1" applyBorder="1"/>
    <xf numFmtId="0" fontId="23" fillId="7" borderId="2" xfId="0" applyFont="1" applyFill="1" applyBorder="1" applyAlignment="1">
      <alignment horizontal="center" vertical="center"/>
    </xf>
    <xf numFmtId="3" fontId="10" fillId="5" borderId="2" xfId="0" applyNumberFormat="1" applyFont="1" applyFill="1" applyBorder="1" applyAlignment="1">
      <alignment horizontal="center" vertical="center"/>
    </xf>
    <xf numFmtId="4" fontId="23" fillId="7" borderId="2" xfId="0" applyNumberFormat="1" applyFont="1" applyFill="1" applyBorder="1" applyAlignment="1">
      <alignment horizontal="center" vertical="center"/>
    </xf>
    <xf numFmtId="4" fontId="11" fillId="6" borderId="2" xfId="0" applyNumberFormat="1" applyFont="1" applyFill="1" applyBorder="1" applyAlignment="1">
      <alignment horizontal="center" vertical="center"/>
    </xf>
    <xf numFmtId="4" fontId="11" fillId="6" borderId="2" xfId="1" applyNumberFormat="1" applyFont="1" applyFill="1" applyBorder="1" applyAlignment="1">
      <alignment horizontal="center" vertical="center"/>
    </xf>
    <xf numFmtId="4" fontId="11" fillId="6" borderId="2" xfId="0" applyNumberFormat="1" applyFont="1" applyFill="1" applyBorder="1"/>
    <xf numFmtId="4" fontId="23" fillId="0" borderId="2" xfId="0" applyNumberFormat="1" applyFont="1" applyBorder="1" applyAlignment="1">
      <alignment horizontal="center" vertical="center"/>
    </xf>
    <xf numFmtId="4" fontId="11" fillId="4" borderId="2" xfId="0" applyNumberFormat="1" applyFont="1" applyFill="1" applyBorder="1"/>
    <xf numFmtId="3" fontId="23" fillId="5" borderId="2" xfId="0" applyNumberFormat="1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 vertical="center"/>
    </xf>
    <xf numFmtId="165" fontId="23" fillId="5" borderId="2" xfId="0" applyNumberFormat="1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right" wrapText="1"/>
    </xf>
    <xf numFmtId="0" fontId="11" fillId="6" borderId="3" xfId="0" applyFont="1" applyFill="1" applyBorder="1"/>
    <xf numFmtId="0" fontId="23" fillId="7" borderId="3" xfId="0" applyFont="1" applyFill="1" applyBorder="1" applyAlignment="1">
      <alignment horizontal="center" vertical="center"/>
    </xf>
    <xf numFmtId="3" fontId="23" fillId="5" borderId="3" xfId="0" applyNumberFormat="1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1" fontId="11" fillId="6" borderId="3" xfId="1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4" borderId="3" xfId="0" applyFont="1" applyFill="1" applyBorder="1"/>
    <xf numFmtId="3" fontId="11" fillId="4" borderId="3" xfId="0" applyNumberFormat="1" applyFont="1" applyFill="1" applyBorder="1" applyAlignment="1">
      <alignment horizontal="center" vertical="center"/>
    </xf>
    <xf numFmtId="3" fontId="11" fillId="4" borderId="3" xfId="0" applyNumberFormat="1" applyFont="1" applyFill="1" applyBorder="1"/>
    <xf numFmtId="3" fontId="11" fillId="4" borderId="3" xfId="0" applyNumberFormat="1" applyFont="1" applyFill="1" applyBorder="1" applyAlignment="1">
      <alignment vertical="center"/>
    </xf>
    <xf numFmtId="0" fontId="11" fillId="4" borderId="3" xfId="0" applyFont="1" applyFill="1" applyBorder="1" applyAlignment="1">
      <alignment vertical="center"/>
    </xf>
    <xf numFmtId="165" fontId="11" fillId="0" borderId="19" xfId="0" applyNumberFormat="1" applyFont="1" applyBorder="1" applyAlignment="1">
      <alignment horizontal="center" vertical="center"/>
    </xf>
    <xf numFmtId="0" fontId="10" fillId="4" borderId="18" xfId="0" applyFont="1" applyFill="1" applyBorder="1" applyAlignment="1">
      <alignment horizontal="right" wrapText="1"/>
    </xf>
    <xf numFmtId="3" fontId="10" fillId="5" borderId="3" xfId="0" applyNumberFormat="1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right" wrapText="1"/>
    </xf>
    <xf numFmtId="4" fontId="23" fillId="5" borderId="3" xfId="0" applyNumberFormat="1" applyFont="1" applyFill="1" applyBorder="1" applyAlignment="1">
      <alignment horizontal="center" vertical="center"/>
    </xf>
    <xf numFmtId="3" fontId="23" fillId="5" borderId="3" xfId="0" applyNumberFormat="1" applyFont="1" applyFill="1" applyBorder="1" applyAlignment="1">
      <alignment horizontal="right" vertical="center"/>
    </xf>
    <xf numFmtId="0" fontId="23" fillId="5" borderId="3" xfId="0" applyFont="1" applyFill="1" applyBorder="1" applyAlignment="1">
      <alignment horizontal="center" vertical="center"/>
    </xf>
    <xf numFmtId="165" fontId="11" fillId="5" borderId="19" xfId="0" applyNumberFormat="1" applyFont="1" applyFill="1" applyBorder="1" applyAlignment="1">
      <alignment horizontal="center" vertical="center"/>
    </xf>
    <xf numFmtId="4" fontId="23" fillId="7" borderId="3" xfId="0" applyNumberFormat="1" applyFont="1" applyFill="1" applyBorder="1" applyAlignment="1">
      <alignment horizontal="center" vertical="center"/>
    </xf>
    <xf numFmtId="4" fontId="11" fillId="6" borderId="3" xfId="0" applyNumberFormat="1" applyFont="1" applyFill="1" applyBorder="1" applyAlignment="1">
      <alignment horizontal="center" vertical="center"/>
    </xf>
    <xf numFmtId="4" fontId="11" fillId="6" borderId="3" xfId="1" applyNumberFormat="1" applyFont="1" applyFill="1" applyBorder="1" applyAlignment="1">
      <alignment horizontal="center" vertical="center"/>
    </xf>
    <xf numFmtId="4" fontId="11" fillId="6" borderId="3" xfId="0" applyNumberFormat="1" applyFont="1" applyFill="1" applyBorder="1"/>
    <xf numFmtId="4" fontId="11" fillId="0" borderId="3" xfId="0" applyNumberFormat="1" applyFont="1" applyBorder="1" applyAlignment="1">
      <alignment horizontal="center" vertical="center"/>
    </xf>
    <xf numFmtId="4" fontId="11" fillId="4" borderId="3" xfId="0" applyNumberFormat="1" applyFont="1" applyFill="1" applyBorder="1"/>
    <xf numFmtId="0" fontId="11" fillId="6" borderId="9" xfId="0" applyFont="1" applyFill="1" applyBorder="1"/>
    <xf numFmtId="0" fontId="23" fillId="7" borderId="9" xfId="0" applyFont="1" applyFill="1" applyBorder="1" applyAlignment="1">
      <alignment horizontal="center" vertical="center"/>
    </xf>
    <xf numFmtId="0" fontId="10" fillId="4" borderId="3" xfId="0" applyFont="1" applyFill="1" applyBorder="1"/>
    <xf numFmtId="4" fontId="10" fillId="5" borderId="3" xfId="0" applyNumberFormat="1" applyFont="1" applyFill="1" applyBorder="1" applyAlignment="1">
      <alignment horizontal="center" vertical="center"/>
    </xf>
    <xf numFmtId="1" fontId="23" fillId="5" borderId="3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right"/>
    </xf>
    <xf numFmtId="0" fontId="24" fillId="4" borderId="3" xfId="0" applyFont="1" applyFill="1" applyBorder="1"/>
    <xf numFmtId="0" fontId="23" fillId="4" borderId="3" xfId="0" applyFont="1" applyFill="1" applyBorder="1" applyAlignment="1">
      <alignment horizontal="center" vertical="center"/>
    </xf>
    <xf numFmtId="4" fontId="23" fillId="4" borderId="3" xfId="0" applyNumberFormat="1" applyFont="1" applyFill="1" applyBorder="1" applyAlignment="1">
      <alignment horizontal="center" vertical="center"/>
    </xf>
    <xf numFmtId="4" fontId="11" fillId="4" borderId="3" xfId="1" applyNumberFormat="1" applyFont="1" applyFill="1" applyBorder="1" applyAlignment="1">
      <alignment horizontal="center" vertical="center"/>
    </xf>
    <xf numFmtId="4" fontId="11" fillId="4" borderId="3" xfId="0" applyNumberFormat="1" applyFont="1" applyFill="1" applyBorder="1" applyAlignment="1">
      <alignment horizontal="center" vertical="center"/>
    </xf>
    <xf numFmtId="4" fontId="11" fillId="4" borderId="3" xfId="0" applyNumberFormat="1" applyFont="1" applyFill="1" applyBorder="1" applyAlignment="1">
      <alignment horizontal="center"/>
    </xf>
    <xf numFmtId="4" fontId="11" fillId="4" borderId="3" xfId="0" applyNumberFormat="1" applyFont="1" applyFill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1" fontId="15" fillId="4" borderId="3" xfId="0" applyNumberFormat="1" applyFont="1" applyFill="1" applyBorder="1" applyAlignment="1" applyProtection="1">
      <alignment horizontal="left" vertical="center"/>
    </xf>
    <xf numFmtId="3" fontId="11" fillId="4" borderId="3" xfId="0" applyNumberFormat="1" applyFont="1" applyFill="1" applyBorder="1" applyAlignment="1">
      <alignment horizontal="center"/>
    </xf>
    <xf numFmtId="1" fontId="8" fillId="4" borderId="3" xfId="0" applyNumberFormat="1" applyFont="1" applyFill="1" applyBorder="1" applyAlignment="1" applyProtection="1">
      <alignment horizontal="left" vertical="center"/>
    </xf>
    <xf numFmtId="3" fontId="23" fillId="5" borderId="3" xfId="0" applyNumberFormat="1" applyFont="1" applyFill="1" applyBorder="1" applyAlignment="1">
      <alignment horizontal="center"/>
    </xf>
    <xf numFmtId="3" fontId="23" fillId="5" borderId="3" xfId="0" applyNumberFormat="1" applyFont="1" applyFill="1" applyBorder="1"/>
    <xf numFmtId="3" fontId="23" fillId="5" borderId="3" xfId="0" applyNumberFormat="1" applyFont="1" applyFill="1" applyBorder="1" applyAlignment="1">
      <alignment vertical="center"/>
    </xf>
    <xf numFmtId="0" fontId="23" fillId="5" borderId="3" xfId="0" applyFont="1" applyFill="1" applyBorder="1" applyAlignment="1">
      <alignment vertical="center"/>
    </xf>
    <xf numFmtId="1" fontId="11" fillId="4" borderId="3" xfId="1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3" fontId="24" fillId="5" borderId="3" xfId="0" applyNumberFormat="1" applyFont="1" applyFill="1" applyBorder="1" applyAlignment="1">
      <alignment horizontal="center" vertical="center"/>
    </xf>
    <xf numFmtId="3" fontId="10" fillId="5" borderId="3" xfId="0" applyNumberFormat="1" applyFont="1" applyFill="1" applyBorder="1" applyAlignment="1">
      <alignment vertical="center"/>
    </xf>
    <xf numFmtId="164" fontId="10" fillId="5" borderId="3" xfId="0" applyNumberFormat="1" applyFont="1" applyFill="1" applyBorder="1" applyAlignment="1">
      <alignment horizontal="center" vertical="center"/>
    </xf>
    <xf numFmtId="0" fontId="11" fillId="0" borderId="0" xfId="0" applyFont="1" applyBorder="1"/>
    <xf numFmtId="0" fontId="12" fillId="0" borderId="0" xfId="0" applyFont="1"/>
    <xf numFmtId="0" fontId="10" fillId="0" borderId="0" xfId="0" applyFont="1" applyBorder="1"/>
    <xf numFmtId="0" fontId="12" fillId="0" borderId="0" xfId="0" applyFont="1" applyBorder="1"/>
    <xf numFmtId="0" fontId="10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" fontId="23" fillId="0" borderId="0" xfId="0" applyNumberFormat="1" applyFont="1"/>
    <xf numFmtId="1" fontId="11" fillId="0" borderId="0" xfId="0" applyNumberFormat="1" applyFont="1"/>
    <xf numFmtId="0" fontId="11" fillId="2" borderId="0" xfId="0" applyFont="1" applyFill="1"/>
    <xf numFmtId="0" fontId="23" fillId="2" borderId="0" xfId="0" applyFont="1" applyFill="1"/>
    <xf numFmtId="1" fontId="11" fillId="2" borderId="0" xfId="0" applyNumberFormat="1" applyFont="1" applyFill="1"/>
    <xf numFmtId="0" fontId="25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1" fontId="11" fillId="3" borderId="3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49" fontId="11" fillId="0" borderId="3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164" fontId="11" fillId="4" borderId="3" xfId="0" applyNumberFormat="1" applyFont="1" applyFill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49" fontId="23" fillId="3" borderId="3" xfId="0" applyNumberFormat="1" applyFont="1" applyFill="1" applyBorder="1" applyAlignment="1">
      <alignment horizontal="center" vertical="center"/>
    </xf>
    <xf numFmtId="164" fontId="23" fillId="3" borderId="3" xfId="0" applyNumberFormat="1" applyFont="1" applyFill="1" applyBorder="1" applyAlignment="1">
      <alignment horizontal="center" vertical="center"/>
    </xf>
    <xf numFmtId="165" fontId="23" fillId="3" borderId="3" xfId="0" applyNumberFormat="1" applyFont="1" applyFill="1" applyBorder="1" applyAlignment="1">
      <alignment horizontal="center" vertical="center"/>
    </xf>
    <xf numFmtId="2" fontId="23" fillId="3" borderId="3" xfId="0" applyNumberFormat="1" applyFont="1" applyFill="1" applyBorder="1" applyAlignment="1">
      <alignment horizontal="center" vertical="center"/>
    </xf>
    <xf numFmtId="1" fontId="23" fillId="3" borderId="3" xfId="0" applyNumberFormat="1" applyFont="1" applyFill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2" fontId="11" fillId="0" borderId="3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23" fillId="3" borderId="3" xfId="0" applyFont="1" applyFill="1" applyBorder="1" applyAlignment="1">
      <alignment vertical="center" wrapText="1"/>
    </xf>
    <xf numFmtId="2" fontId="11" fillId="0" borderId="0" xfId="0" applyNumberFormat="1" applyFont="1"/>
    <xf numFmtId="0" fontId="23" fillId="0" borderId="0" xfId="0" applyFont="1"/>
    <xf numFmtId="3" fontId="9" fillId="4" borderId="3" xfId="0" applyNumberFormat="1" applyFont="1" applyFill="1" applyBorder="1" applyAlignment="1" applyProtection="1">
      <alignment horizontal="center" vertical="center"/>
    </xf>
    <xf numFmtId="3" fontId="9" fillId="5" borderId="3" xfId="2" applyNumberFormat="1" applyFont="1" applyFill="1" applyBorder="1" applyAlignment="1" applyProtection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23" fillId="2" borderId="5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3" fillId="0" borderId="7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left" vertical="center"/>
    </xf>
    <xf numFmtId="0" fontId="10" fillId="4" borderId="21" xfId="0" applyFont="1" applyFill="1" applyBorder="1" applyAlignment="1">
      <alignment horizontal="left" vertical="center"/>
    </xf>
    <xf numFmtId="0" fontId="10" fillId="4" borderId="22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4" borderId="27" xfId="2" applyNumberFormat="1" applyFont="1" applyFill="1" applyBorder="1" applyAlignment="1" applyProtection="1">
      <alignment horizontal="center" vertical="top"/>
    </xf>
    <xf numFmtId="0" fontId="9" fillId="4" borderId="28" xfId="2" applyNumberFormat="1" applyFont="1" applyFill="1" applyBorder="1" applyAlignment="1" applyProtection="1">
      <alignment horizontal="center" vertical="top"/>
    </xf>
    <xf numFmtId="0" fontId="9" fillId="4" borderId="29" xfId="2" applyNumberFormat="1" applyFont="1" applyFill="1" applyBorder="1" applyAlignment="1" applyProtection="1">
      <alignment horizontal="center" vertical="top"/>
    </xf>
    <xf numFmtId="0" fontId="9" fillId="8" borderId="8" xfId="2" applyNumberFormat="1" applyFont="1" applyFill="1" applyBorder="1" applyAlignment="1" applyProtection="1">
      <alignment horizontal="center" vertical="top"/>
    </xf>
    <xf numFmtId="0" fontId="9" fillId="8" borderId="10" xfId="2" applyNumberFormat="1" applyFont="1" applyFill="1" applyBorder="1" applyAlignment="1" applyProtection="1">
      <alignment horizontal="center" vertical="top"/>
    </xf>
    <xf numFmtId="0" fontId="9" fillId="8" borderId="23" xfId="2" applyNumberFormat="1" applyFont="1" applyFill="1" applyBorder="1" applyAlignment="1" applyProtection="1">
      <alignment horizontal="center" vertical="top"/>
    </xf>
    <xf numFmtId="0" fontId="9" fillId="8" borderId="24" xfId="2" applyNumberFormat="1" applyFont="1" applyFill="1" applyBorder="1" applyAlignment="1" applyProtection="1">
      <alignment horizontal="center" vertical="top"/>
    </xf>
    <xf numFmtId="0" fontId="9" fillId="8" borderId="5" xfId="2" applyNumberFormat="1" applyFont="1" applyFill="1" applyBorder="1" applyAlignment="1" applyProtection="1">
      <alignment horizontal="center" vertical="top"/>
    </xf>
    <xf numFmtId="0" fontId="9" fillId="8" borderId="4" xfId="2" applyNumberFormat="1" applyFont="1" applyFill="1" applyBorder="1" applyAlignment="1" applyProtection="1">
      <alignment horizontal="center" vertical="top"/>
    </xf>
    <xf numFmtId="0" fontId="9" fillId="8" borderId="11" xfId="2" applyNumberFormat="1" applyFont="1" applyFill="1" applyBorder="1" applyAlignment="1" applyProtection="1">
      <alignment horizontal="center" vertical="top"/>
    </xf>
  </cellXfs>
  <cellStyles count="3">
    <cellStyle name="Обычный" xfId="0" builtinId="0"/>
    <cellStyle name="Обычный_план" xfId="2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BU_Gabriela/Documents/&#1055;&#1051;&#1040;&#1053;%20&#1044;&#1054;&#1061;&#1054;&#1044;&#1030;&#1042;%20&#1053;&#1040;%202021%20&#1088;&#1110;&#1082;/&#1050;&#1086;&#1096;&#1090;&#1086;&#1088;&#1080;&#1089;&#1080;%20&#1087;&#1110;&#1076;%20&#1092;&#1110;&#1085;&#1072;&#1085;&#1089;&#1091;&#1074;&#1072;&#1085;&#1085;&#1103;%20&#1085;&#1072;%202021&#1088;/2&#1074;%20&#1073;&#1102;&#1076;&#1078;&#1077;&#1090;%20&#1090;&#1072;%20&#1079;&#1074;&#1110;&#1090;&#1085;&#1110;&#1089;&#1090;&#1100;%202021-%20&#1079;&#1084;&#1110;&#1085;&#108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вир-реаліз"/>
      <sheetName val="План Інв"/>
      <sheetName val="План БДР"/>
      <sheetName val="План ЗП"/>
      <sheetName val="План Баланс"/>
      <sheetName val="План КПД"/>
      <sheetName val="Виробництво-Реалізація"/>
      <sheetName val="Інвестиції "/>
      <sheetName val="БДР - год"/>
      <sheetName val="ЗП"/>
      <sheetName val="Баланс- год"/>
      <sheetName val="КПД"/>
      <sheetName val="Пояснення"/>
      <sheetName val="Лист1"/>
      <sheetName val="Проверка"/>
    </sheetNames>
    <sheetDataSet>
      <sheetData sheetId="0">
        <row r="26">
          <cell r="BO26">
            <v>4107191.1666666665</v>
          </cell>
        </row>
      </sheetData>
      <sheetData sheetId="1"/>
      <sheetData sheetId="2"/>
      <sheetData sheetId="3">
        <row r="8">
          <cell r="A8" t="str">
            <v>а</v>
          </cell>
          <cell r="DH8">
            <v>40000</v>
          </cell>
          <cell r="DI8">
            <v>40000</v>
          </cell>
          <cell r="DJ8">
            <v>40000</v>
          </cell>
          <cell r="DU8">
            <v>8800</v>
          </cell>
          <cell r="DV8">
            <v>8800</v>
          </cell>
          <cell r="DW8">
            <v>8800</v>
          </cell>
        </row>
        <row r="9">
          <cell r="A9" t="str">
            <v>а</v>
          </cell>
          <cell r="DH9">
            <v>30600</v>
          </cell>
          <cell r="DI9">
            <v>30600</v>
          </cell>
          <cell r="DJ9">
            <v>30600</v>
          </cell>
          <cell r="DU9">
            <v>6732</v>
          </cell>
          <cell r="DV9">
            <v>6732</v>
          </cell>
          <cell r="DW9">
            <v>6732</v>
          </cell>
        </row>
        <row r="10">
          <cell r="A10" t="str">
            <v>а</v>
          </cell>
          <cell r="DH10">
            <v>30600</v>
          </cell>
          <cell r="DI10">
            <v>30600</v>
          </cell>
          <cell r="DJ10">
            <v>30600</v>
          </cell>
          <cell r="DU10">
            <v>6732</v>
          </cell>
          <cell r="DV10">
            <v>6732</v>
          </cell>
          <cell r="DW10">
            <v>6732</v>
          </cell>
        </row>
        <row r="11">
          <cell r="A11" t="str">
            <v>а</v>
          </cell>
          <cell r="DH11">
            <v>30600</v>
          </cell>
          <cell r="DI11">
            <v>30600</v>
          </cell>
          <cell r="DJ11">
            <v>30600</v>
          </cell>
          <cell r="DU11">
            <v>6732</v>
          </cell>
          <cell r="DV11">
            <v>6732</v>
          </cell>
          <cell r="DW11">
            <v>6732</v>
          </cell>
        </row>
        <row r="12">
          <cell r="A12" t="str">
            <v>а</v>
          </cell>
          <cell r="DH12">
            <v>32400</v>
          </cell>
          <cell r="DI12">
            <v>32400</v>
          </cell>
          <cell r="DJ12">
            <v>32400</v>
          </cell>
          <cell r="DU12">
            <v>7128</v>
          </cell>
          <cell r="DV12">
            <v>7128</v>
          </cell>
          <cell r="DW12">
            <v>7128</v>
          </cell>
        </row>
        <row r="13">
          <cell r="A13" t="str">
            <v>а</v>
          </cell>
          <cell r="DH13">
            <v>23640</v>
          </cell>
          <cell r="DI13">
            <v>23640</v>
          </cell>
          <cell r="DJ13">
            <v>23640</v>
          </cell>
          <cell r="DU13">
            <v>5200.8</v>
          </cell>
          <cell r="DV13">
            <v>5200.8</v>
          </cell>
          <cell r="DW13">
            <v>5200.8</v>
          </cell>
        </row>
        <row r="14">
          <cell r="A14" t="str">
            <v>а</v>
          </cell>
          <cell r="DH14">
            <v>23640</v>
          </cell>
          <cell r="DI14">
            <v>23640</v>
          </cell>
          <cell r="DJ14">
            <v>23640</v>
          </cell>
          <cell r="DU14">
            <v>5200.8</v>
          </cell>
          <cell r="DV14">
            <v>5200.8</v>
          </cell>
          <cell r="DW14">
            <v>5200.8</v>
          </cell>
        </row>
        <row r="15">
          <cell r="A15" t="str">
            <v>а</v>
          </cell>
          <cell r="DH15">
            <v>23640</v>
          </cell>
          <cell r="DI15">
            <v>23640</v>
          </cell>
          <cell r="DJ15">
            <v>23640</v>
          </cell>
          <cell r="DU15">
            <v>5200.8</v>
          </cell>
          <cell r="DV15">
            <v>5200.8</v>
          </cell>
          <cell r="DW15">
            <v>5200.8</v>
          </cell>
        </row>
        <row r="16">
          <cell r="A16" t="str">
            <v>а</v>
          </cell>
          <cell r="DH16">
            <v>23640</v>
          </cell>
          <cell r="DI16">
            <v>23640</v>
          </cell>
          <cell r="DJ16">
            <v>23640</v>
          </cell>
          <cell r="DU16">
            <v>5200.8</v>
          </cell>
          <cell r="DV16">
            <v>5200.8</v>
          </cell>
          <cell r="DW16">
            <v>5200.8</v>
          </cell>
        </row>
        <row r="17">
          <cell r="A17" t="str">
            <v>а</v>
          </cell>
          <cell r="DH17">
            <v>30600</v>
          </cell>
          <cell r="DI17">
            <v>30600</v>
          </cell>
          <cell r="DJ17">
            <v>30600</v>
          </cell>
          <cell r="DU17">
            <v>6732</v>
          </cell>
          <cell r="DV17">
            <v>6732</v>
          </cell>
          <cell r="DW17">
            <v>6732</v>
          </cell>
        </row>
        <row r="18">
          <cell r="A18" t="str">
            <v>а</v>
          </cell>
          <cell r="DH18">
            <v>22327.5</v>
          </cell>
          <cell r="DI18">
            <v>22327.5</v>
          </cell>
          <cell r="DJ18">
            <v>22327.5</v>
          </cell>
          <cell r="DU18">
            <v>4912.05</v>
          </cell>
          <cell r="DV18">
            <v>4912.05</v>
          </cell>
          <cell r="DW18">
            <v>4912.05</v>
          </cell>
        </row>
        <row r="19">
          <cell r="A19" t="str">
            <v>а</v>
          </cell>
          <cell r="DH19">
            <v>22327.5</v>
          </cell>
          <cell r="DI19">
            <v>22327.5</v>
          </cell>
          <cell r="DJ19">
            <v>22327.5</v>
          </cell>
          <cell r="DU19">
            <v>4912.05</v>
          </cell>
          <cell r="DV19">
            <v>4912.05</v>
          </cell>
          <cell r="DW19">
            <v>4912.05</v>
          </cell>
        </row>
        <row r="20">
          <cell r="A20" t="str">
            <v>а</v>
          </cell>
          <cell r="DH20">
            <v>22327.5</v>
          </cell>
          <cell r="DI20">
            <v>22327.5</v>
          </cell>
          <cell r="DJ20">
            <v>22327.5</v>
          </cell>
          <cell r="DU20">
            <v>4912.05</v>
          </cell>
          <cell r="DV20">
            <v>4912.05</v>
          </cell>
          <cell r="DW20">
            <v>4912.05</v>
          </cell>
        </row>
        <row r="21">
          <cell r="A21" t="str">
            <v>а</v>
          </cell>
          <cell r="DH21">
            <v>23640</v>
          </cell>
          <cell r="DI21">
            <v>23640</v>
          </cell>
          <cell r="DJ21">
            <v>23640</v>
          </cell>
          <cell r="DU21">
            <v>5200.8</v>
          </cell>
          <cell r="DV21">
            <v>5200.8</v>
          </cell>
          <cell r="DW21">
            <v>5200.8</v>
          </cell>
        </row>
        <row r="22">
          <cell r="A22" t="str">
            <v>а</v>
          </cell>
          <cell r="DH22">
            <v>22327.5</v>
          </cell>
          <cell r="DI22">
            <v>22327.5</v>
          </cell>
          <cell r="DJ22">
            <v>22327.5</v>
          </cell>
          <cell r="DU22">
            <v>4912.05</v>
          </cell>
          <cell r="DV22">
            <v>4912.05</v>
          </cell>
          <cell r="DW22">
            <v>4912.05</v>
          </cell>
        </row>
        <row r="23">
          <cell r="A23" t="str">
            <v>а</v>
          </cell>
          <cell r="DH23">
            <v>15757.5</v>
          </cell>
          <cell r="DI23">
            <v>15757.5</v>
          </cell>
          <cell r="DJ23">
            <v>15757.5</v>
          </cell>
          <cell r="DU23">
            <v>3466.65</v>
          </cell>
          <cell r="DV23">
            <v>3466.65</v>
          </cell>
          <cell r="DW23">
            <v>3466.65</v>
          </cell>
        </row>
        <row r="24">
          <cell r="A24" t="str">
            <v>зв</v>
          </cell>
          <cell r="DH24">
            <v>17200.5</v>
          </cell>
          <cell r="DI24">
            <v>17200.5</v>
          </cell>
          <cell r="DJ24">
            <v>17200.5</v>
          </cell>
          <cell r="DU24">
            <v>3784.11</v>
          </cell>
          <cell r="DV24">
            <v>3784.11</v>
          </cell>
          <cell r="DW24">
            <v>3784.11</v>
          </cell>
        </row>
        <row r="25">
          <cell r="A25" t="str">
            <v>зв</v>
          </cell>
          <cell r="DH25">
            <v>17200.5</v>
          </cell>
          <cell r="DI25">
            <v>17200.5</v>
          </cell>
          <cell r="DJ25">
            <v>17200.5</v>
          </cell>
          <cell r="DU25">
            <v>3784.11</v>
          </cell>
          <cell r="DV25">
            <v>3784.11</v>
          </cell>
          <cell r="DW25">
            <v>3784.11</v>
          </cell>
        </row>
        <row r="26">
          <cell r="A26" t="str">
            <v>зв</v>
          </cell>
          <cell r="DH26">
            <v>17200.5</v>
          </cell>
          <cell r="DI26">
            <v>17200.5</v>
          </cell>
          <cell r="DJ26">
            <v>17200.5</v>
          </cell>
          <cell r="DU26">
            <v>3784.11</v>
          </cell>
          <cell r="DV26">
            <v>3784.11</v>
          </cell>
          <cell r="DW26">
            <v>3784.11</v>
          </cell>
        </row>
        <row r="27">
          <cell r="A27" t="str">
            <v>зв</v>
          </cell>
          <cell r="DH27">
            <v>17200.5</v>
          </cell>
          <cell r="DI27">
            <v>17200.5</v>
          </cell>
          <cell r="DJ27">
            <v>17200.5</v>
          </cell>
          <cell r="DU27">
            <v>3784.11</v>
          </cell>
          <cell r="DV27">
            <v>3784.11</v>
          </cell>
          <cell r="DW27">
            <v>3784.11</v>
          </cell>
        </row>
        <row r="28">
          <cell r="A28" t="str">
            <v>зв</v>
          </cell>
          <cell r="DH28">
            <v>12337.5</v>
          </cell>
          <cell r="DI28">
            <v>12337.5</v>
          </cell>
          <cell r="DJ28">
            <v>12337.5</v>
          </cell>
          <cell r="DU28">
            <v>2714.25</v>
          </cell>
          <cell r="DV28">
            <v>2714.25</v>
          </cell>
          <cell r="DW28">
            <v>2714.25</v>
          </cell>
        </row>
        <row r="29">
          <cell r="A29" t="str">
            <v>зв</v>
          </cell>
          <cell r="DH29">
            <v>15636</v>
          </cell>
          <cell r="DI29">
            <v>15636</v>
          </cell>
          <cell r="DJ29">
            <v>15636</v>
          </cell>
          <cell r="DU29">
            <v>3439.92</v>
          </cell>
          <cell r="DV29">
            <v>3439.92</v>
          </cell>
          <cell r="DW29">
            <v>3439.92</v>
          </cell>
        </row>
        <row r="30">
          <cell r="A30" t="str">
            <v>зв</v>
          </cell>
          <cell r="DH30">
            <v>15760.5</v>
          </cell>
          <cell r="DI30">
            <v>15760.5</v>
          </cell>
          <cell r="DJ30">
            <v>15760.5</v>
          </cell>
          <cell r="DU30">
            <v>3467.31</v>
          </cell>
          <cell r="DV30">
            <v>3467.31</v>
          </cell>
          <cell r="DW30">
            <v>3467.31</v>
          </cell>
        </row>
        <row r="31">
          <cell r="A31" t="str">
            <v>зв</v>
          </cell>
          <cell r="DH31">
            <v>7428</v>
          </cell>
          <cell r="DI31">
            <v>7428</v>
          </cell>
          <cell r="DJ31">
            <v>7428</v>
          </cell>
          <cell r="DU31">
            <v>1634.16</v>
          </cell>
          <cell r="DV31">
            <v>1634.16</v>
          </cell>
          <cell r="DW31">
            <v>1634.16</v>
          </cell>
        </row>
        <row r="32">
          <cell r="A32" t="str">
            <v>зв</v>
          </cell>
          <cell r="DH32">
            <v>15636</v>
          </cell>
          <cell r="DI32">
            <v>15636</v>
          </cell>
          <cell r="DJ32">
            <v>15636</v>
          </cell>
          <cell r="DU32">
            <v>3439.92</v>
          </cell>
          <cell r="DV32">
            <v>3439.92</v>
          </cell>
          <cell r="DW32">
            <v>3439.92</v>
          </cell>
        </row>
        <row r="33">
          <cell r="A33" t="str">
            <v>зв</v>
          </cell>
          <cell r="DH33">
            <v>14854.5</v>
          </cell>
          <cell r="DI33">
            <v>14854.5</v>
          </cell>
          <cell r="DJ33">
            <v>14854.5</v>
          </cell>
          <cell r="DU33">
            <v>3267.9900000000002</v>
          </cell>
          <cell r="DV33">
            <v>3267.9900000000002</v>
          </cell>
          <cell r="DW33">
            <v>3267.9900000000002</v>
          </cell>
        </row>
        <row r="34">
          <cell r="A34" t="str">
            <v>зв</v>
          </cell>
          <cell r="DH34">
            <v>13291.5</v>
          </cell>
          <cell r="DI34">
            <v>13291.5</v>
          </cell>
          <cell r="DJ34">
            <v>13291.5</v>
          </cell>
          <cell r="DU34">
            <v>2924.13</v>
          </cell>
          <cell r="DV34">
            <v>2924.13</v>
          </cell>
          <cell r="DW34">
            <v>2924.13</v>
          </cell>
        </row>
        <row r="35">
          <cell r="A35" t="str">
            <v>зв</v>
          </cell>
          <cell r="DH35">
            <v>14854.5</v>
          </cell>
          <cell r="DI35">
            <v>14854.5</v>
          </cell>
          <cell r="DJ35">
            <v>14854.5</v>
          </cell>
          <cell r="DU35">
            <v>3267.9900000000002</v>
          </cell>
          <cell r="DV35">
            <v>3267.9900000000002</v>
          </cell>
          <cell r="DW35">
            <v>3267.9900000000002</v>
          </cell>
        </row>
        <row r="36">
          <cell r="A36" t="str">
            <v>зв</v>
          </cell>
          <cell r="DH36">
            <v>14073</v>
          </cell>
          <cell r="DI36">
            <v>14073</v>
          </cell>
          <cell r="DJ36">
            <v>14073</v>
          </cell>
          <cell r="DU36">
            <v>3096.06</v>
          </cell>
          <cell r="DV36">
            <v>3096.06</v>
          </cell>
          <cell r="DW36">
            <v>3096.06</v>
          </cell>
        </row>
        <row r="37">
          <cell r="A37" t="str">
            <v>зв</v>
          </cell>
          <cell r="DH37">
            <v>23641.5</v>
          </cell>
          <cell r="DI37">
            <v>23641.5</v>
          </cell>
          <cell r="DJ37">
            <v>23641.5</v>
          </cell>
          <cell r="DU37">
            <v>5201.13</v>
          </cell>
          <cell r="DV37">
            <v>5201.13</v>
          </cell>
          <cell r="DW37">
            <v>5201.13</v>
          </cell>
        </row>
        <row r="38">
          <cell r="A38" t="str">
            <v>зв</v>
          </cell>
          <cell r="DH38">
            <v>23641.5</v>
          </cell>
          <cell r="DI38">
            <v>23641.5</v>
          </cell>
          <cell r="DJ38">
            <v>23641.5</v>
          </cell>
          <cell r="DU38">
            <v>5201.13</v>
          </cell>
          <cell r="DV38">
            <v>5201.13</v>
          </cell>
          <cell r="DW38">
            <v>5201.13</v>
          </cell>
        </row>
        <row r="39">
          <cell r="A39" t="str">
            <v>зв</v>
          </cell>
          <cell r="DH39">
            <v>4926</v>
          </cell>
          <cell r="DI39">
            <v>4926</v>
          </cell>
          <cell r="DJ39">
            <v>4926</v>
          </cell>
          <cell r="DU39">
            <v>1083.72</v>
          </cell>
          <cell r="DV39">
            <v>1083.72</v>
          </cell>
          <cell r="DW39">
            <v>1083.72</v>
          </cell>
        </row>
        <row r="40">
          <cell r="A40" t="str">
            <v>соб</v>
          </cell>
          <cell r="DH40">
            <v>4500</v>
          </cell>
          <cell r="DI40">
            <v>4500</v>
          </cell>
          <cell r="DJ40">
            <v>4500</v>
          </cell>
          <cell r="DU40">
            <v>990</v>
          </cell>
          <cell r="DV40">
            <v>990</v>
          </cell>
          <cell r="DW40">
            <v>990</v>
          </cell>
        </row>
        <row r="41">
          <cell r="A41" t="str">
            <v>соб</v>
          </cell>
          <cell r="DH41">
            <v>4500</v>
          </cell>
          <cell r="DI41">
            <v>4500</v>
          </cell>
          <cell r="DJ41">
            <v>4500</v>
          </cell>
          <cell r="DU41">
            <v>990</v>
          </cell>
          <cell r="DV41">
            <v>990</v>
          </cell>
          <cell r="DW41">
            <v>990</v>
          </cell>
        </row>
        <row r="42">
          <cell r="A42" t="str">
            <v>соб</v>
          </cell>
          <cell r="DH42">
            <v>12040.5</v>
          </cell>
          <cell r="DI42">
            <v>12040.5</v>
          </cell>
          <cell r="DJ42">
            <v>12040.5</v>
          </cell>
          <cell r="DU42">
            <v>2648.91</v>
          </cell>
          <cell r="DV42">
            <v>2648.91</v>
          </cell>
          <cell r="DW42">
            <v>2648.91</v>
          </cell>
        </row>
        <row r="43">
          <cell r="A43" t="str">
            <v>соб</v>
          </cell>
          <cell r="DH43">
            <v>12040.5</v>
          </cell>
          <cell r="DI43">
            <v>12040.5</v>
          </cell>
          <cell r="DJ43">
            <v>12040.5</v>
          </cell>
          <cell r="DU43">
            <v>2648.91</v>
          </cell>
          <cell r="DV43">
            <v>2648.91</v>
          </cell>
          <cell r="DW43">
            <v>2648.91</v>
          </cell>
        </row>
        <row r="44">
          <cell r="A44" t="str">
            <v>соб</v>
          </cell>
          <cell r="DH44">
            <v>16052.75</v>
          </cell>
          <cell r="DI44">
            <v>16052.75</v>
          </cell>
          <cell r="DJ44">
            <v>16052.75</v>
          </cell>
          <cell r="DU44">
            <v>3531.605</v>
          </cell>
          <cell r="DV44">
            <v>3531.605</v>
          </cell>
          <cell r="DW44">
            <v>3531.605</v>
          </cell>
        </row>
        <row r="45">
          <cell r="A45" t="str">
            <v>соб</v>
          </cell>
          <cell r="DH45">
            <v>16052.75</v>
          </cell>
          <cell r="DI45">
            <v>16052.75</v>
          </cell>
          <cell r="DJ45">
            <v>16052.75</v>
          </cell>
          <cell r="DU45">
            <v>3531.605</v>
          </cell>
          <cell r="DV45">
            <v>3531.605</v>
          </cell>
          <cell r="DW45">
            <v>3531.605</v>
          </cell>
        </row>
        <row r="46">
          <cell r="A46" t="str">
            <v>соб</v>
          </cell>
          <cell r="DH46">
            <v>16052.75</v>
          </cell>
          <cell r="DI46">
            <v>16052.75</v>
          </cell>
          <cell r="DJ46">
            <v>16052.75</v>
          </cell>
          <cell r="DU46">
            <v>3531.605</v>
          </cell>
          <cell r="DV46">
            <v>3531.605</v>
          </cell>
          <cell r="DW46">
            <v>3531.605</v>
          </cell>
        </row>
        <row r="47">
          <cell r="A47" t="str">
            <v>соб</v>
          </cell>
          <cell r="DH47">
            <v>16052.75</v>
          </cell>
          <cell r="DI47">
            <v>16052.75</v>
          </cell>
          <cell r="DJ47">
            <v>16052.75</v>
          </cell>
          <cell r="DU47">
            <v>3531.605</v>
          </cell>
          <cell r="DV47">
            <v>3531.605</v>
          </cell>
          <cell r="DW47">
            <v>3531.605</v>
          </cell>
        </row>
        <row r="48">
          <cell r="A48" t="str">
            <v>соб</v>
          </cell>
          <cell r="DH48">
            <v>16052.75</v>
          </cell>
          <cell r="DI48">
            <v>16052.75</v>
          </cell>
          <cell r="DJ48">
            <v>16052.75</v>
          </cell>
          <cell r="DU48">
            <v>3531.605</v>
          </cell>
          <cell r="DV48">
            <v>3531.605</v>
          </cell>
          <cell r="DW48">
            <v>3531.605</v>
          </cell>
        </row>
        <row r="49">
          <cell r="A49" t="str">
            <v>соб</v>
          </cell>
          <cell r="DH49">
            <v>16052.75</v>
          </cell>
          <cell r="DI49">
            <v>16052.75</v>
          </cell>
          <cell r="DJ49">
            <v>16052.75</v>
          </cell>
          <cell r="DU49">
            <v>3531.605</v>
          </cell>
          <cell r="DV49">
            <v>3531.605</v>
          </cell>
          <cell r="DW49">
            <v>3531.605</v>
          </cell>
        </row>
        <row r="50">
          <cell r="A50" t="str">
            <v>соб</v>
          </cell>
          <cell r="DH50">
            <v>16179.2</v>
          </cell>
          <cell r="DI50">
            <v>16179.2</v>
          </cell>
          <cell r="DJ50">
            <v>16179.2</v>
          </cell>
          <cell r="DU50">
            <v>3559.424</v>
          </cell>
          <cell r="DV50">
            <v>3559.424</v>
          </cell>
          <cell r="DW50">
            <v>3559.424</v>
          </cell>
        </row>
        <row r="51">
          <cell r="A51" t="str">
            <v>соб</v>
          </cell>
          <cell r="DH51">
            <v>16179.2</v>
          </cell>
          <cell r="DI51">
            <v>16179.2</v>
          </cell>
          <cell r="DJ51">
            <v>16179.2</v>
          </cell>
          <cell r="DU51">
            <v>3559.424</v>
          </cell>
          <cell r="DV51">
            <v>3559.424</v>
          </cell>
          <cell r="DW51">
            <v>3559.424</v>
          </cell>
        </row>
        <row r="52">
          <cell r="A52" t="str">
            <v>соб</v>
          </cell>
          <cell r="DH52">
            <v>14073</v>
          </cell>
          <cell r="DI52">
            <v>14073</v>
          </cell>
          <cell r="DJ52">
            <v>14073</v>
          </cell>
          <cell r="DU52">
            <v>3096.06</v>
          </cell>
          <cell r="DV52">
            <v>3096.06</v>
          </cell>
          <cell r="DW52">
            <v>3096.06</v>
          </cell>
        </row>
        <row r="53">
          <cell r="A53" t="str">
            <v>соб</v>
          </cell>
          <cell r="DH53">
            <v>33972</v>
          </cell>
          <cell r="DI53">
            <v>33972</v>
          </cell>
          <cell r="DJ53">
            <v>33972</v>
          </cell>
          <cell r="DU53">
            <v>7473.84</v>
          </cell>
          <cell r="DV53">
            <v>7473.84</v>
          </cell>
          <cell r="DW53">
            <v>7473.84</v>
          </cell>
        </row>
        <row r="54">
          <cell r="A54" t="str">
            <v>соб</v>
          </cell>
          <cell r="DH54">
            <v>16857</v>
          </cell>
          <cell r="DI54">
            <v>16857</v>
          </cell>
          <cell r="DJ54">
            <v>16857</v>
          </cell>
          <cell r="DU54">
            <v>3708.54</v>
          </cell>
          <cell r="DV54">
            <v>3708.54</v>
          </cell>
          <cell r="DW54">
            <v>3708.54</v>
          </cell>
        </row>
        <row r="55">
          <cell r="A55" t="str">
            <v>соб</v>
          </cell>
          <cell r="DH55">
            <v>16857</v>
          </cell>
          <cell r="DI55">
            <v>16857</v>
          </cell>
          <cell r="DJ55">
            <v>16857</v>
          </cell>
          <cell r="DU55">
            <v>3708.54</v>
          </cell>
          <cell r="DV55">
            <v>3708.54</v>
          </cell>
          <cell r="DW55">
            <v>3708.54</v>
          </cell>
        </row>
        <row r="56">
          <cell r="A56" t="str">
            <v>соб</v>
          </cell>
          <cell r="DH56">
            <v>16857</v>
          </cell>
          <cell r="DI56">
            <v>16857</v>
          </cell>
          <cell r="DJ56">
            <v>16857</v>
          </cell>
          <cell r="DU56">
            <v>3708.54</v>
          </cell>
          <cell r="DV56">
            <v>3708.54</v>
          </cell>
          <cell r="DW56">
            <v>3708.54</v>
          </cell>
        </row>
        <row r="57">
          <cell r="A57" t="str">
            <v>соб</v>
          </cell>
          <cell r="DH57">
            <v>16857</v>
          </cell>
          <cell r="DI57">
            <v>16857</v>
          </cell>
          <cell r="DJ57">
            <v>16857</v>
          </cell>
          <cell r="DU57">
            <v>3708.54</v>
          </cell>
          <cell r="DV57">
            <v>3708.54</v>
          </cell>
          <cell r="DW57">
            <v>3708.54</v>
          </cell>
        </row>
        <row r="58">
          <cell r="A58" t="str">
            <v>соб</v>
          </cell>
          <cell r="DH58">
            <v>16857</v>
          </cell>
          <cell r="DI58">
            <v>16857</v>
          </cell>
          <cell r="DJ58">
            <v>16857</v>
          </cell>
          <cell r="DU58">
            <v>3708.54</v>
          </cell>
          <cell r="DV58">
            <v>3708.54</v>
          </cell>
          <cell r="DW58">
            <v>3708.54</v>
          </cell>
        </row>
        <row r="59">
          <cell r="A59" t="str">
            <v>соб</v>
          </cell>
          <cell r="DH59">
            <v>16857</v>
          </cell>
          <cell r="DI59">
            <v>16857</v>
          </cell>
          <cell r="DJ59">
            <v>16857</v>
          </cell>
          <cell r="DU59">
            <v>3708.54</v>
          </cell>
          <cell r="DV59">
            <v>3708.54</v>
          </cell>
          <cell r="DW59">
            <v>3708.54</v>
          </cell>
        </row>
        <row r="60">
          <cell r="A60" t="str">
            <v>соб</v>
          </cell>
          <cell r="DH60">
            <v>17838</v>
          </cell>
          <cell r="DI60">
            <v>17838</v>
          </cell>
          <cell r="DJ60">
            <v>17838</v>
          </cell>
          <cell r="DU60">
            <v>3924.36</v>
          </cell>
          <cell r="DV60">
            <v>3924.36</v>
          </cell>
          <cell r="DW60">
            <v>3924.36</v>
          </cell>
        </row>
        <row r="61">
          <cell r="A61" t="str">
            <v>соб</v>
          </cell>
          <cell r="DH61">
            <v>17838</v>
          </cell>
          <cell r="DI61">
            <v>17838</v>
          </cell>
          <cell r="DJ61">
            <v>17838</v>
          </cell>
          <cell r="DU61">
            <v>3924.36</v>
          </cell>
          <cell r="DV61">
            <v>3924.36</v>
          </cell>
          <cell r="DW61">
            <v>3924.36</v>
          </cell>
        </row>
        <row r="62">
          <cell r="A62" t="str">
            <v>соб</v>
          </cell>
          <cell r="DH62">
            <v>17838</v>
          </cell>
          <cell r="DI62">
            <v>17838</v>
          </cell>
          <cell r="DJ62">
            <v>17838</v>
          </cell>
          <cell r="DU62">
            <v>3924.36</v>
          </cell>
          <cell r="DV62">
            <v>3924.36</v>
          </cell>
          <cell r="DW62">
            <v>3924.36</v>
          </cell>
        </row>
        <row r="63">
          <cell r="A63" t="str">
            <v>соб</v>
          </cell>
          <cell r="DH63">
            <v>17838</v>
          </cell>
          <cell r="DI63">
            <v>17838</v>
          </cell>
          <cell r="DJ63">
            <v>17838</v>
          </cell>
          <cell r="DU63">
            <v>3924.36</v>
          </cell>
          <cell r="DV63">
            <v>3924.36</v>
          </cell>
          <cell r="DW63">
            <v>3924.36</v>
          </cell>
        </row>
        <row r="64">
          <cell r="A64" t="str">
            <v>соб</v>
          </cell>
          <cell r="DH64">
            <v>17838</v>
          </cell>
          <cell r="DI64">
            <v>17838</v>
          </cell>
          <cell r="DJ64">
            <v>17838</v>
          </cell>
          <cell r="DU64">
            <v>3924.36</v>
          </cell>
          <cell r="DV64">
            <v>3924.36</v>
          </cell>
          <cell r="DW64">
            <v>3924.36</v>
          </cell>
        </row>
        <row r="65">
          <cell r="A65" t="str">
            <v>соб</v>
          </cell>
          <cell r="DH65">
            <v>17838</v>
          </cell>
          <cell r="DI65">
            <v>17838</v>
          </cell>
          <cell r="DJ65">
            <v>17838</v>
          </cell>
          <cell r="DU65">
            <v>3924.36</v>
          </cell>
          <cell r="DV65">
            <v>3924.36</v>
          </cell>
          <cell r="DW65">
            <v>3924.36</v>
          </cell>
        </row>
        <row r="66">
          <cell r="A66" t="str">
            <v>соб</v>
          </cell>
          <cell r="DH66">
            <v>16677</v>
          </cell>
          <cell r="DI66">
            <v>16677</v>
          </cell>
          <cell r="DJ66">
            <v>16677</v>
          </cell>
          <cell r="DU66">
            <v>3668.94</v>
          </cell>
          <cell r="DV66">
            <v>3668.94</v>
          </cell>
          <cell r="DW66">
            <v>3668.94</v>
          </cell>
        </row>
        <row r="67">
          <cell r="A67" t="str">
            <v>соб</v>
          </cell>
          <cell r="DH67">
            <v>16677</v>
          </cell>
          <cell r="DI67">
            <v>16677</v>
          </cell>
          <cell r="DJ67">
            <v>16677</v>
          </cell>
          <cell r="DU67">
            <v>3668.94</v>
          </cell>
          <cell r="DV67">
            <v>3668.94</v>
          </cell>
          <cell r="DW67">
            <v>3668.94</v>
          </cell>
        </row>
        <row r="68">
          <cell r="A68" t="str">
            <v>соб</v>
          </cell>
          <cell r="DH68">
            <v>16677</v>
          </cell>
          <cell r="DI68">
            <v>16677</v>
          </cell>
          <cell r="DJ68">
            <v>16677</v>
          </cell>
          <cell r="DU68">
            <v>3668.94</v>
          </cell>
          <cell r="DV68">
            <v>3668.94</v>
          </cell>
          <cell r="DW68">
            <v>3668.94</v>
          </cell>
        </row>
        <row r="69">
          <cell r="A69" t="str">
            <v>соб</v>
          </cell>
          <cell r="DH69">
            <v>16677</v>
          </cell>
          <cell r="DI69">
            <v>16677</v>
          </cell>
          <cell r="DJ69">
            <v>16677</v>
          </cell>
          <cell r="DU69">
            <v>3668.94</v>
          </cell>
          <cell r="DV69">
            <v>3668.94</v>
          </cell>
          <cell r="DW69">
            <v>3668.94</v>
          </cell>
        </row>
        <row r="70">
          <cell r="A70" t="str">
            <v>соб</v>
          </cell>
          <cell r="DH70">
            <v>16677</v>
          </cell>
          <cell r="DI70">
            <v>16677</v>
          </cell>
          <cell r="DJ70">
            <v>16677</v>
          </cell>
          <cell r="DU70">
            <v>3668.94</v>
          </cell>
          <cell r="DV70">
            <v>3668.94</v>
          </cell>
          <cell r="DW70">
            <v>3668.94</v>
          </cell>
        </row>
        <row r="71">
          <cell r="A71" t="str">
            <v>соб</v>
          </cell>
          <cell r="DH71">
            <v>13134</v>
          </cell>
          <cell r="DI71">
            <v>13134</v>
          </cell>
          <cell r="DJ71">
            <v>13134</v>
          </cell>
          <cell r="DU71">
            <v>2889.48</v>
          </cell>
          <cell r="DV71">
            <v>2889.48</v>
          </cell>
          <cell r="DW71">
            <v>2889.48</v>
          </cell>
        </row>
        <row r="72">
          <cell r="A72" t="str">
            <v>соб</v>
          </cell>
          <cell r="DH72">
            <v>13134</v>
          </cell>
          <cell r="DI72">
            <v>13134</v>
          </cell>
          <cell r="DJ72">
            <v>13134</v>
          </cell>
          <cell r="DU72">
            <v>2889.48</v>
          </cell>
          <cell r="DV72">
            <v>2889.48</v>
          </cell>
          <cell r="DW72">
            <v>2889.48</v>
          </cell>
        </row>
        <row r="73">
          <cell r="A73" t="str">
            <v>соб</v>
          </cell>
          <cell r="DH73">
            <v>13134</v>
          </cell>
          <cell r="DI73">
            <v>13134</v>
          </cell>
          <cell r="DJ73">
            <v>13134</v>
          </cell>
          <cell r="DU73">
            <v>2889.48</v>
          </cell>
          <cell r="DV73">
            <v>2889.48</v>
          </cell>
          <cell r="DW73">
            <v>2889.48</v>
          </cell>
        </row>
        <row r="74">
          <cell r="A74" t="str">
            <v>соб</v>
          </cell>
          <cell r="DH74">
            <v>13134</v>
          </cell>
          <cell r="DI74">
            <v>13134</v>
          </cell>
          <cell r="DJ74">
            <v>13134</v>
          </cell>
          <cell r="DU74">
            <v>2889.48</v>
          </cell>
          <cell r="DV74">
            <v>2889.48</v>
          </cell>
          <cell r="DW74">
            <v>2889.48</v>
          </cell>
        </row>
        <row r="75">
          <cell r="A75" t="str">
            <v>соб</v>
          </cell>
          <cell r="DH75">
            <v>14776.5</v>
          </cell>
          <cell r="DI75">
            <v>14776.5</v>
          </cell>
          <cell r="DJ75">
            <v>14776.5</v>
          </cell>
          <cell r="DU75">
            <v>3250.83</v>
          </cell>
          <cell r="DV75">
            <v>3250.83</v>
          </cell>
          <cell r="DW75">
            <v>3250.83</v>
          </cell>
        </row>
        <row r="76">
          <cell r="A76" t="str">
            <v>соб</v>
          </cell>
          <cell r="DH76">
            <v>14776.5</v>
          </cell>
          <cell r="DI76">
            <v>14776.5</v>
          </cell>
          <cell r="DJ76">
            <v>14776.5</v>
          </cell>
          <cell r="DU76">
            <v>3250.83</v>
          </cell>
          <cell r="DV76">
            <v>3250.83</v>
          </cell>
          <cell r="DW76">
            <v>3250.83</v>
          </cell>
        </row>
        <row r="77">
          <cell r="A77" t="str">
            <v>соб</v>
          </cell>
          <cell r="DH77">
            <v>14776.5</v>
          </cell>
          <cell r="DI77">
            <v>14776.5</v>
          </cell>
          <cell r="DJ77">
            <v>14776.5</v>
          </cell>
          <cell r="DU77">
            <v>3250.83</v>
          </cell>
          <cell r="DV77">
            <v>3250.83</v>
          </cell>
          <cell r="DW77">
            <v>3250.83</v>
          </cell>
        </row>
        <row r="78">
          <cell r="A78" t="str">
            <v>соб</v>
          </cell>
          <cell r="DH78">
            <v>14776.5</v>
          </cell>
          <cell r="DI78">
            <v>14776.5</v>
          </cell>
          <cell r="DJ78">
            <v>14776.5</v>
          </cell>
          <cell r="DU78">
            <v>3250.83</v>
          </cell>
          <cell r="DV78">
            <v>3250.83</v>
          </cell>
          <cell r="DW78">
            <v>3250.83</v>
          </cell>
        </row>
        <row r="79">
          <cell r="A79" t="str">
            <v>соб</v>
          </cell>
          <cell r="DH79">
            <v>16857</v>
          </cell>
          <cell r="DI79">
            <v>16857</v>
          </cell>
          <cell r="DJ79">
            <v>16857</v>
          </cell>
          <cell r="DU79">
            <v>3708.54</v>
          </cell>
          <cell r="DV79">
            <v>3708.54</v>
          </cell>
          <cell r="DW79">
            <v>3708.54</v>
          </cell>
        </row>
        <row r="80">
          <cell r="A80" t="str">
            <v>соб</v>
          </cell>
          <cell r="DH80">
            <v>16857</v>
          </cell>
          <cell r="DI80">
            <v>16857</v>
          </cell>
          <cell r="DJ80">
            <v>16857</v>
          </cell>
          <cell r="DU80">
            <v>3708.54</v>
          </cell>
          <cell r="DV80">
            <v>3708.54</v>
          </cell>
          <cell r="DW80">
            <v>3708.54</v>
          </cell>
        </row>
        <row r="81">
          <cell r="A81" t="str">
            <v>соб</v>
          </cell>
          <cell r="DH81">
            <v>16857</v>
          </cell>
          <cell r="DI81">
            <v>16857</v>
          </cell>
          <cell r="DJ81">
            <v>16857</v>
          </cell>
          <cell r="DU81">
            <v>3708.54</v>
          </cell>
          <cell r="DV81">
            <v>3708.54</v>
          </cell>
          <cell r="DW81">
            <v>3708.54</v>
          </cell>
        </row>
        <row r="82">
          <cell r="A82" t="str">
            <v>соб</v>
          </cell>
          <cell r="DH82">
            <v>16857</v>
          </cell>
          <cell r="DI82">
            <v>16857</v>
          </cell>
          <cell r="DJ82">
            <v>16857</v>
          </cell>
          <cell r="DU82">
            <v>3708.54</v>
          </cell>
          <cell r="DV82">
            <v>3708.54</v>
          </cell>
          <cell r="DW82">
            <v>3708.54</v>
          </cell>
        </row>
        <row r="83">
          <cell r="A83" t="str">
            <v>соб</v>
          </cell>
          <cell r="DH83">
            <v>16857</v>
          </cell>
          <cell r="DI83">
            <v>16857</v>
          </cell>
          <cell r="DJ83">
            <v>16857</v>
          </cell>
          <cell r="DU83">
            <v>3708.54</v>
          </cell>
          <cell r="DV83">
            <v>3708.54</v>
          </cell>
          <cell r="DW83">
            <v>3708.54</v>
          </cell>
        </row>
        <row r="84">
          <cell r="A84" t="str">
            <v>соб</v>
          </cell>
          <cell r="DH84">
            <v>16857</v>
          </cell>
          <cell r="DI84">
            <v>16857</v>
          </cell>
          <cell r="DJ84">
            <v>16857</v>
          </cell>
          <cell r="DU84">
            <v>3708.54</v>
          </cell>
          <cell r="DV84">
            <v>3708.54</v>
          </cell>
          <cell r="DW84">
            <v>3708.54</v>
          </cell>
        </row>
        <row r="85">
          <cell r="A85" t="str">
            <v>соб</v>
          </cell>
          <cell r="DH85">
            <v>16857</v>
          </cell>
          <cell r="DI85">
            <v>16857</v>
          </cell>
          <cell r="DJ85">
            <v>16857</v>
          </cell>
          <cell r="DU85">
            <v>3708.54</v>
          </cell>
          <cell r="DV85">
            <v>3708.54</v>
          </cell>
          <cell r="DW85">
            <v>3708.54</v>
          </cell>
        </row>
        <row r="86">
          <cell r="A86" t="str">
            <v>соб</v>
          </cell>
          <cell r="DH86">
            <v>16857</v>
          </cell>
          <cell r="DI86">
            <v>16857</v>
          </cell>
          <cell r="DJ86">
            <v>16857</v>
          </cell>
          <cell r="DU86">
            <v>3708.54</v>
          </cell>
          <cell r="DV86">
            <v>3708.54</v>
          </cell>
          <cell r="DW86">
            <v>3708.54</v>
          </cell>
        </row>
        <row r="87">
          <cell r="A87" t="str">
            <v>соб</v>
          </cell>
          <cell r="DH87">
            <v>14073</v>
          </cell>
          <cell r="DI87">
            <v>14073</v>
          </cell>
          <cell r="DJ87">
            <v>14073</v>
          </cell>
          <cell r="DU87">
            <v>3096.06</v>
          </cell>
          <cell r="DV87">
            <v>3096.06</v>
          </cell>
          <cell r="DW87">
            <v>3096.06</v>
          </cell>
        </row>
        <row r="88">
          <cell r="A88" t="str">
            <v>соб</v>
          </cell>
          <cell r="DH88">
            <v>14073</v>
          </cell>
          <cell r="DI88">
            <v>14073</v>
          </cell>
          <cell r="DJ88">
            <v>14073</v>
          </cell>
          <cell r="DU88">
            <v>3096.06</v>
          </cell>
          <cell r="DV88">
            <v>3096.06</v>
          </cell>
          <cell r="DW88">
            <v>3096.06</v>
          </cell>
        </row>
        <row r="89">
          <cell r="A89" t="str">
            <v>соб</v>
          </cell>
          <cell r="DH89">
            <v>14073</v>
          </cell>
          <cell r="DI89">
            <v>14073</v>
          </cell>
          <cell r="DJ89">
            <v>14073</v>
          </cell>
          <cell r="DU89">
            <v>3096.06</v>
          </cell>
          <cell r="DV89">
            <v>3096.06</v>
          </cell>
          <cell r="DW89">
            <v>3096.06</v>
          </cell>
        </row>
        <row r="90">
          <cell r="A90" t="str">
            <v>соб</v>
          </cell>
          <cell r="DH90">
            <v>14073</v>
          </cell>
          <cell r="DI90">
            <v>14073</v>
          </cell>
          <cell r="DJ90">
            <v>14073</v>
          </cell>
          <cell r="DU90">
            <v>3096.06</v>
          </cell>
          <cell r="DV90">
            <v>3096.06</v>
          </cell>
          <cell r="DW90">
            <v>3096.06</v>
          </cell>
        </row>
        <row r="91">
          <cell r="A91" t="str">
            <v>соб</v>
          </cell>
          <cell r="DH91">
            <v>17578.5</v>
          </cell>
          <cell r="DI91">
            <v>17578.5</v>
          </cell>
          <cell r="DJ91">
            <v>17578.5</v>
          </cell>
          <cell r="DU91">
            <v>3867.27</v>
          </cell>
          <cell r="DV91">
            <v>3867.27</v>
          </cell>
          <cell r="DW91">
            <v>3867.27</v>
          </cell>
        </row>
        <row r="92">
          <cell r="A92" t="str">
            <v>соб</v>
          </cell>
          <cell r="DH92">
            <v>9850.5</v>
          </cell>
          <cell r="DI92">
            <v>9850.5</v>
          </cell>
          <cell r="DJ92">
            <v>9850.5</v>
          </cell>
          <cell r="DU92">
            <v>2167.11</v>
          </cell>
          <cell r="DV92">
            <v>2167.11</v>
          </cell>
          <cell r="DW92">
            <v>2167.11</v>
          </cell>
        </row>
        <row r="93">
          <cell r="A93" t="str">
            <v>соб</v>
          </cell>
          <cell r="DH93">
            <v>9850.5</v>
          </cell>
          <cell r="DI93">
            <v>9850.5</v>
          </cell>
          <cell r="DJ93">
            <v>9850.5</v>
          </cell>
          <cell r="DU93">
            <v>2167.11</v>
          </cell>
          <cell r="DV93">
            <v>2167.11</v>
          </cell>
          <cell r="DW93">
            <v>2167.11</v>
          </cell>
        </row>
        <row r="94">
          <cell r="A94" t="str">
            <v>соб</v>
          </cell>
          <cell r="DH94">
            <v>9850.5</v>
          </cell>
          <cell r="DI94">
            <v>9850.5</v>
          </cell>
          <cell r="DJ94">
            <v>9850.5</v>
          </cell>
          <cell r="DU94">
            <v>2167.11</v>
          </cell>
          <cell r="DV94">
            <v>2167.11</v>
          </cell>
          <cell r="DW94">
            <v>2167.11</v>
          </cell>
        </row>
        <row r="95">
          <cell r="A95" t="str">
            <v>соб</v>
          </cell>
          <cell r="DH95">
            <v>9850.5</v>
          </cell>
          <cell r="DI95">
            <v>9850.5</v>
          </cell>
          <cell r="DJ95">
            <v>9850.5</v>
          </cell>
          <cell r="DU95">
            <v>2167.11</v>
          </cell>
          <cell r="DV95">
            <v>2167.11</v>
          </cell>
          <cell r="DW95">
            <v>2167.11</v>
          </cell>
        </row>
        <row r="96">
          <cell r="A96" t="str">
            <v>соб</v>
          </cell>
          <cell r="DH96">
            <v>9850.5</v>
          </cell>
          <cell r="DI96">
            <v>9850.5</v>
          </cell>
          <cell r="DJ96">
            <v>9850.5</v>
          </cell>
          <cell r="DU96">
            <v>2167.11</v>
          </cell>
          <cell r="DV96">
            <v>2167.11</v>
          </cell>
          <cell r="DW96">
            <v>2167.11</v>
          </cell>
        </row>
        <row r="97">
          <cell r="A97" t="str">
            <v>соб</v>
          </cell>
          <cell r="DH97">
            <v>16857</v>
          </cell>
          <cell r="DI97">
            <v>16857</v>
          </cell>
          <cell r="DJ97">
            <v>16857</v>
          </cell>
          <cell r="DU97">
            <v>3708.54</v>
          </cell>
          <cell r="DV97">
            <v>3708.54</v>
          </cell>
          <cell r="DW97">
            <v>3708.54</v>
          </cell>
        </row>
        <row r="98">
          <cell r="A98" t="str">
            <v>соб</v>
          </cell>
          <cell r="DH98">
            <v>16857</v>
          </cell>
          <cell r="DI98">
            <v>16857</v>
          </cell>
          <cell r="DJ98">
            <v>16857</v>
          </cell>
          <cell r="DU98">
            <v>3708.54</v>
          </cell>
          <cell r="DV98">
            <v>3708.54</v>
          </cell>
          <cell r="DW98">
            <v>3708.54</v>
          </cell>
        </row>
        <row r="99">
          <cell r="A99" t="str">
            <v>соб</v>
          </cell>
          <cell r="DH99">
            <v>16857</v>
          </cell>
          <cell r="DI99">
            <v>16857</v>
          </cell>
          <cell r="DJ99">
            <v>16857</v>
          </cell>
          <cell r="DU99">
            <v>3708.54</v>
          </cell>
          <cell r="DV99">
            <v>3708.54</v>
          </cell>
          <cell r="DW99">
            <v>3708.54</v>
          </cell>
        </row>
        <row r="100">
          <cell r="A100" t="str">
            <v>соб</v>
          </cell>
          <cell r="DH100">
            <v>16857</v>
          </cell>
          <cell r="DI100">
            <v>16857</v>
          </cell>
          <cell r="DJ100">
            <v>16857</v>
          </cell>
          <cell r="DU100">
            <v>3708.54</v>
          </cell>
          <cell r="DV100">
            <v>3708.54</v>
          </cell>
          <cell r="DW100">
            <v>3708.54</v>
          </cell>
        </row>
        <row r="101">
          <cell r="A101" t="str">
            <v>соб</v>
          </cell>
          <cell r="DH101">
            <v>16857</v>
          </cell>
          <cell r="DI101">
            <v>16857</v>
          </cell>
          <cell r="DJ101">
            <v>16857</v>
          </cell>
          <cell r="DU101">
            <v>3708.54</v>
          </cell>
          <cell r="DV101">
            <v>3708.54</v>
          </cell>
          <cell r="DW101">
            <v>3708.54</v>
          </cell>
        </row>
        <row r="102">
          <cell r="A102" t="str">
            <v>соб</v>
          </cell>
          <cell r="DH102">
            <v>16857</v>
          </cell>
          <cell r="DI102">
            <v>16857</v>
          </cell>
          <cell r="DJ102">
            <v>16857</v>
          </cell>
          <cell r="DU102">
            <v>3708.54</v>
          </cell>
          <cell r="DV102">
            <v>3708.54</v>
          </cell>
          <cell r="DW102">
            <v>3708.54</v>
          </cell>
        </row>
        <row r="103">
          <cell r="A103" t="str">
            <v>соб</v>
          </cell>
          <cell r="DH103">
            <v>16857</v>
          </cell>
          <cell r="DI103">
            <v>16857</v>
          </cell>
          <cell r="DJ103">
            <v>16857</v>
          </cell>
          <cell r="DU103">
            <v>3708.54</v>
          </cell>
          <cell r="DV103">
            <v>3708.54</v>
          </cell>
          <cell r="DW103">
            <v>3708.54</v>
          </cell>
        </row>
        <row r="104">
          <cell r="A104" t="str">
            <v>соб</v>
          </cell>
          <cell r="DH104">
            <v>16857</v>
          </cell>
          <cell r="DI104">
            <v>16857</v>
          </cell>
          <cell r="DJ104">
            <v>16857</v>
          </cell>
          <cell r="DU104">
            <v>3708.54</v>
          </cell>
          <cell r="DV104">
            <v>3708.54</v>
          </cell>
          <cell r="DW104">
            <v>3708.54</v>
          </cell>
        </row>
        <row r="105">
          <cell r="A105" t="str">
            <v>соб</v>
          </cell>
          <cell r="DH105">
            <v>16857</v>
          </cell>
          <cell r="DI105">
            <v>16857</v>
          </cell>
          <cell r="DJ105">
            <v>16857</v>
          </cell>
          <cell r="DU105">
            <v>3708.54</v>
          </cell>
          <cell r="DV105">
            <v>3708.54</v>
          </cell>
          <cell r="DW105">
            <v>3708.54</v>
          </cell>
        </row>
        <row r="106">
          <cell r="A106" t="str">
            <v>соб</v>
          </cell>
          <cell r="DH106">
            <v>16857</v>
          </cell>
          <cell r="DI106">
            <v>16857</v>
          </cell>
          <cell r="DJ106">
            <v>16857</v>
          </cell>
          <cell r="DU106">
            <v>3708.54</v>
          </cell>
          <cell r="DV106">
            <v>3708.54</v>
          </cell>
          <cell r="DW106">
            <v>3708.54</v>
          </cell>
        </row>
        <row r="107">
          <cell r="A107" t="str">
            <v>соб</v>
          </cell>
          <cell r="DH107">
            <v>16857</v>
          </cell>
          <cell r="DI107">
            <v>16857</v>
          </cell>
          <cell r="DJ107">
            <v>16857</v>
          </cell>
          <cell r="DU107">
            <v>3708.54</v>
          </cell>
          <cell r="DV107">
            <v>3708.54</v>
          </cell>
          <cell r="DW107">
            <v>3708.54</v>
          </cell>
        </row>
        <row r="108">
          <cell r="A108" t="str">
            <v>соб</v>
          </cell>
          <cell r="DH108">
            <v>16857</v>
          </cell>
          <cell r="DI108">
            <v>16857</v>
          </cell>
          <cell r="DJ108">
            <v>16857</v>
          </cell>
          <cell r="DU108">
            <v>3708.54</v>
          </cell>
          <cell r="DV108">
            <v>3708.54</v>
          </cell>
          <cell r="DW108">
            <v>3708.54</v>
          </cell>
        </row>
        <row r="109">
          <cell r="A109" t="str">
            <v>соб</v>
          </cell>
          <cell r="DH109">
            <v>16857</v>
          </cell>
          <cell r="DI109">
            <v>16857</v>
          </cell>
          <cell r="DJ109">
            <v>16857</v>
          </cell>
          <cell r="DU109">
            <v>3708.54</v>
          </cell>
          <cell r="DV109">
            <v>3708.54</v>
          </cell>
          <cell r="DW109">
            <v>3708.54</v>
          </cell>
        </row>
        <row r="110">
          <cell r="A110" t="str">
            <v>соб</v>
          </cell>
          <cell r="DH110">
            <v>16857</v>
          </cell>
          <cell r="DI110">
            <v>16857</v>
          </cell>
          <cell r="DJ110">
            <v>16857</v>
          </cell>
          <cell r="DU110">
            <v>3708.54</v>
          </cell>
          <cell r="DV110">
            <v>3708.54</v>
          </cell>
          <cell r="DW110">
            <v>3708.54</v>
          </cell>
        </row>
        <row r="111">
          <cell r="A111" t="str">
            <v>соб</v>
          </cell>
          <cell r="DH111">
            <v>14776.5</v>
          </cell>
          <cell r="DI111">
            <v>14776.5</v>
          </cell>
          <cell r="DJ111">
            <v>14776.5</v>
          </cell>
          <cell r="DU111">
            <v>3250.83</v>
          </cell>
          <cell r="DV111">
            <v>3250.83</v>
          </cell>
          <cell r="DW111">
            <v>3250.83</v>
          </cell>
        </row>
        <row r="112">
          <cell r="A112" t="str">
            <v>соб</v>
          </cell>
          <cell r="DH112">
            <v>16857</v>
          </cell>
          <cell r="DI112">
            <v>16857</v>
          </cell>
          <cell r="DJ112">
            <v>16857</v>
          </cell>
          <cell r="DU112">
            <v>3708.54</v>
          </cell>
          <cell r="DV112">
            <v>3708.54</v>
          </cell>
          <cell r="DW112">
            <v>3708.54</v>
          </cell>
        </row>
        <row r="113">
          <cell r="A113" t="str">
            <v>соб</v>
          </cell>
          <cell r="DH113">
            <v>16857</v>
          </cell>
          <cell r="DI113">
            <v>16857</v>
          </cell>
          <cell r="DJ113">
            <v>16857</v>
          </cell>
          <cell r="DU113">
            <v>3708.54</v>
          </cell>
          <cell r="DV113">
            <v>3708.54</v>
          </cell>
          <cell r="DW113">
            <v>3708.54</v>
          </cell>
        </row>
        <row r="114">
          <cell r="A114" t="str">
            <v>соб</v>
          </cell>
          <cell r="DH114">
            <v>16857</v>
          </cell>
          <cell r="DI114">
            <v>16857</v>
          </cell>
          <cell r="DJ114">
            <v>16857</v>
          </cell>
          <cell r="DU114">
            <v>3708.54</v>
          </cell>
          <cell r="DV114">
            <v>3708.54</v>
          </cell>
          <cell r="DW114">
            <v>3708.54</v>
          </cell>
        </row>
        <row r="115">
          <cell r="A115" t="str">
            <v>соб</v>
          </cell>
          <cell r="DH115">
            <v>16857</v>
          </cell>
          <cell r="DI115">
            <v>16857</v>
          </cell>
          <cell r="DJ115">
            <v>16857</v>
          </cell>
          <cell r="DU115">
            <v>3708.54</v>
          </cell>
          <cell r="DV115">
            <v>3708.54</v>
          </cell>
          <cell r="DW115">
            <v>3708.54</v>
          </cell>
        </row>
        <row r="116">
          <cell r="A116" t="str">
            <v>соб</v>
          </cell>
          <cell r="DH116">
            <v>16857</v>
          </cell>
          <cell r="DI116">
            <v>16857</v>
          </cell>
          <cell r="DJ116">
            <v>16857</v>
          </cell>
          <cell r="DU116">
            <v>3708.54</v>
          </cell>
          <cell r="DV116">
            <v>3708.54</v>
          </cell>
          <cell r="DW116">
            <v>3708.54</v>
          </cell>
        </row>
        <row r="117">
          <cell r="A117" t="str">
            <v>соб</v>
          </cell>
          <cell r="DH117">
            <v>16857</v>
          </cell>
          <cell r="DI117">
            <v>16857</v>
          </cell>
          <cell r="DJ117">
            <v>16857</v>
          </cell>
          <cell r="DU117">
            <v>3708.54</v>
          </cell>
          <cell r="DV117">
            <v>3708.54</v>
          </cell>
          <cell r="DW117">
            <v>3708.54</v>
          </cell>
        </row>
        <row r="118">
          <cell r="A118" t="str">
            <v>соб</v>
          </cell>
          <cell r="DH118">
            <v>16857</v>
          </cell>
          <cell r="DI118">
            <v>16857</v>
          </cell>
          <cell r="DJ118">
            <v>16857</v>
          </cell>
          <cell r="DU118">
            <v>3708.54</v>
          </cell>
          <cell r="DV118">
            <v>3708.54</v>
          </cell>
          <cell r="DW118">
            <v>3708.54</v>
          </cell>
        </row>
        <row r="119">
          <cell r="A119" t="str">
            <v>соб</v>
          </cell>
          <cell r="DH119">
            <v>16857</v>
          </cell>
          <cell r="DI119">
            <v>16857</v>
          </cell>
          <cell r="DJ119">
            <v>16857</v>
          </cell>
          <cell r="DU119">
            <v>3708.54</v>
          </cell>
          <cell r="DV119">
            <v>3708.54</v>
          </cell>
          <cell r="DW119">
            <v>3708.54</v>
          </cell>
        </row>
        <row r="120">
          <cell r="A120" t="str">
            <v>соб</v>
          </cell>
          <cell r="DH120">
            <v>16857</v>
          </cell>
          <cell r="DI120">
            <v>16857</v>
          </cell>
          <cell r="DJ120">
            <v>16857</v>
          </cell>
          <cell r="DU120">
            <v>3708.54</v>
          </cell>
          <cell r="DV120">
            <v>3708.54</v>
          </cell>
          <cell r="DW120">
            <v>3708.54</v>
          </cell>
        </row>
        <row r="121">
          <cell r="A121" t="str">
            <v>соб</v>
          </cell>
          <cell r="DH121">
            <v>16857</v>
          </cell>
          <cell r="DI121">
            <v>16857</v>
          </cell>
          <cell r="DJ121">
            <v>16857</v>
          </cell>
          <cell r="DU121">
            <v>3708.54</v>
          </cell>
          <cell r="DV121">
            <v>3708.54</v>
          </cell>
          <cell r="DW121">
            <v>3708.54</v>
          </cell>
        </row>
        <row r="122">
          <cell r="A122" t="str">
            <v>соб</v>
          </cell>
          <cell r="DH122">
            <v>16857</v>
          </cell>
          <cell r="DI122">
            <v>16857</v>
          </cell>
          <cell r="DJ122">
            <v>16857</v>
          </cell>
          <cell r="DU122">
            <v>3708.54</v>
          </cell>
          <cell r="DV122">
            <v>3708.54</v>
          </cell>
          <cell r="DW122">
            <v>3708.54</v>
          </cell>
        </row>
        <row r="123">
          <cell r="A123" t="str">
            <v>соб</v>
          </cell>
          <cell r="DH123">
            <v>16857</v>
          </cell>
          <cell r="DI123">
            <v>16857</v>
          </cell>
          <cell r="DJ123">
            <v>16857</v>
          </cell>
          <cell r="DU123">
            <v>3708.54</v>
          </cell>
          <cell r="DV123">
            <v>3708.54</v>
          </cell>
          <cell r="DW123">
            <v>3708.54</v>
          </cell>
        </row>
        <row r="124">
          <cell r="A124" t="str">
            <v>соб</v>
          </cell>
          <cell r="DH124">
            <v>16857</v>
          </cell>
          <cell r="DI124">
            <v>16857</v>
          </cell>
          <cell r="DJ124">
            <v>16857</v>
          </cell>
          <cell r="DU124">
            <v>3708.54</v>
          </cell>
          <cell r="DV124">
            <v>3708.54</v>
          </cell>
          <cell r="DW124">
            <v>3708.54</v>
          </cell>
        </row>
        <row r="125">
          <cell r="A125" t="str">
            <v>соб</v>
          </cell>
          <cell r="DH125">
            <v>16857</v>
          </cell>
          <cell r="DI125">
            <v>16857</v>
          </cell>
          <cell r="DJ125">
            <v>16857</v>
          </cell>
          <cell r="DU125">
            <v>3708.54</v>
          </cell>
          <cell r="DV125">
            <v>3708.54</v>
          </cell>
          <cell r="DW125">
            <v>3708.54</v>
          </cell>
        </row>
        <row r="126">
          <cell r="A126" t="str">
            <v>соб</v>
          </cell>
          <cell r="DH126">
            <v>16857</v>
          </cell>
          <cell r="DI126">
            <v>16857</v>
          </cell>
          <cell r="DJ126">
            <v>16857</v>
          </cell>
          <cell r="DU126">
            <v>3708.54</v>
          </cell>
          <cell r="DV126">
            <v>3708.54</v>
          </cell>
          <cell r="DW126">
            <v>3708.54</v>
          </cell>
        </row>
        <row r="127">
          <cell r="A127" t="str">
            <v>соб</v>
          </cell>
          <cell r="DH127">
            <v>16857</v>
          </cell>
          <cell r="DI127">
            <v>16857</v>
          </cell>
          <cell r="DJ127">
            <v>16857</v>
          </cell>
          <cell r="DU127">
            <v>3708.54</v>
          </cell>
          <cell r="DV127">
            <v>3708.54</v>
          </cell>
          <cell r="DW127">
            <v>3708.54</v>
          </cell>
        </row>
        <row r="128">
          <cell r="DH128">
            <v>0</v>
          </cell>
          <cell r="DI128">
            <v>0</v>
          </cell>
          <cell r="DJ128">
            <v>0</v>
          </cell>
          <cell r="DU128">
            <v>0</v>
          </cell>
          <cell r="DV128">
            <v>0</v>
          </cell>
          <cell r="DW128">
            <v>0</v>
          </cell>
        </row>
        <row r="129">
          <cell r="DH129">
            <v>0</v>
          </cell>
          <cell r="DI129">
            <v>0</v>
          </cell>
          <cell r="DJ129">
            <v>0</v>
          </cell>
          <cell r="DU129">
            <v>0</v>
          </cell>
          <cell r="DV129">
            <v>0</v>
          </cell>
          <cell r="DW129">
            <v>0</v>
          </cell>
        </row>
        <row r="130">
          <cell r="DH130">
            <v>0</v>
          </cell>
          <cell r="DI130">
            <v>0</v>
          </cell>
          <cell r="DJ130">
            <v>0</v>
          </cell>
          <cell r="DU130">
            <v>0</v>
          </cell>
          <cell r="DV130">
            <v>0</v>
          </cell>
          <cell r="DW130">
            <v>0</v>
          </cell>
        </row>
        <row r="131">
          <cell r="DH131">
            <v>0</v>
          </cell>
          <cell r="DI131">
            <v>0</v>
          </cell>
          <cell r="DJ131">
            <v>0</v>
          </cell>
          <cell r="DU131">
            <v>0</v>
          </cell>
          <cell r="DV131">
            <v>0</v>
          </cell>
          <cell r="DW131">
            <v>0</v>
          </cell>
        </row>
        <row r="132">
          <cell r="DH132">
            <v>0</v>
          </cell>
          <cell r="DI132">
            <v>0</v>
          </cell>
          <cell r="DJ132">
            <v>0</v>
          </cell>
          <cell r="DU132">
            <v>0</v>
          </cell>
          <cell r="DV132">
            <v>0</v>
          </cell>
          <cell r="DW132">
            <v>0</v>
          </cell>
        </row>
        <row r="133">
          <cell r="DH133">
            <v>0</v>
          </cell>
          <cell r="DI133">
            <v>0</v>
          </cell>
          <cell r="DJ133">
            <v>0</v>
          </cell>
          <cell r="DU133">
            <v>0</v>
          </cell>
          <cell r="DV133">
            <v>0</v>
          </cell>
          <cell r="DW133">
            <v>0</v>
          </cell>
        </row>
        <row r="134">
          <cell r="DH134">
            <v>0</v>
          </cell>
          <cell r="DI134">
            <v>0</v>
          </cell>
          <cell r="DJ134">
            <v>0</v>
          </cell>
          <cell r="DU134">
            <v>0</v>
          </cell>
          <cell r="DV134">
            <v>0</v>
          </cell>
          <cell r="DW134">
            <v>0</v>
          </cell>
        </row>
        <row r="135">
          <cell r="DH135">
            <v>0</v>
          </cell>
          <cell r="DI135">
            <v>0</v>
          </cell>
          <cell r="DJ135">
            <v>0</v>
          </cell>
          <cell r="DU135">
            <v>0</v>
          </cell>
          <cell r="DV135">
            <v>0</v>
          </cell>
          <cell r="DW135">
            <v>0</v>
          </cell>
        </row>
        <row r="136">
          <cell r="DH136">
            <v>0</v>
          </cell>
          <cell r="DI136">
            <v>0</v>
          </cell>
          <cell r="DJ136">
            <v>0</v>
          </cell>
          <cell r="DU136">
            <v>0</v>
          </cell>
          <cell r="DV136">
            <v>0</v>
          </cell>
          <cell r="DW136">
            <v>0</v>
          </cell>
        </row>
        <row r="137">
          <cell r="DH137">
            <v>0</v>
          </cell>
          <cell r="DI137">
            <v>0</v>
          </cell>
          <cell r="DJ137">
            <v>0</v>
          </cell>
          <cell r="DU137">
            <v>0</v>
          </cell>
          <cell r="DV137">
            <v>0</v>
          </cell>
          <cell r="DW137">
            <v>0</v>
          </cell>
        </row>
        <row r="138">
          <cell r="DH138">
            <v>0</v>
          </cell>
          <cell r="DI138">
            <v>0</v>
          </cell>
          <cell r="DJ138">
            <v>0</v>
          </cell>
          <cell r="DU138">
            <v>0</v>
          </cell>
          <cell r="DV138">
            <v>0</v>
          </cell>
          <cell r="DW138">
            <v>0</v>
          </cell>
        </row>
        <row r="139">
          <cell r="DH139">
            <v>0</v>
          </cell>
          <cell r="DI139">
            <v>0</v>
          </cell>
          <cell r="DJ139">
            <v>0</v>
          </cell>
          <cell r="DU139">
            <v>0</v>
          </cell>
          <cell r="DV139">
            <v>0</v>
          </cell>
          <cell r="DW139">
            <v>0</v>
          </cell>
        </row>
        <row r="140">
          <cell r="DH140">
            <v>0</v>
          </cell>
          <cell r="DI140">
            <v>0</v>
          </cell>
          <cell r="DJ140">
            <v>0</v>
          </cell>
          <cell r="DU140">
            <v>0</v>
          </cell>
          <cell r="DV140">
            <v>0</v>
          </cell>
          <cell r="DW140">
            <v>0</v>
          </cell>
        </row>
        <row r="141">
          <cell r="DH141">
            <v>0</v>
          </cell>
          <cell r="DI141">
            <v>0</v>
          </cell>
          <cell r="DJ141">
            <v>0</v>
          </cell>
          <cell r="DU141">
            <v>0</v>
          </cell>
          <cell r="DV141">
            <v>0</v>
          </cell>
          <cell r="DW141">
            <v>0</v>
          </cell>
        </row>
        <row r="142">
          <cell r="DH142">
            <v>0</v>
          </cell>
          <cell r="DI142">
            <v>0</v>
          </cell>
          <cell r="DJ142">
            <v>0</v>
          </cell>
          <cell r="DU142">
            <v>0</v>
          </cell>
          <cell r="DV142">
            <v>0</v>
          </cell>
          <cell r="DW142">
            <v>0</v>
          </cell>
        </row>
        <row r="143">
          <cell r="DH143">
            <v>0</v>
          </cell>
          <cell r="DI143">
            <v>0</v>
          </cell>
          <cell r="DJ143">
            <v>0</v>
          </cell>
          <cell r="DU143">
            <v>0</v>
          </cell>
          <cell r="DV143">
            <v>0</v>
          </cell>
          <cell r="DW143">
            <v>0</v>
          </cell>
        </row>
        <row r="144">
          <cell r="DH144">
            <v>0</v>
          </cell>
          <cell r="DI144">
            <v>0</v>
          </cell>
          <cell r="DJ144">
            <v>0</v>
          </cell>
          <cell r="DU144">
            <v>0</v>
          </cell>
          <cell r="DV144">
            <v>0</v>
          </cell>
          <cell r="DW144">
            <v>0</v>
          </cell>
        </row>
        <row r="145">
          <cell r="DH145">
            <v>0</v>
          </cell>
          <cell r="DI145">
            <v>0</v>
          </cell>
          <cell r="DJ145">
            <v>0</v>
          </cell>
          <cell r="DU145">
            <v>0</v>
          </cell>
          <cell r="DV145">
            <v>0</v>
          </cell>
          <cell r="DW145">
            <v>0</v>
          </cell>
        </row>
        <row r="146">
          <cell r="DH146">
            <v>0</v>
          </cell>
          <cell r="DI146">
            <v>0</v>
          </cell>
          <cell r="DJ146">
            <v>0</v>
          </cell>
          <cell r="DU146">
            <v>0</v>
          </cell>
          <cell r="DV146">
            <v>0</v>
          </cell>
          <cell r="DW146">
            <v>0</v>
          </cell>
        </row>
        <row r="147">
          <cell r="DH147">
            <v>0</v>
          </cell>
          <cell r="DI147">
            <v>0</v>
          </cell>
          <cell r="DJ147">
            <v>0</v>
          </cell>
          <cell r="DU147">
            <v>0</v>
          </cell>
          <cell r="DV147">
            <v>0</v>
          </cell>
          <cell r="DW147">
            <v>0</v>
          </cell>
        </row>
        <row r="148">
          <cell r="DH148">
            <v>0</v>
          </cell>
          <cell r="DI148">
            <v>0</v>
          </cell>
          <cell r="DJ148">
            <v>0</v>
          </cell>
          <cell r="DU148">
            <v>0</v>
          </cell>
          <cell r="DV148">
            <v>0</v>
          </cell>
          <cell r="DW148">
            <v>0</v>
          </cell>
        </row>
        <row r="149">
          <cell r="DH149">
            <v>0</v>
          </cell>
          <cell r="DI149">
            <v>0</v>
          </cell>
          <cell r="DJ149">
            <v>0</v>
          </cell>
          <cell r="DU149">
            <v>0</v>
          </cell>
          <cell r="DV149">
            <v>0</v>
          </cell>
          <cell r="DW149">
            <v>0</v>
          </cell>
        </row>
        <row r="150">
          <cell r="DH150">
            <v>0</v>
          </cell>
          <cell r="DI150">
            <v>0</v>
          </cell>
          <cell r="DJ150">
            <v>0</v>
          </cell>
          <cell r="DU150">
            <v>0</v>
          </cell>
          <cell r="DV150">
            <v>0</v>
          </cell>
          <cell r="DW150">
            <v>0</v>
          </cell>
        </row>
        <row r="151">
          <cell r="DH151">
            <v>0</v>
          </cell>
          <cell r="DI151">
            <v>0</v>
          </cell>
          <cell r="DJ151">
            <v>0</v>
          </cell>
          <cell r="DU151">
            <v>0</v>
          </cell>
          <cell r="DV151">
            <v>0</v>
          </cell>
          <cell r="DW151">
            <v>0</v>
          </cell>
        </row>
        <row r="152">
          <cell r="DH152">
            <v>0</v>
          </cell>
          <cell r="DI152">
            <v>0</v>
          </cell>
          <cell r="DJ152">
            <v>0</v>
          </cell>
          <cell r="DU152">
            <v>0</v>
          </cell>
          <cell r="DV152">
            <v>0</v>
          </cell>
          <cell r="DW152">
            <v>0</v>
          </cell>
        </row>
        <row r="153">
          <cell r="DH153">
            <v>0</v>
          </cell>
          <cell r="DI153">
            <v>0</v>
          </cell>
          <cell r="DJ153">
            <v>0</v>
          </cell>
          <cell r="DU153">
            <v>0</v>
          </cell>
          <cell r="DV153">
            <v>0</v>
          </cell>
          <cell r="DW153">
            <v>0</v>
          </cell>
        </row>
        <row r="154">
          <cell r="DH154">
            <v>0</v>
          </cell>
          <cell r="DI154">
            <v>0</v>
          </cell>
          <cell r="DJ154">
            <v>0</v>
          </cell>
          <cell r="DU154">
            <v>0</v>
          </cell>
          <cell r="DV154">
            <v>0</v>
          </cell>
          <cell r="DW154">
            <v>0</v>
          </cell>
        </row>
        <row r="155">
          <cell r="DH155">
            <v>0</v>
          </cell>
          <cell r="DI155">
            <v>0</v>
          </cell>
          <cell r="DJ155">
            <v>0</v>
          </cell>
          <cell r="DU155">
            <v>0</v>
          </cell>
          <cell r="DV155">
            <v>0</v>
          </cell>
          <cell r="DW155">
            <v>0</v>
          </cell>
        </row>
        <row r="156">
          <cell r="DH156">
            <v>0</v>
          </cell>
          <cell r="DI156">
            <v>0</v>
          </cell>
          <cell r="DJ156">
            <v>0</v>
          </cell>
          <cell r="DU156">
            <v>0</v>
          </cell>
          <cell r="DV156">
            <v>0</v>
          </cell>
          <cell r="DW156">
            <v>0</v>
          </cell>
        </row>
        <row r="157">
          <cell r="DH157">
            <v>0</v>
          </cell>
          <cell r="DI157">
            <v>0</v>
          </cell>
          <cell r="DJ157">
            <v>0</v>
          </cell>
          <cell r="DU157">
            <v>0</v>
          </cell>
          <cell r="DV157">
            <v>0</v>
          </cell>
          <cell r="DW157">
            <v>0</v>
          </cell>
        </row>
        <row r="158">
          <cell r="DH158">
            <v>0</v>
          </cell>
          <cell r="DI158">
            <v>0</v>
          </cell>
          <cell r="DJ158">
            <v>0</v>
          </cell>
          <cell r="DU158">
            <v>0</v>
          </cell>
          <cell r="DV158">
            <v>0</v>
          </cell>
          <cell r="DW158">
            <v>0</v>
          </cell>
        </row>
        <row r="159">
          <cell r="DH159">
            <v>0</v>
          </cell>
          <cell r="DI159">
            <v>0</v>
          </cell>
          <cell r="DJ159">
            <v>0</v>
          </cell>
          <cell r="DU159">
            <v>0</v>
          </cell>
          <cell r="DV159">
            <v>0</v>
          </cell>
          <cell r="DW159">
            <v>0</v>
          </cell>
        </row>
        <row r="160">
          <cell r="DH160">
            <v>0</v>
          </cell>
          <cell r="DI160">
            <v>0</v>
          </cell>
          <cell r="DJ160">
            <v>0</v>
          </cell>
          <cell r="DU160">
            <v>0</v>
          </cell>
          <cell r="DV160">
            <v>0</v>
          </cell>
          <cell r="DW160">
            <v>0</v>
          </cell>
        </row>
        <row r="161">
          <cell r="DH161">
            <v>0</v>
          </cell>
          <cell r="DI161">
            <v>0</v>
          </cell>
          <cell r="DJ161">
            <v>0</v>
          </cell>
          <cell r="DU161">
            <v>0</v>
          </cell>
          <cell r="DV161">
            <v>0</v>
          </cell>
          <cell r="DW161">
            <v>0</v>
          </cell>
        </row>
        <row r="162">
          <cell r="DH162">
            <v>0</v>
          </cell>
          <cell r="DI162">
            <v>0</v>
          </cell>
          <cell r="DJ162">
            <v>0</v>
          </cell>
          <cell r="DU162">
            <v>0</v>
          </cell>
          <cell r="DV162">
            <v>0</v>
          </cell>
          <cell r="DW162">
            <v>0</v>
          </cell>
        </row>
        <row r="163">
          <cell r="DH163">
            <v>0</v>
          </cell>
          <cell r="DI163">
            <v>0</v>
          </cell>
          <cell r="DJ163">
            <v>0</v>
          </cell>
          <cell r="DU163">
            <v>0</v>
          </cell>
          <cell r="DV163">
            <v>0</v>
          </cell>
          <cell r="DW163">
            <v>0</v>
          </cell>
        </row>
        <row r="164">
          <cell r="DH164">
            <v>0</v>
          </cell>
          <cell r="DI164">
            <v>0</v>
          </cell>
          <cell r="DJ164">
            <v>0</v>
          </cell>
          <cell r="DU164">
            <v>0</v>
          </cell>
          <cell r="DV164">
            <v>0</v>
          </cell>
          <cell r="DW164">
            <v>0</v>
          </cell>
        </row>
        <row r="165">
          <cell r="DH165">
            <v>0</v>
          </cell>
          <cell r="DI165">
            <v>0</v>
          </cell>
          <cell r="DJ165">
            <v>0</v>
          </cell>
          <cell r="DU165">
            <v>0</v>
          </cell>
          <cell r="DV165">
            <v>0</v>
          </cell>
          <cell r="DW165">
            <v>0</v>
          </cell>
        </row>
        <row r="166">
          <cell r="DH166">
            <v>0</v>
          </cell>
          <cell r="DI166">
            <v>0</v>
          </cell>
          <cell r="DJ166">
            <v>0</v>
          </cell>
          <cell r="DU166">
            <v>0</v>
          </cell>
          <cell r="DV166">
            <v>0</v>
          </cell>
          <cell r="DW166">
            <v>0</v>
          </cell>
        </row>
        <row r="167">
          <cell r="DH167">
            <v>0</v>
          </cell>
          <cell r="DI167">
            <v>0</v>
          </cell>
          <cell r="DJ167">
            <v>0</v>
          </cell>
          <cell r="DU167">
            <v>0</v>
          </cell>
          <cell r="DV167">
            <v>0</v>
          </cell>
          <cell r="DW167">
            <v>0</v>
          </cell>
        </row>
        <row r="168">
          <cell r="DH168">
            <v>0</v>
          </cell>
          <cell r="DI168">
            <v>0</v>
          </cell>
          <cell r="DJ168">
            <v>0</v>
          </cell>
          <cell r="DU168">
            <v>0</v>
          </cell>
          <cell r="DV168">
            <v>0</v>
          </cell>
          <cell r="DW168">
            <v>0</v>
          </cell>
        </row>
        <row r="169">
          <cell r="DH169">
            <v>0</v>
          </cell>
          <cell r="DI169">
            <v>0</v>
          </cell>
          <cell r="DJ169">
            <v>0</v>
          </cell>
          <cell r="DU169">
            <v>0</v>
          </cell>
          <cell r="DV169">
            <v>0</v>
          </cell>
          <cell r="DW169">
            <v>0</v>
          </cell>
        </row>
        <row r="170">
          <cell r="DH170">
            <v>0</v>
          </cell>
          <cell r="DI170">
            <v>0</v>
          </cell>
          <cell r="DJ170">
            <v>0</v>
          </cell>
          <cell r="DU170">
            <v>0</v>
          </cell>
          <cell r="DV170">
            <v>0</v>
          </cell>
          <cell r="DW170">
            <v>0</v>
          </cell>
        </row>
        <row r="171">
          <cell r="DH171">
            <v>0</v>
          </cell>
          <cell r="DI171">
            <v>0</v>
          </cell>
          <cell r="DJ171">
            <v>0</v>
          </cell>
          <cell r="DU171">
            <v>0</v>
          </cell>
          <cell r="DV171">
            <v>0</v>
          </cell>
          <cell r="DW171">
            <v>0</v>
          </cell>
        </row>
        <row r="172">
          <cell r="DH172">
            <v>0</v>
          </cell>
          <cell r="DI172">
            <v>0</v>
          </cell>
          <cell r="DJ172">
            <v>0</v>
          </cell>
          <cell r="DU172">
            <v>0</v>
          </cell>
          <cell r="DV172">
            <v>0</v>
          </cell>
          <cell r="DW172">
            <v>0</v>
          </cell>
        </row>
        <row r="173">
          <cell r="DH173">
            <v>0</v>
          </cell>
          <cell r="DI173">
            <v>0</v>
          </cell>
          <cell r="DJ173">
            <v>0</v>
          </cell>
          <cell r="DU173">
            <v>0</v>
          </cell>
          <cell r="DV173">
            <v>0</v>
          </cell>
          <cell r="DW173">
            <v>0</v>
          </cell>
        </row>
        <row r="174">
          <cell r="DH174">
            <v>0</v>
          </cell>
          <cell r="DI174">
            <v>0</v>
          </cell>
          <cell r="DJ174">
            <v>0</v>
          </cell>
          <cell r="DU174">
            <v>0</v>
          </cell>
          <cell r="DV174">
            <v>0</v>
          </cell>
          <cell r="DW174">
            <v>0</v>
          </cell>
        </row>
        <row r="175">
          <cell r="DH175">
            <v>0</v>
          </cell>
          <cell r="DI175">
            <v>0</v>
          </cell>
          <cell r="DJ175">
            <v>0</v>
          </cell>
          <cell r="DU175">
            <v>0</v>
          </cell>
          <cell r="DV175">
            <v>0</v>
          </cell>
          <cell r="DW175">
            <v>0</v>
          </cell>
        </row>
        <row r="176">
          <cell r="DH176">
            <v>0</v>
          </cell>
          <cell r="DI176">
            <v>0</v>
          </cell>
          <cell r="DJ176">
            <v>0</v>
          </cell>
          <cell r="DU176">
            <v>0</v>
          </cell>
          <cell r="DV176">
            <v>0</v>
          </cell>
          <cell r="DW176">
            <v>0</v>
          </cell>
        </row>
        <row r="177">
          <cell r="DH177">
            <v>0</v>
          </cell>
          <cell r="DI177">
            <v>0</v>
          </cell>
          <cell r="DJ177">
            <v>0</v>
          </cell>
          <cell r="DU177">
            <v>0</v>
          </cell>
          <cell r="DV177">
            <v>0</v>
          </cell>
          <cell r="DW177">
            <v>0</v>
          </cell>
        </row>
        <row r="178">
          <cell r="DH178">
            <v>0</v>
          </cell>
          <cell r="DI178">
            <v>0</v>
          </cell>
          <cell r="DJ178">
            <v>0</v>
          </cell>
          <cell r="DU178">
            <v>0</v>
          </cell>
          <cell r="DV178">
            <v>0</v>
          </cell>
          <cell r="DW178">
            <v>0</v>
          </cell>
        </row>
        <row r="179">
          <cell r="DH179">
            <v>0</v>
          </cell>
          <cell r="DI179">
            <v>0</v>
          </cell>
          <cell r="DJ179">
            <v>0</v>
          </cell>
          <cell r="DU179">
            <v>0</v>
          </cell>
          <cell r="DV179">
            <v>0</v>
          </cell>
          <cell r="DW179">
            <v>0</v>
          </cell>
        </row>
        <row r="180">
          <cell r="DH180">
            <v>0</v>
          </cell>
          <cell r="DI180">
            <v>0</v>
          </cell>
          <cell r="DJ180">
            <v>0</v>
          </cell>
          <cell r="DU180">
            <v>0</v>
          </cell>
          <cell r="DV180">
            <v>0</v>
          </cell>
          <cell r="DW180">
            <v>0</v>
          </cell>
        </row>
        <row r="181">
          <cell r="DH181">
            <v>0</v>
          </cell>
          <cell r="DI181">
            <v>0</v>
          </cell>
          <cell r="DJ181">
            <v>0</v>
          </cell>
          <cell r="DU181">
            <v>0</v>
          </cell>
          <cell r="DV181">
            <v>0</v>
          </cell>
          <cell r="DW181">
            <v>0</v>
          </cell>
        </row>
        <row r="182">
          <cell r="DH182">
            <v>0</v>
          </cell>
          <cell r="DI182">
            <v>0</v>
          </cell>
          <cell r="DJ182">
            <v>0</v>
          </cell>
          <cell r="DU182">
            <v>0</v>
          </cell>
          <cell r="DV182">
            <v>0</v>
          </cell>
          <cell r="DW182">
            <v>0</v>
          </cell>
        </row>
        <row r="183">
          <cell r="DH183">
            <v>0</v>
          </cell>
          <cell r="DI183">
            <v>0</v>
          </cell>
          <cell r="DJ183">
            <v>0</v>
          </cell>
          <cell r="DU183">
            <v>0</v>
          </cell>
          <cell r="DV183">
            <v>0</v>
          </cell>
          <cell r="DW183">
            <v>0</v>
          </cell>
        </row>
        <row r="184">
          <cell r="DH184">
            <v>0</v>
          </cell>
          <cell r="DI184">
            <v>0</v>
          </cell>
          <cell r="DJ184">
            <v>0</v>
          </cell>
          <cell r="DU184">
            <v>0</v>
          </cell>
          <cell r="DV184">
            <v>0</v>
          </cell>
          <cell r="DW184">
            <v>0</v>
          </cell>
        </row>
        <row r="185">
          <cell r="DH185">
            <v>0</v>
          </cell>
          <cell r="DI185">
            <v>0</v>
          </cell>
          <cell r="DJ185">
            <v>0</v>
          </cell>
          <cell r="DU185">
            <v>0</v>
          </cell>
          <cell r="DV185">
            <v>0</v>
          </cell>
          <cell r="DW185">
            <v>0</v>
          </cell>
        </row>
        <row r="186">
          <cell r="DH186">
            <v>0</v>
          </cell>
          <cell r="DI186">
            <v>0</v>
          </cell>
          <cell r="DJ186">
            <v>0</v>
          </cell>
          <cell r="DU186">
            <v>0</v>
          </cell>
          <cell r="DV186">
            <v>0</v>
          </cell>
          <cell r="DW186">
            <v>0</v>
          </cell>
        </row>
        <row r="187">
          <cell r="DH187">
            <v>0</v>
          </cell>
          <cell r="DI187">
            <v>0</v>
          </cell>
          <cell r="DJ187">
            <v>0</v>
          </cell>
          <cell r="DU187">
            <v>0</v>
          </cell>
          <cell r="DV187">
            <v>0</v>
          </cell>
          <cell r="DW187">
            <v>0</v>
          </cell>
        </row>
        <row r="188">
          <cell r="DH188">
            <v>0</v>
          </cell>
          <cell r="DI188">
            <v>0</v>
          </cell>
          <cell r="DJ188">
            <v>0</v>
          </cell>
          <cell r="DU188">
            <v>0</v>
          </cell>
          <cell r="DV188">
            <v>0</v>
          </cell>
          <cell r="DW188">
            <v>0</v>
          </cell>
        </row>
        <row r="189">
          <cell r="DH189">
            <v>0</v>
          </cell>
          <cell r="DI189">
            <v>0</v>
          </cell>
          <cell r="DJ189">
            <v>0</v>
          </cell>
          <cell r="DU189">
            <v>0</v>
          </cell>
          <cell r="DV189">
            <v>0</v>
          </cell>
          <cell r="DW189">
            <v>0</v>
          </cell>
        </row>
        <row r="190">
          <cell r="DH190">
            <v>0</v>
          </cell>
          <cell r="DI190">
            <v>0</v>
          </cell>
          <cell r="DJ190">
            <v>0</v>
          </cell>
          <cell r="DU190">
            <v>0</v>
          </cell>
          <cell r="DV190">
            <v>0</v>
          </cell>
          <cell r="DW190">
            <v>0</v>
          </cell>
        </row>
        <row r="191">
          <cell r="DH191">
            <v>0</v>
          </cell>
          <cell r="DI191">
            <v>0</v>
          </cell>
          <cell r="DJ191">
            <v>0</v>
          </cell>
          <cell r="DU191">
            <v>0</v>
          </cell>
          <cell r="DV191">
            <v>0</v>
          </cell>
          <cell r="DW191">
            <v>0</v>
          </cell>
        </row>
        <row r="192">
          <cell r="DH192">
            <v>0</v>
          </cell>
          <cell r="DI192">
            <v>0</v>
          </cell>
          <cell r="DJ192">
            <v>0</v>
          </cell>
          <cell r="DU192">
            <v>0</v>
          </cell>
          <cell r="DV192">
            <v>0</v>
          </cell>
          <cell r="DW192">
            <v>0</v>
          </cell>
        </row>
        <row r="193">
          <cell r="DH193">
            <v>0</v>
          </cell>
          <cell r="DI193">
            <v>0</v>
          </cell>
          <cell r="DJ193">
            <v>0</v>
          </cell>
          <cell r="DU193">
            <v>0</v>
          </cell>
          <cell r="DV193">
            <v>0</v>
          </cell>
          <cell r="DW193">
            <v>0</v>
          </cell>
        </row>
        <row r="194">
          <cell r="DH194">
            <v>0</v>
          </cell>
          <cell r="DI194">
            <v>0</v>
          </cell>
          <cell r="DJ194">
            <v>0</v>
          </cell>
          <cell r="DU194">
            <v>0</v>
          </cell>
          <cell r="DV194">
            <v>0</v>
          </cell>
          <cell r="DW194">
            <v>0</v>
          </cell>
        </row>
        <row r="195">
          <cell r="DH195">
            <v>0</v>
          </cell>
          <cell r="DI195">
            <v>0</v>
          </cell>
          <cell r="DJ195">
            <v>0</v>
          </cell>
          <cell r="DU195">
            <v>0</v>
          </cell>
          <cell r="DV195">
            <v>0</v>
          </cell>
          <cell r="DW195">
            <v>0</v>
          </cell>
        </row>
        <row r="196">
          <cell r="DH196">
            <v>0</v>
          </cell>
          <cell r="DI196">
            <v>0</v>
          </cell>
          <cell r="DJ196">
            <v>0</v>
          </cell>
          <cell r="DU196">
            <v>0</v>
          </cell>
          <cell r="DV196">
            <v>0</v>
          </cell>
          <cell r="DW196">
            <v>0</v>
          </cell>
        </row>
        <row r="197">
          <cell r="DH197">
            <v>0</v>
          </cell>
          <cell r="DI197">
            <v>0</v>
          </cell>
          <cell r="DJ197">
            <v>0</v>
          </cell>
          <cell r="DU197">
            <v>0</v>
          </cell>
          <cell r="DV197">
            <v>0</v>
          </cell>
          <cell r="DW197">
            <v>0</v>
          </cell>
        </row>
        <row r="198">
          <cell r="DH198">
            <v>0</v>
          </cell>
          <cell r="DI198">
            <v>0</v>
          </cell>
          <cell r="DJ198">
            <v>0</v>
          </cell>
          <cell r="DU198">
            <v>0</v>
          </cell>
          <cell r="DV198">
            <v>0</v>
          </cell>
          <cell r="DW198">
            <v>0</v>
          </cell>
        </row>
        <row r="199">
          <cell r="DH199">
            <v>0</v>
          </cell>
          <cell r="DI199">
            <v>0</v>
          </cell>
          <cell r="DJ199">
            <v>0</v>
          </cell>
          <cell r="DU199">
            <v>0</v>
          </cell>
          <cell r="DV199">
            <v>0</v>
          </cell>
          <cell r="DW199">
            <v>0</v>
          </cell>
        </row>
        <row r="200">
          <cell r="DH200">
            <v>0</v>
          </cell>
          <cell r="DI200">
            <v>0</v>
          </cell>
          <cell r="DJ200">
            <v>0</v>
          </cell>
          <cell r="DU200">
            <v>0</v>
          </cell>
          <cell r="DV200">
            <v>0</v>
          </cell>
          <cell r="DW200">
            <v>0</v>
          </cell>
        </row>
        <row r="201">
          <cell r="DH201">
            <v>0</v>
          </cell>
          <cell r="DI201">
            <v>0</v>
          </cell>
          <cell r="DJ201">
            <v>0</v>
          </cell>
          <cell r="DU201">
            <v>0</v>
          </cell>
          <cell r="DV201">
            <v>0</v>
          </cell>
          <cell r="DW201">
            <v>0</v>
          </cell>
        </row>
        <row r="202">
          <cell r="DH202">
            <v>0</v>
          </cell>
          <cell r="DI202">
            <v>0</v>
          </cell>
          <cell r="DJ202">
            <v>0</v>
          </cell>
          <cell r="DU202">
            <v>0</v>
          </cell>
          <cell r="DV202">
            <v>0</v>
          </cell>
          <cell r="DW202">
            <v>0</v>
          </cell>
        </row>
        <row r="203">
          <cell r="DH203">
            <v>0</v>
          </cell>
          <cell r="DI203">
            <v>0</v>
          </cell>
          <cell r="DJ203">
            <v>0</v>
          </cell>
          <cell r="DU203">
            <v>0</v>
          </cell>
          <cell r="DV203">
            <v>0</v>
          </cell>
          <cell r="DW203">
            <v>0</v>
          </cell>
        </row>
        <row r="204">
          <cell r="DH204">
            <v>0</v>
          </cell>
          <cell r="DI204">
            <v>0</v>
          </cell>
          <cell r="DJ204">
            <v>0</v>
          </cell>
          <cell r="DU204">
            <v>0</v>
          </cell>
          <cell r="DV204">
            <v>0</v>
          </cell>
          <cell r="DW204">
            <v>0</v>
          </cell>
        </row>
        <row r="205">
          <cell r="DH205">
            <v>0</v>
          </cell>
          <cell r="DI205">
            <v>0</v>
          </cell>
          <cell r="DJ205">
            <v>0</v>
          </cell>
          <cell r="DU205">
            <v>0</v>
          </cell>
          <cell r="DV205">
            <v>0</v>
          </cell>
          <cell r="DW205">
            <v>0</v>
          </cell>
        </row>
        <row r="206">
          <cell r="DH206">
            <v>0</v>
          </cell>
          <cell r="DI206">
            <v>0</v>
          </cell>
          <cell r="DJ206">
            <v>0</v>
          </cell>
          <cell r="DU206">
            <v>0</v>
          </cell>
          <cell r="DV206">
            <v>0</v>
          </cell>
          <cell r="DW206">
            <v>0</v>
          </cell>
        </row>
        <row r="207">
          <cell r="DH207">
            <v>0</v>
          </cell>
          <cell r="DI207">
            <v>0</v>
          </cell>
          <cell r="DJ207">
            <v>0</v>
          </cell>
          <cell r="DU207">
            <v>0</v>
          </cell>
          <cell r="DV207">
            <v>0</v>
          </cell>
          <cell r="DW207">
            <v>0</v>
          </cell>
        </row>
        <row r="208">
          <cell r="DH208">
            <v>0</v>
          </cell>
          <cell r="DI208">
            <v>0</v>
          </cell>
          <cell r="DJ208">
            <v>0</v>
          </cell>
          <cell r="DU208">
            <v>0</v>
          </cell>
          <cell r="DV208">
            <v>0</v>
          </cell>
          <cell r="DW208">
            <v>0</v>
          </cell>
        </row>
        <row r="209">
          <cell r="DH209">
            <v>0</v>
          </cell>
          <cell r="DI209">
            <v>0</v>
          </cell>
          <cell r="DJ209">
            <v>0</v>
          </cell>
          <cell r="DU209">
            <v>0</v>
          </cell>
          <cell r="DV209">
            <v>0</v>
          </cell>
          <cell r="DW209">
            <v>0</v>
          </cell>
        </row>
        <row r="210">
          <cell r="DH210">
            <v>0</v>
          </cell>
          <cell r="DI210">
            <v>0</v>
          </cell>
          <cell r="DJ210">
            <v>0</v>
          </cell>
          <cell r="DU210">
            <v>0</v>
          </cell>
          <cell r="DV210">
            <v>0</v>
          </cell>
          <cell r="DW210">
            <v>0</v>
          </cell>
        </row>
        <row r="211">
          <cell r="DH211">
            <v>0</v>
          </cell>
          <cell r="DI211">
            <v>0</v>
          </cell>
          <cell r="DJ211">
            <v>0</v>
          </cell>
          <cell r="DU211">
            <v>0</v>
          </cell>
          <cell r="DV211">
            <v>0</v>
          </cell>
          <cell r="DW211">
            <v>0</v>
          </cell>
        </row>
        <row r="212">
          <cell r="DH212">
            <v>0</v>
          </cell>
          <cell r="DI212">
            <v>0</v>
          </cell>
          <cell r="DJ212">
            <v>0</v>
          </cell>
          <cell r="DU212">
            <v>0</v>
          </cell>
          <cell r="DV212">
            <v>0</v>
          </cell>
          <cell r="DW212">
            <v>0</v>
          </cell>
        </row>
        <row r="213">
          <cell r="DH213">
            <v>0</v>
          </cell>
          <cell r="DI213">
            <v>0</v>
          </cell>
          <cell r="DJ213">
            <v>0</v>
          </cell>
          <cell r="DU213">
            <v>0</v>
          </cell>
          <cell r="DV213">
            <v>0</v>
          </cell>
          <cell r="DW213">
            <v>0</v>
          </cell>
        </row>
        <row r="214">
          <cell r="DH214">
            <v>0</v>
          </cell>
          <cell r="DI214">
            <v>0</v>
          </cell>
          <cell r="DJ214">
            <v>0</v>
          </cell>
          <cell r="DU214">
            <v>0</v>
          </cell>
          <cell r="DV214">
            <v>0</v>
          </cell>
          <cell r="DW214">
            <v>0</v>
          </cell>
        </row>
        <row r="215">
          <cell r="DH215">
            <v>0</v>
          </cell>
          <cell r="DI215">
            <v>0</v>
          </cell>
          <cell r="DJ215">
            <v>0</v>
          </cell>
          <cell r="DU215">
            <v>0</v>
          </cell>
          <cell r="DV215">
            <v>0</v>
          </cell>
          <cell r="DW215">
            <v>0</v>
          </cell>
        </row>
        <row r="216">
          <cell r="DH216">
            <v>0</v>
          </cell>
          <cell r="DI216">
            <v>0</v>
          </cell>
          <cell r="DJ216">
            <v>0</v>
          </cell>
          <cell r="DU216">
            <v>0</v>
          </cell>
          <cell r="DV216">
            <v>0</v>
          </cell>
          <cell r="DW216">
            <v>0</v>
          </cell>
        </row>
        <row r="217">
          <cell r="DH217">
            <v>0</v>
          </cell>
          <cell r="DI217">
            <v>0</v>
          </cell>
          <cell r="DJ217">
            <v>0</v>
          </cell>
          <cell r="DU217">
            <v>0</v>
          </cell>
          <cell r="DV217">
            <v>0</v>
          </cell>
          <cell r="DW217">
            <v>0</v>
          </cell>
        </row>
        <row r="218">
          <cell r="DH218">
            <v>0</v>
          </cell>
          <cell r="DI218">
            <v>0</v>
          </cell>
          <cell r="DJ218">
            <v>0</v>
          </cell>
          <cell r="DU218">
            <v>0</v>
          </cell>
          <cell r="DV218">
            <v>0</v>
          </cell>
          <cell r="DW218">
            <v>0</v>
          </cell>
        </row>
        <row r="219">
          <cell r="DH219">
            <v>0</v>
          </cell>
          <cell r="DI219">
            <v>0</v>
          </cell>
          <cell r="DJ219">
            <v>0</v>
          </cell>
          <cell r="DU219">
            <v>0</v>
          </cell>
          <cell r="DV219">
            <v>0</v>
          </cell>
          <cell r="DW219">
            <v>0</v>
          </cell>
        </row>
        <row r="220">
          <cell r="DH220">
            <v>0</v>
          </cell>
          <cell r="DI220">
            <v>0</v>
          </cell>
          <cell r="DJ220">
            <v>0</v>
          </cell>
          <cell r="DU220">
            <v>0</v>
          </cell>
          <cell r="DV220">
            <v>0</v>
          </cell>
          <cell r="DW220">
            <v>0</v>
          </cell>
        </row>
        <row r="221">
          <cell r="DH221">
            <v>0</v>
          </cell>
          <cell r="DI221">
            <v>0</v>
          </cell>
          <cell r="DJ221">
            <v>0</v>
          </cell>
          <cell r="DU221">
            <v>0</v>
          </cell>
          <cell r="DV221">
            <v>0</v>
          </cell>
          <cell r="DW221">
            <v>0</v>
          </cell>
        </row>
        <row r="222">
          <cell r="DH222">
            <v>0</v>
          </cell>
          <cell r="DI222">
            <v>0</v>
          </cell>
          <cell r="DJ222">
            <v>0</v>
          </cell>
          <cell r="DU222">
            <v>0</v>
          </cell>
          <cell r="DV222">
            <v>0</v>
          </cell>
          <cell r="DW222">
            <v>0</v>
          </cell>
        </row>
        <row r="223">
          <cell r="DH223">
            <v>0</v>
          </cell>
          <cell r="DI223">
            <v>0</v>
          </cell>
          <cell r="DJ223">
            <v>0</v>
          </cell>
          <cell r="DU223">
            <v>0</v>
          </cell>
          <cell r="DV223">
            <v>0</v>
          </cell>
          <cell r="DW223">
            <v>0</v>
          </cell>
        </row>
        <row r="224">
          <cell r="DH224">
            <v>0</v>
          </cell>
          <cell r="DI224">
            <v>0</v>
          </cell>
          <cell r="DJ224">
            <v>0</v>
          </cell>
          <cell r="DU224">
            <v>0</v>
          </cell>
          <cell r="DV224">
            <v>0</v>
          </cell>
          <cell r="DW224">
            <v>0</v>
          </cell>
        </row>
        <row r="225">
          <cell r="DH225">
            <v>0</v>
          </cell>
          <cell r="DI225">
            <v>0</v>
          </cell>
          <cell r="DJ225">
            <v>0</v>
          </cell>
          <cell r="DU225">
            <v>0</v>
          </cell>
          <cell r="DV225">
            <v>0</v>
          </cell>
          <cell r="DW225">
            <v>0</v>
          </cell>
        </row>
        <row r="226">
          <cell r="DH226">
            <v>0</v>
          </cell>
          <cell r="DI226">
            <v>0</v>
          </cell>
          <cell r="DJ226">
            <v>0</v>
          </cell>
          <cell r="DU226">
            <v>0</v>
          </cell>
          <cell r="DV226">
            <v>0</v>
          </cell>
          <cell r="DW226">
            <v>0</v>
          </cell>
        </row>
        <row r="227">
          <cell r="DH227">
            <v>0</v>
          </cell>
          <cell r="DI227">
            <v>0</v>
          </cell>
          <cell r="DJ227">
            <v>0</v>
          </cell>
          <cell r="DU227">
            <v>0</v>
          </cell>
          <cell r="DV227">
            <v>0</v>
          </cell>
          <cell r="DW227">
            <v>0</v>
          </cell>
        </row>
        <row r="228">
          <cell r="DH228">
            <v>0</v>
          </cell>
          <cell r="DI228">
            <v>0</v>
          </cell>
          <cell r="DJ228">
            <v>0</v>
          </cell>
          <cell r="DU228">
            <v>0</v>
          </cell>
          <cell r="DV228">
            <v>0</v>
          </cell>
          <cell r="DW228">
            <v>0</v>
          </cell>
        </row>
        <row r="229">
          <cell r="DH229">
            <v>0</v>
          </cell>
          <cell r="DI229">
            <v>0</v>
          </cell>
          <cell r="DJ229">
            <v>0</v>
          </cell>
          <cell r="DU229">
            <v>0</v>
          </cell>
          <cell r="DV229">
            <v>0</v>
          </cell>
          <cell r="DW229">
            <v>0</v>
          </cell>
        </row>
        <row r="230">
          <cell r="DH230">
            <v>0</v>
          </cell>
          <cell r="DI230">
            <v>0</v>
          </cell>
          <cell r="DJ230">
            <v>0</v>
          </cell>
          <cell r="DU230">
            <v>0</v>
          </cell>
          <cell r="DV230">
            <v>0</v>
          </cell>
          <cell r="DW230">
            <v>0</v>
          </cell>
        </row>
        <row r="231">
          <cell r="DH231">
            <v>0</v>
          </cell>
          <cell r="DI231">
            <v>0</v>
          </cell>
          <cell r="DJ231">
            <v>0</v>
          </cell>
          <cell r="DU231">
            <v>0</v>
          </cell>
          <cell r="DV231">
            <v>0</v>
          </cell>
          <cell r="DW231">
            <v>0</v>
          </cell>
        </row>
        <row r="232">
          <cell r="DH232">
            <v>0</v>
          </cell>
          <cell r="DI232">
            <v>0</v>
          </cell>
          <cell r="DJ232">
            <v>0</v>
          </cell>
          <cell r="DU232">
            <v>0</v>
          </cell>
          <cell r="DV232">
            <v>0</v>
          </cell>
          <cell r="DW232">
            <v>0</v>
          </cell>
        </row>
        <row r="233">
          <cell r="DH233">
            <v>0</v>
          </cell>
          <cell r="DI233">
            <v>0</v>
          </cell>
          <cell r="DJ233">
            <v>0</v>
          </cell>
          <cell r="DU233">
            <v>0</v>
          </cell>
          <cell r="DV233">
            <v>0</v>
          </cell>
          <cell r="DW233">
            <v>0</v>
          </cell>
        </row>
        <row r="234">
          <cell r="DH234">
            <v>0</v>
          </cell>
          <cell r="DI234">
            <v>0</v>
          </cell>
          <cell r="DJ234">
            <v>0</v>
          </cell>
          <cell r="DU234">
            <v>0</v>
          </cell>
          <cell r="DV234">
            <v>0</v>
          </cell>
          <cell r="DW234">
            <v>0</v>
          </cell>
        </row>
        <row r="235">
          <cell r="DH235">
            <v>0</v>
          </cell>
          <cell r="DI235">
            <v>0</v>
          </cell>
          <cell r="DJ235">
            <v>0</v>
          </cell>
          <cell r="DU235">
            <v>0</v>
          </cell>
          <cell r="DV235">
            <v>0</v>
          </cell>
          <cell r="DW235">
            <v>0</v>
          </cell>
        </row>
        <row r="236">
          <cell r="DH236">
            <v>0</v>
          </cell>
          <cell r="DI236">
            <v>0</v>
          </cell>
          <cell r="DJ236">
            <v>0</v>
          </cell>
          <cell r="DU236">
            <v>0</v>
          </cell>
          <cell r="DV236">
            <v>0</v>
          </cell>
          <cell r="DW236">
            <v>0</v>
          </cell>
        </row>
        <row r="237">
          <cell r="DH237">
            <v>0</v>
          </cell>
          <cell r="DI237">
            <v>0</v>
          </cell>
          <cell r="DJ237">
            <v>0</v>
          </cell>
          <cell r="DU237">
            <v>0</v>
          </cell>
          <cell r="DV237">
            <v>0</v>
          </cell>
          <cell r="DW237">
            <v>0</v>
          </cell>
        </row>
        <row r="238">
          <cell r="DH238">
            <v>0</v>
          </cell>
          <cell r="DI238">
            <v>0</v>
          </cell>
          <cell r="DJ238">
            <v>0</v>
          </cell>
          <cell r="DU238">
            <v>0</v>
          </cell>
          <cell r="DV238">
            <v>0</v>
          </cell>
          <cell r="DW238">
            <v>0</v>
          </cell>
        </row>
        <row r="239">
          <cell r="DH239">
            <v>0</v>
          </cell>
          <cell r="DI239">
            <v>0</v>
          </cell>
          <cell r="DJ239">
            <v>0</v>
          </cell>
          <cell r="DU239">
            <v>0</v>
          </cell>
          <cell r="DV239">
            <v>0</v>
          </cell>
          <cell r="DW239">
            <v>0</v>
          </cell>
        </row>
        <row r="240">
          <cell r="DH240">
            <v>0</v>
          </cell>
          <cell r="DI240">
            <v>0</v>
          </cell>
          <cell r="DJ240">
            <v>0</v>
          </cell>
          <cell r="DU240">
            <v>0</v>
          </cell>
          <cell r="DV240">
            <v>0</v>
          </cell>
          <cell r="DW240">
            <v>0</v>
          </cell>
        </row>
        <row r="241">
          <cell r="DH241">
            <v>0</v>
          </cell>
          <cell r="DI241">
            <v>0</v>
          </cell>
          <cell r="DJ241">
            <v>0</v>
          </cell>
          <cell r="DU241">
            <v>0</v>
          </cell>
          <cell r="DV241">
            <v>0</v>
          </cell>
          <cell r="DW241">
            <v>0</v>
          </cell>
        </row>
        <row r="242">
          <cell r="DH242">
            <v>0</v>
          </cell>
          <cell r="DI242">
            <v>0</v>
          </cell>
          <cell r="DJ242">
            <v>0</v>
          </cell>
          <cell r="DU242">
            <v>0</v>
          </cell>
          <cell r="DV242">
            <v>0</v>
          </cell>
          <cell r="DW242">
            <v>0</v>
          </cell>
        </row>
        <row r="243">
          <cell r="DH243">
            <v>0</v>
          </cell>
          <cell r="DI243">
            <v>0</v>
          </cell>
          <cell r="DJ243">
            <v>0</v>
          </cell>
          <cell r="DU243">
            <v>0</v>
          </cell>
          <cell r="DV243">
            <v>0</v>
          </cell>
          <cell r="DW243">
            <v>0</v>
          </cell>
        </row>
        <row r="244">
          <cell r="DH244">
            <v>0</v>
          </cell>
          <cell r="DI244">
            <v>0</v>
          </cell>
          <cell r="DJ244">
            <v>0</v>
          </cell>
          <cell r="DU244">
            <v>0</v>
          </cell>
          <cell r="DV244">
            <v>0</v>
          </cell>
          <cell r="DW244">
            <v>0</v>
          </cell>
        </row>
        <row r="245">
          <cell r="DH245">
            <v>0</v>
          </cell>
          <cell r="DI245">
            <v>0</v>
          </cell>
          <cell r="DJ245">
            <v>0</v>
          </cell>
          <cell r="DU245">
            <v>0</v>
          </cell>
          <cell r="DV245">
            <v>0</v>
          </cell>
          <cell r="DW245">
            <v>0</v>
          </cell>
        </row>
        <row r="246">
          <cell r="DH246">
            <v>0</v>
          </cell>
          <cell r="DI246">
            <v>0</v>
          </cell>
          <cell r="DJ246">
            <v>0</v>
          </cell>
          <cell r="DU246">
            <v>0</v>
          </cell>
          <cell r="DV246">
            <v>0</v>
          </cell>
          <cell r="DW246">
            <v>0</v>
          </cell>
        </row>
        <row r="247">
          <cell r="DH247">
            <v>0</v>
          </cell>
          <cell r="DI247">
            <v>0</v>
          </cell>
          <cell r="DJ247">
            <v>0</v>
          </cell>
          <cell r="DU247">
            <v>0</v>
          </cell>
          <cell r="DV247">
            <v>0</v>
          </cell>
          <cell r="DW247">
            <v>0</v>
          </cell>
        </row>
        <row r="248">
          <cell r="DH248">
            <v>0</v>
          </cell>
          <cell r="DI248">
            <v>0</v>
          </cell>
          <cell r="DJ248">
            <v>0</v>
          </cell>
          <cell r="DU248">
            <v>0</v>
          </cell>
          <cell r="DV248">
            <v>0</v>
          </cell>
          <cell r="DW248">
            <v>0</v>
          </cell>
        </row>
        <row r="249">
          <cell r="DH249">
            <v>0</v>
          </cell>
          <cell r="DI249">
            <v>0</v>
          </cell>
          <cell r="DJ249">
            <v>0</v>
          </cell>
          <cell r="DU249">
            <v>0</v>
          </cell>
          <cell r="DV249">
            <v>0</v>
          </cell>
          <cell r="DW249">
            <v>0</v>
          </cell>
        </row>
        <row r="250">
          <cell r="DH250">
            <v>0</v>
          </cell>
          <cell r="DI250">
            <v>0</v>
          </cell>
          <cell r="DJ250">
            <v>0</v>
          </cell>
          <cell r="DU250">
            <v>0</v>
          </cell>
          <cell r="DV250">
            <v>0</v>
          </cell>
          <cell r="DW250">
            <v>0</v>
          </cell>
        </row>
        <row r="251">
          <cell r="DH251">
            <v>0</v>
          </cell>
          <cell r="DI251">
            <v>0</v>
          </cell>
          <cell r="DJ251">
            <v>0</v>
          </cell>
          <cell r="DU251">
            <v>0</v>
          </cell>
          <cell r="DV251">
            <v>0</v>
          </cell>
          <cell r="DW251">
            <v>0</v>
          </cell>
        </row>
        <row r="252">
          <cell r="DH252">
            <v>0</v>
          </cell>
          <cell r="DI252">
            <v>0</v>
          </cell>
          <cell r="DJ252">
            <v>0</v>
          </cell>
          <cell r="DU252">
            <v>0</v>
          </cell>
          <cell r="DV252">
            <v>0</v>
          </cell>
          <cell r="DW252">
            <v>0</v>
          </cell>
        </row>
        <row r="253">
          <cell r="DH253">
            <v>0</v>
          </cell>
          <cell r="DI253">
            <v>0</v>
          </cell>
          <cell r="DJ253">
            <v>0</v>
          </cell>
          <cell r="DU253">
            <v>0</v>
          </cell>
          <cell r="DV253">
            <v>0</v>
          </cell>
          <cell r="DW253">
            <v>0</v>
          </cell>
        </row>
        <row r="254">
          <cell r="DH254">
            <v>0</v>
          </cell>
          <cell r="DI254">
            <v>0</v>
          </cell>
          <cell r="DJ254">
            <v>0</v>
          </cell>
          <cell r="DU254">
            <v>0</v>
          </cell>
          <cell r="DV254">
            <v>0</v>
          </cell>
          <cell r="DW254">
            <v>0</v>
          </cell>
        </row>
        <row r="255">
          <cell r="DH255">
            <v>0</v>
          </cell>
          <cell r="DI255">
            <v>0</v>
          </cell>
          <cell r="DJ255">
            <v>0</v>
          </cell>
          <cell r="DU255">
            <v>0</v>
          </cell>
          <cell r="DV255">
            <v>0</v>
          </cell>
          <cell r="DW255">
            <v>0</v>
          </cell>
        </row>
        <row r="256">
          <cell r="DH256">
            <v>0</v>
          </cell>
          <cell r="DI256">
            <v>0</v>
          </cell>
          <cell r="DJ256">
            <v>0</v>
          </cell>
          <cell r="DU256">
            <v>0</v>
          </cell>
          <cell r="DV256">
            <v>0</v>
          </cell>
          <cell r="DW256">
            <v>0</v>
          </cell>
        </row>
        <row r="257">
          <cell r="DH257">
            <v>0</v>
          </cell>
          <cell r="DI257">
            <v>0</v>
          </cell>
          <cell r="DJ257">
            <v>0</v>
          </cell>
          <cell r="DU257">
            <v>0</v>
          </cell>
          <cell r="DV257">
            <v>0</v>
          </cell>
          <cell r="DW257">
            <v>0</v>
          </cell>
        </row>
        <row r="258">
          <cell r="DH258">
            <v>0</v>
          </cell>
          <cell r="DI258">
            <v>0</v>
          </cell>
          <cell r="DJ258">
            <v>0</v>
          </cell>
          <cell r="DU258">
            <v>0</v>
          </cell>
          <cell r="DV258">
            <v>0</v>
          </cell>
          <cell r="DW258">
            <v>0</v>
          </cell>
        </row>
        <row r="259">
          <cell r="DH259">
            <v>0</v>
          </cell>
          <cell r="DI259">
            <v>0</v>
          </cell>
          <cell r="DJ259">
            <v>0</v>
          </cell>
          <cell r="DU259">
            <v>0</v>
          </cell>
          <cell r="DV259">
            <v>0</v>
          </cell>
          <cell r="DW259">
            <v>0</v>
          </cell>
        </row>
        <row r="260">
          <cell r="DH260">
            <v>0</v>
          </cell>
          <cell r="DI260">
            <v>0</v>
          </cell>
          <cell r="DJ260">
            <v>0</v>
          </cell>
          <cell r="DU260">
            <v>0</v>
          </cell>
          <cell r="DV260">
            <v>0</v>
          </cell>
          <cell r="DW260">
            <v>0</v>
          </cell>
        </row>
        <row r="261">
          <cell r="DH261">
            <v>0</v>
          </cell>
          <cell r="DI261">
            <v>0</v>
          </cell>
          <cell r="DJ261">
            <v>0</v>
          </cell>
          <cell r="DU261">
            <v>0</v>
          </cell>
          <cell r="DV261">
            <v>0</v>
          </cell>
          <cell r="DW261">
            <v>0</v>
          </cell>
        </row>
        <row r="262">
          <cell r="DH262">
            <v>0</v>
          </cell>
          <cell r="DI262">
            <v>0</v>
          </cell>
          <cell r="DJ262">
            <v>0</v>
          </cell>
          <cell r="DU262">
            <v>0</v>
          </cell>
          <cell r="DV262">
            <v>0</v>
          </cell>
          <cell r="DW262">
            <v>0</v>
          </cell>
        </row>
        <row r="263">
          <cell r="DH263">
            <v>0</v>
          </cell>
          <cell r="DI263">
            <v>0</v>
          </cell>
          <cell r="DJ263">
            <v>0</v>
          </cell>
          <cell r="DU263">
            <v>0</v>
          </cell>
          <cell r="DV263">
            <v>0</v>
          </cell>
          <cell r="DW263">
            <v>0</v>
          </cell>
        </row>
        <row r="264">
          <cell r="DH264">
            <v>0</v>
          </cell>
          <cell r="DI264">
            <v>0</v>
          </cell>
          <cell r="DJ264">
            <v>0</v>
          </cell>
          <cell r="DU264">
            <v>0</v>
          </cell>
          <cell r="DV264">
            <v>0</v>
          </cell>
          <cell r="DW264">
            <v>0</v>
          </cell>
        </row>
        <row r="265">
          <cell r="DH265">
            <v>0</v>
          </cell>
          <cell r="DI265">
            <v>0</v>
          </cell>
          <cell r="DJ265">
            <v>0</v>
          </cell>
          <cell r="DU265">
            <v>0</v>
          </cell>
          <cell r="DV265">
            <v>0</v>
          </cell>
          <cell r="DW265">
            <v>0</v>
          </cell>
        </row>
        <row r="266">
          <cell r="DH266">
            <v>0</v>
          </cell>
          <cell r="DI266">
            <v>0</v>
          </cell>
          <cell r="DJ266">
            <v>0</v>
          </cell>
          <cell r="DU266">
            <v>0</v>
          </cell>
          <cell r="DV266">
            <v>0</v>
          </cell>
          <cell r="DW266">
            <v>0</v>
          </cell>
        </row>
        <row r="267">
          <cell r="DH267">
            <v>0</v>
          </cell>
          <cell r="DI267">
            <v>0</v>
          </cell>
          <cell r="DJ267">
            <v>0</v>
          </cell>
          <cell r="DU267">
            <v>0</v>
          </cell>
          <cell r="DV267">
            <v>0</v>
          </cell>
          <cell r="DW267">
            <v>0</v>
          </cell>
        </row>
        <row r="268">
          <cell r="DH268">
            <v>0</v>
          </cell>
          <cell r="DI268">
            <v>0</v>
          </cell>
          <cell r="DJ268">
            <v>0</v>
          </cell>
          <cell r="DU268">
            <v>0</v>
          </cell>
          <cell r="DV268">
            <v>0</v>
          </cell>
          <cell r="DW268">
            <v>0</v>
          </cell>
        </row>
        <row r="269">
          <cell r="DH269">
            <v>0</v>
          </cell>
          <cell r="DI269">
            <v>0</v>
          </cell>
          <cell r="DJ269">
            <v>0</v>
          </cell>
          <cell r="DU269">
            <v>0</v>
          </cell>
          <cell r="DV269">
            <v>0</v>
          </cell>
          <cell r="DW269">
            <v>0</v>
          </cell>
        </row>
        <row r="270">
          <cell r="DH270">
            <v>0</v>
          </cell>
          <cell r="DI270">
            <v>0</v>
          </cell>
          <cell r="DJ270">
            <v>0</v>
          </cell>
          <cell r="DU270">
            <v>0</v>
          </cell>
          <cell r="DV270">
            <v>0</v>
          </cell>
          <cell r="DW270">
            <v>0</v>
          </cell>
        </row>
        <row r="271">
          <cell r="DH271">
            <v>0</v>
          </cell>
          <cell r="DI271">
            <v>0</v>
          </cell>
          <cell r="DJ271">
            <v>0</v>
          </cell>
          <cell r="DU271">
            <v>0</v>
          </cell>
          <cell r="DV271">
            <v>0</v>
          </cell>
          <cell r="DW271">
            <v>0</v>
          </cell>
        </row>
        <row r="272">
          <cell r="DH272">
            <v>0</v>
          </cell>
          <cell r="DI272">
            <v>0</v>
          </cell>
          <cell r="DJ272">
            <v>0</v>
          </cell>
          <cell r="DU272">
            <v>0</v>
          </cell>
          <cell r="DV272">
            <v>0</v>
          </cell>
          <cell r="DW272">
            <v>0</v>
          </cell>
        </row>
        <row r="273">
          <cell r="DH273">
            <v>0</v>
          </cell>
          <cell r="DI273">
            <v>0</v>
          </cell>
          <cell r="DJ273">
            <v>0</v>
          </cell>
          <cell r="DU273">
            <v>0</v>
          </cell>
          <cell r="DV273">
            <v>0</v>
          </cell>
          <cell r="DW273">
            <v>0</v>
          </cell>
        </row>
        <row r="274">
          <cell r="DH274">
            <v>0</v>
          </cell>
          <cell r="DI274">
            <v>0</v>
          </cell>
          <cell r="DJ274">
            <v>0</v>
          </cell>
          <cell r="DU274">
            <v>0</v>
          </cell>
          <cell r="DV274">
            <v>0</v>
          </cell>
          <cell r="DW274">
            <v>0</v>
          </cell>
        </row>
        <row r="275">
          <cell r="DH275">
            <v>0</v>
          </cell>
          <cell r="DI275">
            <v>0</v>
          </cell>
          <cell r="DJ275">
            <v>0</v>
          </cell>
          <cell r="DU275">
            <v>0</v>
          </cell>
          <cell r="DV275">
            <v>0</v>
          </cell>
          <cell r="DW275">
            <v>0</v>
          </cell>
        </row>
        <row r="276">
          <cell r="DH276">
            <v>0</v>
          </cell>
          <cell r="DI276">
            <v>0</v>
          </cell>
          <cell r="DJ276">
            <v>0</v>
          </cell>
          <cell r="DU276">
            <v>0</v>
          </cell>
          <cell r="DV276">
            <v>0</v>
          </cell>
          <cell r="DW276">
            <v>0</v>
          </cell>
        </row>
        <row r="277">
          <cell r="DH277">
            <v>0</v>
          </cell>
          <cell r="DI277">
            <v>0</v>
          </cell>
          <cell r="DJ277">
            <v>0</v>
          </cell>
          <cell r="DU277">
            <v>0</v>
          </cell>
          <cell r="DV277">
            <v>0</v>
          </cell>
          <cell r="DW277">
            <v>0</v>
          </cell>
        </row>
        <row r="278">
          <cell r="DH278">
            <v>0</v>
          </cell>
          <cell r="DI278">
            <v>0</v>
          </cell>
          <cell r="DJ278">
            <v>0</v>
          </cell>
          <cell r="DU278">
            <v>0</v>
          </cell>
          <cell r="DV278">
            <v>0</v>
          </cell>
          <cell r="DW278">
            <v>0</v>
          </cell>
        </row>
        <row r="279">
          <cell r="DH279">
            <v>0</v>
          </cell>
          <cell r="DI279">
            <v>0</v>
          </cell>
          <cell r="DJ279">
            <v>0</v>
          </cell>
          <cell r="DU279">
            <v>0</v>
          </cell>
          <cell r="DV279">
            <v>0</v>
          </cell>
          <cell r="DW279">
            <v>0</v>
          </cell>
        </row>
        <row r="280">
          <cell r="DH280">
            <v>0</v>
          </cell>
          <cell r="DI280">
            <v>0</v>
          </cell>
          <cell r="DJ280">
            <v>0</v>
          </cell>
          <cell r="DU280">
            <v>0</v>
          </cell>
          <cell r="DV280">
            <v>0</v>
          </cell>
          <cell r="DW280">
            <v>0</v>
          </cell>
        </row>
        <row r="281">
          <cell r="DH281">
            <v>0</v>
          </cell>
          <cell r="DI281">
            <v>0</v>
          </cell>
          <cell r="DJ281">
            <v>0</v>
          </cell>
          <cell r="DU281">
            <v>0</v>
          </cell>
          <cell r="DV281">
            <v>0</v>
          </cell>
          <cell r="DW281">
            <v>0</v>
          </cell>
        </row>
        <row r="282">
          <cell r="DH282">
            <v>0</v>
          </cell>
          <cell r="DI282">
            <v>0</v>
          </cell>
          <cell r="DJ282">
            <v>0</v>
          </cell>
          <cell r="DU282">
            <v>0</v>
          </cell>
          <cell r="DV282">
            <v>0</v>
          </cell>
          <cell r="DW282">
            <v>0</v>
          </cell>
        </row>
        <row r="283">
          <cell r="DH283">
            <v>0</v>
          </cell>
          <cell r="DI283">
            <v>0</v>
          </cell>
          <cell r="DJ283">
            <v>0</v>
          </cell>
          <cell r="DU283">
            <v>0</v>
          </cell>
          <cell r="DV283">
            <v>0</v>
          </cell>
          <cell r="DW283">
            <v>0</v>
          </cell>
        </row>
        <row r="284">
          <cell r="DH284">
            <v>0</v>
          </cell>
          <cell r="DI284">
            <v>0</v>
          </cell>
          <cell r="DJ284">
            <v>0</v>
          </cell>
          <cell r="DU284">
            <v>0</v>
          </cell>
          <cell r="DV284">
            <v>0</v>
          </cell>
          <cell r="DW284">
            <v>0</v>
          </cell>
        </row>
        <row r="285">
          <cell r="DH285">
            <v>0</v>
          </cell>
          <cell r="DI285">
            <v>0</v>
          </cell>
          <cell r="DJ285">
            <v>0</v>
          </cell>
          <cell r="DU285">
            <v>0</v>
          </cell>
          <cell r="DV285">
            <v>0</v>
          </cell>
          <cell r="DW285">
            <v>0</v>
          </cell>
        </row>
        <row r="286">
          <cell r="DH286">
            <v>0</v>
          </cell>
          <cell r="DI286">
            <v>0</v>
          </cell>
          <cell r="DJ286">
            <v>0</v>
          </cell>
          <cell r="DU286">
            <v>0</v>
          </cell>
          <cell r="DV286">
            <v>0</v>
          </cell>
          <cell r="DW286">
            <v>0</v>
          </cell>
        </row>
        <row r="287">
          <cell r="DH287">
            <v>0</v>
          </cell>
          <cell r="DI287">
            <v>0</v>
          </cell>
          <cell r="DJ287">
            <v>0</v>
          </cell>
          <cell r="DU287">
            <v>0</v>
          </cell>
          <cell r="DV287">
            <v>0</v>
          </cell>
          <cell r="DW287">
            <v>0</v>
          </cell>
        </row>
        <row r="288">
          <cell r="DH288">
            <v>0</v>
          </cell>
          <cell r="DI288">
            <v>0</v>
          </cell>
          <cell r="DJ288">
            <v>0</v>
          </cell>
          <cell r="DU288">
            <v>0</v>
          </cell>
          <cell r="DV288">
            <v>0</v>
          </cell>
          <cell r="DW288">
            <v>0</v>
          </cell>
        </row>
        <row r="289">
          <cell r="DH289">
            <v>0</v>
          </cell>
          <cell r="DI289">
            <v>0</v>
          </cell>
          <cell r="DJ289">
            <v>0</v>
          </cell>
          <cell r="DU289">
            <v>0</v>
          </cell>
          <cell r="DV289">
            <v>0</v>
          </cell>
          <cell r="DW289">
            <v>0</v>
          </cell>
        </row>
        <row r="290">
          <cell r="DH290">
            <v>0</v>
          </cell>
          <cell r="DI290">
            <v>0</v>
          </cell>
          <cell r="DJ290">
            <v>0</v>
          </cell>
          <cell r="DU290">
            <v>0</v>
          </cell>
          <cell r="DV290">
            <v>0</v>
          </cell>
          <cell r="DW290">
            <v>0</v>
          </cell>
        </row>
        <row r="291">
          <cell r="DH291">
            <v>0</v>
          </cell>
          <cell r="DI291">
            <v>0</v>
          </cell>
          <cell r="DJ291">
            <v>0</v>
          </cell>
          <cell r="DU291">
            <v>0</v>
          </cell>
          <cell r="DV291">
            <v>0</v>
          </cell>
          <cell r="DW291">
            <v>0</v>
          </cell>
        </row>
        <row r="292">
          <cell r="DH292">
            <v>0</v>
          </cell>
          <cell r="DI292">
            <v>0</v>
          </cell>
          <cell r="DJ292">
            <v>0</v>
          </cell>
          <cell r="DU292">
            <v>0</v>
          </cell>
          <cell r="DV292">
            <v>0</v>
          </cell>
          <cell r="DW292">
            <v>0</v>
          </cell>
        </row>
        <row r="293">
          <cell r="DH293">
            <v>0</v>
          </cell>
          <cell r="DI293">
            <v>0</v>
          </cell>
          <cell r="DJ293">
            <v>0</v>
          </cell>
          <cell r="DU293">
            <v>0</v>
          </cell>
          <cell r="DV293">
            <v>0</v>
          </cell>
          <cell r="DW293">
            <v>0</v>
          </cell>
        </row>
        <row r="294">
          <cell r="DH294">
            <v>0</v>
          </cell>
          <cell r="DI294">
            <v>0</v>
          </cell>
          <cell r="DJ294">
            <v>0</v>
          </cell>
          <cell r="DU294">
            <v>0</v>
          </cell>
          <cell r="DV294">
            <v>0</v>
          </cell>
          <cell r="DW294">
            <v>0</v>
          </cell>
        </row>
        <row r="295">
          <cell r="DH295">
            <v>0</v>
          </cell>
          <cell r="DI295">
            <v>0</v>
          </cell>
          <cell r="DJ295">
            <v>0</v>
          </cell>
          <cell r="DU295">
            <v>0</v>
          </cell>
          <cell r="DV295">
            <v>0</v>
          </cell>
          <cell r="DW295">
            <v>0</v>
          </cell>
        </row>
        <row r="296">
          <cell r="DH296">
            <v>0</v>
          </cell>
          <cell r="DI296">
            <v>0</v>
          </cell>
          <cell r="DJ296">
            <v>0</v>
          </cell>
          <cell r="DU296">
            <v>0</v>
          </cell>
          <cell r="DV296">
            <v>0</v>
          </cell>
          <cell r="DW296">
            <v>0</v>
          </cell>
        </row>
        <row r="297">
          <cell r="DH297">
            <v>0</v>
          </cell>
          <cell r="DI297">
            <v>0</v>
          </cell>
          <cell r="DJ297">
            <v>0</v>
          </cell>
          <cell r="DU297">
            <v>0</v>
          </cell>
          <cell r="DV297">
            <v>0</v>
          </cell>
          <cell r="DW297">
            <v>0</v>
          </cell>
        </row>
        <row r="298">
          <cell r="DH298">
            <v>0</v>
          </cell>
          <cell r="DI298">
            <v>0</v>
          </cell>
          <cell r="DJ298">
            <v>0</v>
          </cell>
          <cell r="DU298">
            <v>0</v>
          </cell>
          <cell r="DV298">
            <v>0</v>
          </cell>
          <cell r="DW298">
            <v>0</v>
          </cell>
        </row>
        <row r="299">
          <cell r="DH299">
            <v>0</v>
          </cell>
          <cell r="DI299">
            <v>0</v>
          </cell>
          <cell r="DJ299">
            <v>0</v>
          </cell>
          <cell r="DU299">
            <v>0</v>
          </cell>
          <cell r="DV299">
            <v>0</v>
          </cell>
          <cell r="DW299">
            <v>0</v>
          </cell>
        </row>
        <row r="300">
          <cell r="DH300">
            <v>0</v>
          </cell>
          <cell r="DI300">
            <v>0</v>
          </cell>
          <cell r="DJ300">
            <v>0</v>
          </cell>
          <cell r="DU300">
            <v>0</v>
          </cell>
          <cell r="DV300">
            <v>0</v>
          </cell>
          <cell r="DW300">
            <v>0</v>
          </cell>
        </row>
        <row r="301">
          <cell r="DH301">
            <v>0</v>
          </cell>
          <cell r="DI301">
            <v>0</v>
          </cell>
          <cell r="DJ301">
            <v>0</v>
          </cell>
          <cell r="DU301">
            <v>0</v>
          </cell>
          <cell r="DV301">
            <v>0</v>
          </cell>
          <cell r="DW301">
            <v>0</v>
          </cell>
        </row>
        <row r="302">
          <cell r="DH302">
            <v>0</v>
          </cell>
          <cell r="DI302">
            <v>0</v>
          </cell>
          <cell r="DJ302">
            <v>0</v>
          </cell>
          <cell r="DU302">
            <v>0</v>
          </cell>
          <cell r="DV302">
            <v>0</v>
          </cell>
          <cell r="DW302">
            <v>0</v>
          </cell>
        </row>
        <row r="303">
          <cell r="DH303">
            <v>0</v>
          </cell>
          <cell r="DI303">
            <v>0</v>
          </cell>
          <cell r="DJ303">
            <v>0</v>
          </cell>
          <cell r="DU303">
            <v>0</v>
          </cell>
          <cell r="DV303">
            <v>0</v>
          </cell>
          <cell r="DW303">
            <v>0</v>
          </cell>
        </row>
        <row r="304">
          <cell r="DH304">
            <v>0</v>
          </cell>
          <cell r="DI304">
            <v>0</v>
          </cell>
          <cell r="DJ304">
            <v>0</v>
          </cell>
          <cell r="DU304">
            <v>0</v>
          </cell>
          <cell r="DV304">
            <v>0</v>
          </cell>
          <cell r="DW304">
            <v>0</v>
          </cell>
        </row>
        <row r="305">
          <cell r="DH305">
            <v>0</v>
          </cell>
          <cell r="DI305">
            <v>0</v>
          </cell>
          <cell r="DJ305">
            <v>0</v>
          </cell>
          <cell r="DU305">
            <v>0</v>
          </cell>
          <cell r="DV305">
            <v>0</v>
          </cell>
          <cell r="DW305">
            <v>0</v>
          </cell>
        </row>
        <row r="306">
          <cell r="DH306">
            <v>0</v>
          </cell>
          <cell r="DI306">
            <v>0</v>
          </cell>
          <cell r="DJ306">
            <v>0</v>
          </cell>
          <cell r="DU306">
            <v>0</v>
          </cell>
          <cell r="DV306">
            <v>0</v>
          </cell>
          <cell r="DW306">
            <v>0</v>
          </cell>
        </row>
        <row r="307">
          <cell r="DH307">
            <v>0</v>
          </cell>
          <cell r="DI307">
            <v>0</v>
          </cell>
          <cell r="DJ307">
            <v>0</v>
          </cell>
          <cell r="DU307">
            <v>0</v>
          </cell>
          <cell r="DV307">
            <v>0</v>
          </cell>
          <cell r="DW307">
            <v>0</v>
          </cell>
        </row>
        <row r="308">
          <cell r="DH308">
            <v>0</v>
          </cell>
          <cell r="DI308">
            <v>0</v>
          </cell>
          <cell r="DJ308">
            <v>0</v>
          </cell>
          <cell r="DU308">
            <v>0</v>
          </cell>
          <cell r="DV308">
            <v>0</v>
          </cell>
          <cell r="DW308">
            <v>0</v>
          </cell>
        </row>
        <row r="309">
          <cell r="DH309">
            <v>0</v>
          </cell>
          <cell r="DI309">
            <v>0</v>
          </cell>
          <cell r="DJ309">
            <v>0</v>
          </cell>
          <cell r="DU309">
            <v>0</v>
          </cell>
          <cell r="DV309">
            <v>0</v>
          </cell>
          <cell r="DW309">
            <v>0</v>
          </cell>
        </row>
        <row r="310">
          <cell r="DH310">
            <v>0</v>
          </cell>
          <cell r="DI310">
            <v>0</v>
          </cell>
          <cell r="DJ310">
            <v>0</v>
          </cell>
          <cell r="DU310">
            <v>0</v>
          </cell>
          <cell r="DV310">
            <v>0</v>
          </cell>
          <cell r="DW310">
            <v>0</v>
          </cell>
        </row>
        <row r="311">
          <cell r="DH311">
            <v>0</v>
          </cell>
          <cell r="DI311">
            <v>0</v>
          </cell>
          <cell r="DJ311">
            <v>0</v>
          </cell>
          <cell r="DU311">
            <v>0</v>
          </cell>
          <cell r="DV311">
            <v>0</v>
          </cell>
          <cell r="DW311">
            <v>0</v>
          </cell>
        </row>
        <row r="312">
          <cell r="DH312">
            <v>0</v>
          </cell>
          <cell r="DI312">
            <v>0</v>
          </cell>
          <cell r="DJ312">
            <v>0</v>
          </cell>
          <cell r="DU312">
            <v>0</v>
          </cell>
          <cell r="DV312">
            <v>0</v>
          </cell>
          <cell r="DW312">
            <v>0</v>
          </cell>
        </row>
        <row r="313">
          <cell r="DH313">
            <v>0</v>
          </cell>
          <cell r="DI313">
            <v>0</v>
          </cell>
          <cell r="DJ313">
            <v>0</v>
          </cell>
          <cell r="DU313">
            <v>0</v>
          </cell>
          <cell r="DV313">
            <v>0</v>
          </cell>
          <cell r="DW313">
            <v>0</v>
          </cell>
        </row>
        <row r="314">
          <cell r="DH314">
            <v>0</v>
          </cell>
          <cell r="DI314">
            <v>0</v>
          </cell>
          <cell r="DJ314">
            <v>0</v>
          </cell>
          <cell r="DU314">
            <v>0</v>
          </cell>
          <cell r="DV314">
            <v>0</v>
          </cell>
          <cell r="DW314">
            <v>0</v>
          </cell>
        </row>
        <row r="315">
          <cell r="DH315">
            <v>0</v>
          </cell>
          <cell r="DI315">
            <v>0</v>
          </cell>
          <cell r="DJ315">
            <v>0</v>
          </cell>
          <cell r="DU315">
            <v>0</v>
          </cell>
          <cell r="DV315">
            <v>0</v>
          </cell>
          <cell r="DW315">
            <v>0</v>
          </cell>
        </row>
        <row r="316">
          <cell r="DH316">
            <v>0</v>
          </cell>
          <cell r="DI316">
            <v>0</v>
          </cell>
          <cell r="DJ316">
            <v>0</v>
          </cell>
          <cell r="DU316">
            <v>0</v>
          </cell>
          <cell r="DV316">
            <v>0</v>
          </cell>
          <cell r="DW316">
            <v>0</v>
          </cell>
        </row>
        <row r="317">
          <cell r="DH317">
            <v>0</v>
          </cell>
          <cell r="DI317">
            <v>0</v>
          </cell>
          <cell r="DJ317">
            <v>0</v>
          </cell>
          <cell r="DU317">
            <v>0</v>
          </cell>
          <cell r="DV317">
            <v>0</v>
          </cell>
          <cell r="DW317">
            <v>0</v>
          </cell>
        </row>
        <row r="318">
          <cell r="DH318">
            <v>0</v>
          </cell>
          <cell r="DI318">
            <v>0</v>
          </cell>
          <cell r="DJ318">
            <v>0</v>
          </cell>
          <cell r="DU318">
            <v>0</v>
          </cell>
          <cell r="DV318">
            <v>0</v>
          </cell>
          <cell r="DW318">
            <v>0</v>
          </cell>
        </row>
        <row r="319">
          <cell r="DH319">
            <v>0</v>
          </cell>
          <cell r="DI319">
            <v>0</v>
          </cell>
          <cell r="DJ319">
            <v>0</v>
          </cell>
          <cell r="DU319">
            <v>0</v>
          </cell>
          <cell r="DV319">
            <v>0</v>
          </cell>
          <cell r="DW319">
            <v>0</v>
          </cell>
        </row>
        <row r="320">
          <cell r="DH320">
            <v>0</v>
          </cell>
          <cell r="DI320">
            <v>0</v>
          </cell>
          <cell r="DJ320">
            <v>0</v>
          </cell>
          <cell r="DU320">
            <v>0</v>
          </cell>
          <cell r="DV320">
            <v>0</v>
          </cell>
          <cell r="DW320">
            <v>0</v>
          </cell>
        </row>
        <row r="321">
          <cell r="DH321">
            <v>0</v>
          </cell>
          <cell r="DI321">
            <v>0</v>
          </cell>
          <cell r="DJ321">
            <v>0</v>
          </cell>
          <cell r="DU321">
            <v>0</v>
          </cell>
          <cell r="DV321">
            <v>0</v>
          </cell>
          <cell r="DW321">
            <v>0</v>
          </cell>
        </row>
        <row r="322">
          <cell r="DH322">
            <v>0</v>
          </cell>
          <cell r="DI322">
            <v>0</v>
          </cell>
          <cell r="DJ322">
            <v>0</v>
          </cell>
          <cell r="DU322">
            <v>0</v>
          </cell>
          <cell r="DV322">
            <v>0</v>
          </cell>
          <cell r="DW322">
            <v>0</v>
          </cell>
        </row>
        <row r="323">
          <cell r="DH323">
            <v>0</v>
          </cell>
          <cell r="DI323">
            <v>0</v>
          </cell>
          <cell r="DJ323">
            <v>0</v>
          </cell>
          <cell r="DU323">
            <v>0</v>
          </cell>
          <cell r="DV323">
            <v>0</v>
          </cell>
          <cell r="DW323">
            <v>0</v>
          </cell>
        </row>
        <row r="324">
          <cell r="DH324">
            <v>0</v>
          </cell>
          <cell r="DI324">
            <v>0</v>
          </cell>
          <cell r="DJ324">
            <v>0</v>
          </cell>
          <cell r="DU324">
            <v>0</v>
          </cell>
          <cell r="DV324">
            <v>0</v>
          </cell>
          <cell r="DW324">
            <v>0</v>
          </cell>
        </row>
        <row r="325">
          <cell r="DH325">
            <v>0</v>
          </cell>
          <cell r="DI325">
            <v>0</v>
          </cell>
          <cell r="DJ325">
            <v>0</v>
          </cell>
          <cell r="DU325">
            <v>0</v>
          </cell>
          <cell r="DV325">
            <v>0</v>
          </cell>
          <cell r="DW325">
            <v>0</v>
          </cell>
        </row>
        <row r="326">
          <cell r="DH326">
            <v>0</v>
          </cell>
          <cell r="DI326">
            <v>0</v>
          </cell>
          <cell r="DJ326">
            <v>0</v>
          </cell>
          <cell r="DU326">
            <v>0</v>
          </cell>
          <cell r="DV326">
            <v>0</v>
          </cell>
          <cell r="DW326">
            <v>0</v>
          </cell>
        </row>
        <row r="327">
          <cell r="DH327">
            <v>0</v>
          </cell>
          <cell r="DI327">
            <v>0</v>
          </cell>
          <cell r="DJ327">
            <v>0</v>
          </cell>
          <cell r="DU327">
            <v>0</v>
          </cell>
          <cell r="DV327">
            <v>0</v>
          </cell>
          <cell r="DW327">
            <v>0</v>
          </cell>
        </row>
        <row r="328">
          <cell r="DH328">
            <v>0</v>
          </cell>
          <cell r="DI328">
            <v>0</v>
          </cell>
          <cell r="DJ328">
            <v>0</v>
          </cell>
          <cell r="DU328">
            <v>0</v>
          </cell>
          <cell r="DV328">
            <v>0</v>
          </cell>
          <cell r="DW328">
            <v>0</v>
          </cell>
        </row>
        <row r="329">
          <cell r="DH329">
            <v>0</v>
          </cell>
          <cell r="DI329">
            <v>0</v>
          </cell>
          <cell r="DJ329">
            <v>0</v>
          </cell>
          <cell r="DU329">
            <v>0</v>
          </cell>
          <cell r="DV329">
            <v>0</v>
          </cell>
          <cell r="DW329">
            <v>0</v>
          </cell>
        </row>
        <row r="330">
          <cell r="DH330">
            <v>0</v>
          </cell>
          <cell r="DI330">
            <v>0</v>
          </cell>
          <cell r="DJ330">
            <v>0</v>
          </cell>
          <cell r="DU330">
            <v>0</v>
          </cell>
          <cell r="DV330">
            <v>0</v>
          </cell>
          <cell r="DW330">
            <v>0</v>
          </cell>
        </row>
        <row r="331">
          <cell r="DH331">
            <v>0</v>
          </cell>
          <cell r="DI331">
            <v>0</v>
          </cell>
          <cell r="DJ331">
            <v>0</v>
          </cell>
          <cell r="DU331">
            <v>0</v>
          </cell>
          <cell r="DV331">
            <v>0</v>
          </cell>
          <cell r="DW331">
            <v>0</v>
          </cell>
        </row>
        <row r="332">
          <cell r="DH332">
            <v>0</v>
          </cell>
          <cell r="DI332">
            <v>0</v>
          </cell>
          <cell r="DJ332">
            <v>0</v>
          </cell>
          <cell r="DU332">
            <v>0</v>
          </cell>
          <cell r="DV332">
            <v>0</v>
          </cell>
          <cell r="DW332">
            <v>0</v>
          </cell>
        </row>
        <row r="333">
          <cell r="DH333">
            <v>0</v>
          </cell>
          <cell r="DI333">
            <v>0</v>
          </cell>
          <cell r="DJ333">
            <v>0</v>
          </cell>
          <cell r="DU333">
            <v>0</v>
          </cell>
          <cell r="DV333">
            <v>0</v>
          </cell>
          <cell r="DW333">
            <v>0</v>
          </cell>
        </row>
        <row r="334">
          <cell r="DH334">
            <v>0</v>
          </cell>
          <cell r="DI334">
            <v>0</v>
          </cell>
          <cell r="DJ334">
            <v>0</v>
          </cell>
          <cell r="DU334">
            <v>0</v>
          </cell>
          <cell r="DV334">
            <v>0</v>
          </cell>
          <cell r="DW334">
            <v>0</v>
          </cell>
        </row>
        <row r="335">
          <cell r="DH335">
            <v>0</v>
          </cell>
          <cell r="DI335">
            <v>0</v>
          </cell>
          <cell r="DJ335">
            <v>0</v>
          </cell>
          <cell r="DU335">
            <v>0</v>
          </cell>
          <cell r="DV335">
            <v>0</v>
          </cell>
          <cell r="DW335">
            <v>0</v>
          </cell>
        </row>
        <row r="336">
          <cell r="DH336">
            <v>0</v>
          </cell>
          <cell r="DI336">
            <v>0</v>
          </cell>
          <cell r="DJ336">
            <v>0</v>
          </cell>
          <cell r="DU336">
            <v>0</v>
          </cell>
          <cell r="DV336">
            <v>0</v>
          </cell>
          <cell r="DW336">
            <v>0</v>
          </cell>
        </row>
        <row r="337">
          <cell r="DH337">
            <v>0</v>
          </cell>
          <cell r="DI337">
            <v>0</v>
          </cell>
          <cell r="DJ337">
            <v>0</v>
          </cell>
          <cell r="DU337">
            <v>0</v>
          </cell>
          <cell r="DV337">
            <v>0</v>
          </cell>
          <cell r="DW337">
            <v>0</v>
          </cell>
        </row>
        <row r="338">
          <cell r="DH338">
            <v>0</v>
          </cell>
          <cell r="DI338">
            <v>0</v>
          </cell>
          <cell r="DJ338">
            <v>0</v>
          </cell>
          <cell r="DU338">
            <v>0</v>
          </cell>
          <cell r="DV338">
            <v>0</v>
          </cell>
          <cell r="DW338">
            <v>0</v>
          </cell>
        </row>
        <row r="339">
          <cell r="DH339">
            <v>0</v>
          </cell>
          <cell r="DI339">
            <v>0</v>
          </cell>
          <cell r="DJ339">
            <v>0</v>
          </cell>
          <cell r="DU339">
            <v>0</v>
          </cell>
          <cell r="DV339">
            <v>0</v>
          </cell>
          <cell r="DW339">
            <v>0</v>
          </cell>
        </row>
        <row r="340">
          <cell r="DH340">
            <v>0</v>
          </cell>
          <cell r="DI340">
            <v>0</v>
          </cell>
          <cell r="DJ340">
            <v>0</v>
          </cell>
          <cell r="DU340">
            <v>0</v>
          </cell>
          <cell r="DV340">
            <v>0</v>
          </cell>
          <cell r="DW340">
            <v>0</v>
          </cell>
        </row>
        <row r="341">
          <cell r="DH341">
            <v>0</v>
          </cell>
          <cell r="DI341">
            <v>0</v>
          </cell>
          <cell r="DJ341">
            <v>0</v>
          </cell>
          <cell r="DU341">
            <v>0</v>
          </cell>
          <cell r="DV341">
            <v>0</v>
          </cell>
          <cell r="DW341">
            <v>0</v>
          </cell>
        </row>
        <row r="342">
          <cell r="DH342">
            <v>0</v>
          </cell>
          <cell r="DI342">
            <v>0</v>
          </cell>
          <cell r="DJ342">
            <v>0</v>
          </cell>
          <cell r="DU342">
            <v>0</v>
          </cell>
          <cell r="DV342">
            <v>0</v>
          </cell>
          <cell r="DW342">
            <v>0</v>
          </cell>
        </row>
        <row r="343">
          <cell r="DH343">
            <v>0</v>
          </cell>
          <cell r="DI343">
            <v>0</v>
          </cell>
          <cell r="DJ343">
            <v>0</v>
          </cell>
          <cell r="DU343">
            <v>0</v>
          </cell>
          <cell r="DV343">
            <v>0</v>
          </cell>
          <cell r="DW343">
            <v>0</v>
          </cell>
        </row>
        <row r="344">
          <cell r="DH344">
            <v>0</v>
          </cell>
          <cell r="DI344">
            <v>0</v>
          </cell>
          <cell r="DJ344">
            <v>0</v>
          </cell>
          <cell r="DU344">
            <v>0</v>
          </cell>
          <cell r="DV344">
            <v>0</v>
          </cell>
          <cell r="DW344">
            <v>0</v>
          </cell>
        </row>
        <row r="345">
          <cell r="DH345">
            <v>0</v>
          </cell>
          <cell r="DI345">
            <v>0</v>
          </cell>
          <cell r="DJ345">
            <v>0</v>
          </cell>
          <cell r="DU345">
            <v>0</v>
          </cell>
          <cell r="DV345">
            <v>0</v>
          </cell>
          <cell r="DW345">
            <v>0</v>
          </cell>
        </row>
        <row r="346">
          <cell r="DH346">
            <v>0</v>
          </cell>
          <cell r="DI346">
            <v>0</v>
          </cell>
          <cell r="DJ346">
            <v>0</v>
          </cell>
          <cell r="DU346">
            <v>0</v>
          </cell>
          <cell r="DV346">
            <v>0</v>
          </cell>
          <cell r="DW346">
            <v>0</v>
          </cell>
        </row>
        <row r="347">
          <cell r="DH347">
            <v>0</v>
          </cell>
          <cell r="DI347">
            <v>0</v>
          </cell>
          <cell r="DJ347">
            <v>0</v>
          </cell>
          <cell r="DU347">
            <v>0</v>
          </cell>
          <cell r="DV347">
            <v>0</v>
          </cell>
          <cell r="DW347">
            <v>0</v>
          </cell>
        </row>
        <row r="348">
          <cell r="DH348">
            <v>0</v>
          </cell>
          <cell r="DI348">
            <v>0</v>
          </cell>
          <cell r="DJ348">
            <v>0</v>
          </cell>
          <cell r="DU348">
            <v>0</v>
          </cell>
          <cell r="DV348">
            <v>0</v>
          </cell>
          <cell r="DW348">
            <v>0</v>
          </cell>
        </row>
        <row r="349">
          <cell r="DH349">
            <v>0</v>
          </cell>
          <cell r="DI349">
            <v>0</v>
          </cell>
          <cell r="DJ349">
            <v>0</v>
          </cell>
          <cell r="DU349">
            <v>0</v>
          </cell>
          <cell r="DV349">
            <v>0</v>
          </cell>
          <cell r="DW349">
            <v>0</v>
          </cell>
        </row>
        <row r="350">
          <cell r="DH350">
            <v>0</v>
          </cell>
          <cell r="DI350">
            <v>0</v>
          </cell>
          <cell r="DJ350">
            <v>0</v>
          </cell>
          <cell r="DU350">
            <v>0</v>
          </cell>
          <cell r="DV350">
            <v>0</v>
          </cell>
          <cell r="DW350">
            <v>0</v>
          </cell>
        </row>
        <row r="351">
          <cell r="DH351">
            <v>0</v>
          </cell>
          <cell r="DI351">
            <v>0</v>
          </cell>
          <cell r="DJ351">
            <v>0</v>
          </cell>
          <cell r="DU351">
            <v>0</v>
          </cell>
          <cell r="DV351">
            <v>0</v>
          </cell>
          <cell r="DW351">
            <v>0</v>
          </cell>
        </row>
        <row r="352">
          <cell r="DH352">
            <v>0</v>
          </cell>
          <cell r="DI352">
            <v>0</v>
          </cell>
          <cell r="DJ352">
            <v>0</v>
          </cell>
          <cell r="DU352">
            <v>0</v>
          </cell>
          <cell r="DV352">
            <v>0</v>
          </cell>
          <cell r="DW352">
            <v>0</v>
          </cell>
        </row>
        <row r="353">
          <cell r="DH353">
            <v>0</v>
          </cell>
          <cell r="DI353">
            <v>0</v>
          </cell>
          <cell r="DJ353">
            <v>0</v>
          </cell>
          <cell r="DU353">
            <v>0</v>
          </cell>
          <cell r="DV353">
            <v>0</v>
          </cell>
          <cell r="DW353">
            <v>0</v>
          </cell>
        </row>
        <row r="354">
          <cell r="DH354">
            <v>0</v>
          </cell>
          <cell r="DI354">
            <v>0</v>
          </cell>
          <cell r="DJ354">
            <v>0</v>
          </cell>
          <cell r="DU354">
            <v>0</v>
          </cell>
          <cell r="DV354">
            <v>0</v>
          </cell>
          <cell r="DW354">
            <v>0</v>
          </cell>
        </row>
        <row r="355">
          <cell r="DH355">
            <v>0</v>
          </cell>
          <cell r="DI355">
            <v>0</v>
          </cell>
          <cell r="DJ355">
            <v>0</v>
          </cell>
          <cell r="DU355">
            <v>0</v>
          </cell>
          <cell r="DV355">
            <v>0</v>
          </cell>
          <cell r="DW355">
            <v>0</v>
          </cell>
        </row>
        <row r="356">
          <cell r="DH356">
            <v>0</v>
          </cell>
          <cell r="DI356">
            <v>0</v>
          </cell>
          <cell r="DJ356">
            <v>0</v>
          </cell>
          <cell r="DU356">
            <v>0</v>
          </cell>
          <cell r="DV356">
            <v>0</v>
          </cell>
          <cell r="DW356">
            <v>0</v>
          </cell>
        </row>
        <row r="357">
          <cell r="DH357">
            <v>0</v>
          </cell>
          <cell r="DI357">
            <v>0</v>
          </cell>
          <cell r="DJ357">
            <v>0</v>
          </cell>
          <cell r="DU357">
            <v>0</v>
          </cell>
          <cell r="DV357">
            <v>0</v>
          </cell>
          <cell r="DW357">
            <v>0</v>
          </cell>
        </row>
        <row r="358">
          <cell r="DH358">
            <v>0</v>
          </cell>
          <cell r="DI358">
            <v>0</v>
          </cell>
          <cell r="DJ358">
            <v>0</v>
          </cell>
          <cell r="DU358">
            <v>0</v>
          </cell>
          <cell r="DV358">
            <v>0</v>
          </cell>
          <cell r="DW358">
            <v>0</v>
          </cell>
        </row>
        <row r="359">
          <cell r="DH359">
            <v>0</v>
          </cell>
          <cell r="DI359">
            <v>0</v>
          </cell>
          <cell r="DJ359">
            <v>0</v>
          </cell>
          <cell r="DU359">
            <v>0</v>
          </cell>
          <cell r="DV359">
            <v>0</v>
          </cell>
          <cell r="DW359">
            <v>0</v>
          </cell>
        </row>
        <row r="360">
          <cell r="DH360">
            <v>0</v>
          </cell>
          <cell r="DI360">
            <v>0</v>
          </cell>
          <cell r="DJ360">
            <v>0</v>
          </cell>
          <cell r="DU360">
            <v>0</v>
          </cell>
          <cell r="DV360">
            <v>0</v>
          </cell>
          <cell r="DW360">
            <v>0</v>
          </cell>
        </row>
        <row r="361">
          <cell r="DH361">
            <v>0</v>
          </cell>
          <cell r="DI361">
            <v>0</v>
          </cell>
          <cell r="DJ361">
            <v>0</v>
          </cell>
          <cell r="DU361">
            <v>0</v>
          </cell>
          <cell r="DV361">
            <v>0</v>
          </cell>
          <cell r="DW361">
            <v>0</v>
          </cell>
        </row>
        <row r="362">
          <cell r="DH362">
            <v>0</v>
          </cell>
          <cell r="DI362">
            <v>0</v>
          </cell>
          <cell r="DJ362">
            <v>0</v>
          </cell>
          <cell r="DU362">
            <v>0</v>
          </cell>
          <cell r="DV362">
            <v>0</v>
          </cell>
          <cell r="DW362">
            <v>0</v>
          </cell>
        </row>
        <row r="363">
          <cell r="DH363">
            <v>0</v>
          </cell>
          <cell r="DI363">
            <v>0</v>
          </cell>
          <cell r="DJ363">
            <v>0</v>
          </cell>
          <cell r="DU363">
            <v>0</v>
          </cell>
          <cell r="DV363">
            <v>0</v>
          </cell>
          <cell r="DW363">
            <v>0</v>
          </cell>
        </row>
        <row r="364">
          <cell r="DH364">
            <v>0</v>
          </cell>
          <cell r="DI364">
            <v>0</v>
          </cell>
          <cell r="DJ364">
            <v>0</v>
          </cell>
          <cell r="DU364">
            <v>0</v>
          </cell>
          <cell r="DV364">
            <v>0</v>
          </cell>
          <cell r="DW364">
            <v>0</v>
          </cell>
        </row>
        <row r="365">
          <cell r="DH365">
            <v>0</v>
          </cell>
          <cell r="DI365">
            <v>0</v>
          </cell>
          <cell r="DJ365">
            <v>0</v>
          </cell>
          <cell r="DU365">
            <v>0</v>
          </cell>
          <cell r="DV365">
            <v>0</v>
          </cell>
          <cell r="DW365">
            <v>0</v>
          </cell>
        </row>
        <row r="366">
          <cell r="DH366">
            <v>0</v>
          </cell>
          <cell r="DI366">
            <v>0</v>
          </cell>
          <cell r="DJ366">
            <v>0</v>
          </cell>
          <cell r="DU366">
            <v>0</v>
          </cell>
          <cell r="DV366">
            <v>0</v>
          </cell>
          <cell r="DW366">
            <v>0</v>
          </cell>
        </row>
        <row r="367">
          <cell r="DH367">
            <v>0</v>
          </cell>
          <cell r="DI367">
            <v>0</v>
          </cell>
          <cell r="DJ367">
            <v>0</v>
          </cell>
          <cell r="DU367">
            <v>0</v>
          </cell>
          <cell r="DV367">
            <v>0</v>
          </cell>
          <cell r="DW367">
            <v>0</v>
          </cell>
        </row>
        <row r="368">
          <cell r="DH368">
            <v>0</v>
          </cell>
          <cell r="DI368">
            <v>0</v>
          </cell>
          <cell r="DJ368">
            <v>0</v>
          </cell>
          <cell r="DU368">
            <v>0</v>
          </cell>
          <cell r="DV368">
            <v>0</v>
          </cell>
          <cell r="DW368">
            <v>0</v>
          </cell>
        </row>
        <row r="369">
          <cell r="DH369">
            <v>0</v>
          </cell>
          <cell r="DI369">
            <v>0</v>
          </cell>
          <cell r="DJ369">
            <v>0</v>
          </cell>
          <cell r="DU369">
            <v>0</v>
          </cell>
          <cell r="DV369">
            <v>0</v>
          </cell>
          <cell r="DW369">
            <v>0</v>
          </cell>
        </row>
        <row r="370">
          <cell r="DH370">
            <v>0</v>
          </cell>
          <cell r="DI370">
            <v>0</v>
          </cell>
          <cell r="DJ370">
            <v>0</v>
          </cell>
          <cell r="DU370">
            <v>0</v>
          </cell>
          <cell r="DV370">
            <v>0</v>
          </cell>
          <cell r="DW370">
            <v>0</v>
          </cell>
        </row>
        <row r="371">
          <cell r="DH371">
            <v>0</v>
          </cell>
          <cell r="DI371">
            <v>0</v>
          </cell>
          <cell r="DJ371">
            <v>0</v>
          </cell>
          <cell r="DU371">
            <v>0</v>
          </cell>
          <cell r="DV371">
            <v>0</v>
          </cell>
          <cell r="DW371">
            <v>0</v>
          </cell>
        </row>
        <row r="372">
          <cell r="DH372">
            <v>0</v>
          </cell>
          <cell r="DI372">
            <v>0</v>
          </cell>
          <cell r="DJ372">
            <v>0</v>
          </cell>
          <cell r="DU372">
            <v>0</v>
          </cell>
          <cell r="DV372">
            <v>0</v>
          </cell>
          <cell r="DW372">
            <v>0</v>
          </cell>
        </row>
        <row r="373">
          <cell r="DH373">
            <v>0</v>
          </cell>
          <cell r="DI373">
            <v>0</v>
          </cell>
          <cell r="DJ373">
            <v>0</v>
          </cell>
          <cell r="DU373">
            <v>0</v>
          </cell>
          <cell r="DV373">
            <v>0</v>
          </cell>
          <cell r="DW373">
            <v>0</v>
          </cell>
        </row>
        <row r="374">
          <cell r="DH374">
            <v>0</v>
          </cell>
          <cell r="DI374">
            <v>0</v>
          </cell>
          <cell r="DJ374">
            <v>0</v>
          </cell>
          <cell r="DU374">
            <v>0</v>
          </cell>
          <cell r="DV374">
            <v>0</v>
          </cell>
          <cell r="DW374">
            <v>0</v>
          </cell>
        </row>
        <row r="375">
          <cell r="DH375">
            <v>0</v>
          </cell>
          <cell r="DI375">
            <v>0</v>
          </cell>
          <cell r="DJ375">
            <v>0</v>
          </cell>
          <cell r="DU375">
            <v>0</v>
          </cell>
          <cell r="DV375">
            <v>0</v>
          </cell>
          <cell r="DW375">
            <v>0</v>
          </cell>
        </row>
        <row r="376">
          <cell r="DH376">
            <v>0</v>
          </cell>
          <cell r="DI376">
            <v>0</v>
          </cell>
          <cell r="DJ376">
            <v>0</v>
          </cell>
          <cell r="DU376">
            <v>0</v>
          </cell>
          <cell r="DV376">
            <v>0</v>
          </cell>
          <cell r="DW376">
            <v>0</v>
          </cell>
        </row>
        <row r="377">
          <cell r="DH377">
            <v>0</v>
          </cell>
          <cell r="DI377">
            <v>0</v>
          </cell>
          <cell r="DJ377">
            <v>0</v>
          </cell>
          <cell r="DU377">
            <v>0</v>
          </cell>
          <cell r="DV377">
            <v>0</v>
          </cell>
          <cell r="DW377">
            <v>0</v>
          </cell>
        </row>
        <row r="378">
          <cell r="DH378">
            <v>0</v>
          </cell>
          <cell r="DI378">
            <v>0</v>
          </cell>
          <cell r="DJ378">
            <v>0</v>
          </cell>
          <cell r="DU378">
            <v>0</v>
          </cell>
          <cell r="DV378">
            <v>0</v>
          </cell>
          <cell r="DW378">
            <v>0</v>
          </cell>
        </row>
        <row r="379">
          <cell r="DH379">
            <v>0</v>
          </cell>
          <cell r="DI379">
            <v>0</v>
          </cell>
          <cell r="DJ379">
            <v>0</v>
          </cell>
          <cell r="DU379">
            <v>0</v>
          </cell>
          <cell r="DV379">
            <v>0</v>
          </cell>
          <cell r="DW379">
            <v>0</v>
          </cell>
        </row>
        <row r="380">
          <cell r="DH380">
            <v>0</v>
          </cell>
          <cell r="DI380">
            <v>0</v>
          </cell>
          <cell r="DJ380">
            <v>0</v>
          </cell>
          <cell r="DU380">
            <v>0</v>
          </cell>
          <cell r="DV380">
            <v>0</v>
          </cell>
          <cell r="DW380">
            <v>0</v>
          </cell>
        </row>
        <row r="381">
          <cell r="DH381">
            <v>0</v>
          </cell>
          <cell r="DI381">
            <v>0</v>
          </cell>
          <cell r="DJ381">
            <v>0</v>
          </cell>
          <cell r="DU381">
            <v>0</v>
          </cell>
          <cell r="DV381">
            <v>0</v>
          </cell>
          <cell r="DW381">
            <v>0</v>
          </cell>
        </row>
        <row r="382">
          <cell r="DH382">
            <v>0</v>
          </cell>
          <cell r="DI382">
            <v>0</v>
          </cell>
          <cell r="DJ382">
            <v>0</v>
          </cell>
          <cell r="DU382">
            <v>0</v>
          </cell>
          <cell r="DV382">
            <v>0</v>
          </cell>
          <cell r="DW382">
            <v>0</v>
          </cell>
        </row>
        <row r="383">
          <cell r="DH383">
            <v>0</v>
          </cell>
          <cell r="DI383">
            <v>0</v>
          </cell>
          <cell r="DJ383">
            <v>0</v>
          </cell>
          <cell r="DU383">
            <v>0</v>
          </cell>
          <cell r="DV383">
            <v>0</v>
          </cell>
          <cell r="DW383">
            <v>0</v>
          </cell>
        </row>
        <row r="384">
          <cell r="DH384">
            <v>0</v>
          </cell>
          <cell r="DI384">
            <v>0</v>
          </cell>
          <cell r="DJ384">
            <v>0</v>
          </cell>
          <cell r="DU384">
            <v>0</v>
          </cell>
          <cell r="DV384">
            <v>0</v>
          </cell>
          <cell r="DW384">
            <v>0</v>
          </cell>
        </row>
        <row r="385">
          <cell r="DH385">
            <v>0</v>
          </cell>
          <cell r="DI385">
            <v>0</v>
          </cell>
          <cell r="DJ385">
            <v>0</v>
          </cell>
          <cell r="DU385">
            <v>0</v>
          </cell>
          <cell r="DV385">
            <v>0</v>
          </cell>
          <cell r="DW385">
            <v>0</v>
          </cell>
        </row>
        <row r="386">
          <cell r="DH386">
            <v>0</v>
          </cell>
          <cell r="DI386">
            <v>0</v>
          </cell>
          <cell r="DJ386">
            <v>0</v>
          </cell>
          <cell r="DU386">
            <v>0</v>
          </cell>
          <cell r="DV386">
            <v>0</v>
          </cell>
          <cell r="DW386">
            <v>0</v>
          </cell>
        </row>
        <row r="387">
          <cell r="DH387">
            <v>0</v>
          </cell>
          <cell r="DI387">
            <v>0</v>
          </cell>
          <cell r="DJ387">
            <v>0</v>
          </cell>
          <cell r="DU387">
            <v>0</v>
          </cell>
          <cell r="DV387">
            <v>0</v>
          </cell>
          <cell r="DW387">
            <v>0</v>
          </cell>
        </row>
        <row r="388">
          <cell r="DH388">
            <v>0</v>
          </cell>
          <cell r="DI388">
            <v>0</v>
          </cell>
          <cell r="DJ388">
            <v>0</v>
          </cell>
          <cell r="DU388">
            <v>0</v>
          </cell>
          <cell r="DV388">
            <v>0</v>
          </cell>
          <cell r="DW388">
            <v>0</v>
          </cell>
        </row>
        <row r="389">
          <cell r="DH389">
            <v>0</v>
          </cell>
          <cell r="DI389">
            <v>0</v>
          </cell>
          <cell r="DJ389">
            <v>0</v>
          </cell>
          <cell r="DU389">
            <v>0</v>
          </cell>
          <cell r="DV389">
            <v>0</v>
          </cell>
          <cell r="DW389">
            <v>0</v>
          </cell>
        </row>
        <row r="390">
          <cell r="DH390">
            <v>0</v>
          </cell>
          <cell r="DI390">
            <v>0</v>
          </cell>
          <cell r="DJ390">
            <v>0</v>
          </cell>
          <cell r="DU390">
            <v>0</v>
          </cell>
          <cell r="DV390">
            <v>0</v>
          </cell>
          <cell r="DW390">
            <v>0</v>
          </cell>
        </row>
        <row r="391">
          <cell r="DH391">
            <v>0</v>
          </cell>
          <cell r="DI391">
            <v>0</v>
          </cell>
          <cell r="DJ391">
            <v>0</v>
          </cell>
          <cell r="DU391">
            <v>0</v>
          </cell>
          <cell r="DV391">
            <v>0</v>
          </cell>
          <cell r="DW391">
            <v>0</v>
          </cell>
        </row>
        <row r="392">
          <cell r="DH392">
            <v>0</v>
          </cell>
          <cell r="DI392">
            <v>0</v>
          </cell>
          <cell r="DJ392">
            <v>0</v>
          </cell>
          <cell r="DU392">
            <v>0</v>
          </cell>
          <cell r="DV392">
            <v>0</v>
          </cell>
          <cell r="DW392">
            <v>0</v>
          </cell>
        </row>
        <row r="393">
          <cell r="DH393">
            <v>0</v>
          </cell>
          <cell r="DI393">
            <v>0</v>
          </cell>
          <cell r="DJ393">
            <v>0</v>
          </cell>
          <cell r="DU393">
            <v>0</v>
          </cell>
          <cell r="DV393">
            <v>0</v>
          </cell>
          <cell r="DW393">
            <v>0</v>
          </cell>
        </row>
        <row r="394">
          <cell r="DH394">
            <v>0</v>
          </cell>
          <cell r="DI394">
            <v>0</v>
          </cell>
          <cell r="DJ394">
            <v>0</v>
          </cell>
          <cell r="DU394">
            <v>0</v>
          </cell>
          <cell r="DV394">
            <v>0</v>
          </cell>
          <cell r="DW394">
            <v>0</v>
          </cell>
        </row>
        <row r="395">
          <cell r="DH395">
            <v>0</v>
          </cell>
          <cell r="DI395">
            <v>0</v>
          </cell>
          <cell r="DJ395">
            <v>0</v>
          </cell>
          <cell r="DU395">
            <v>0</v>
          </cell>
          <cell r="DV395">
            <v>0</v>
          </cell>
          <cell r="DW395">
            <v>0</v>
          </cell>
        </row>
        <row r="396">
          <cell r="DH396">
            <v>0</v>
          </cell>
          <cell r="DI396">
            <v>0</v>
          </cell>
          <cell r="DJ396">
            <v>0</v>
          </cell>
          <cell r="DU396">
            <v>0</v>
          </cell>
          <cell r="DV396">
            <v>0</v>
          </cell>
          <cell r="DW396">
            <v>0</v>
          </cell>
        </row>
        <row r="397">
          <cell r="DH397">
            <v>0</v>
          </cell>
          <cell r="DI397">
            <v>0</v>
          </cell>
          <cell r="DJ397">
            <v>0</v>
          </cell>
          <cell r="DU397">
            <v>0</v>
          </cell>
          <cell r="DV397">
            <v>0</v>
          </cell>
          <cell r="DW397">
            <v>0</v>
          </cell>
        </row>
        <row r="398">
          <cell r="DH398">
            <v>0</v>
          </cell>
          <cell r="DI398">
            <v>0</v>
          </cell>
          <cell r="DJ398">
            <v>0</v>
          </cell>
          <cell r="DU398">
            <v>0</v>
          </cell>
          <cell r="DV398">
            <v>0</v>
          </cell>
          <cell r="DW398">
            <v>0</v>
          </cell>
        </row>
        <row r="399">
          <cell r="DH399">
            <v>0</v>
          </cell>
          <cell r="DI399">
            <v>0</v>
          </cell>
          <cell r="DJ399">
            <v>0</v>
          </cell>
          <cell r="DU399">
            <v>0</v>
          </cell>
          <cell r="DV399">
            <v>0</v>
          </cell>
          <cell r="DW399">
            <v>0</v>
          </cell>
        </row>
        <row r="400">
          <cell r="DH400">
            <v>0</v>
          </cell>
          <cell r="DI400">
            <v>0</v>
          </cell>
          <cell r="DJ400">
            <v>0</v>
          </cell>
          <cell r="DU400">
            <v>0</v>
          </cell>
          <cell r="DV400">
            <v>0</v>
          </cell>
          <cell r="DW400">
            <v>0</v>
          </cell>
        </row>
        <row r="401">
          <cell r="DH401">
            <v>0</v>
          </cell>
          <cell r="DI401">
            <v>0</v>
          </cell>
          <cell r="DJ401">
            <v>0</v>
          </cell>
          <cell r="DU401">
            <v>0</v>
          </cell>
          <cell r="DV401">
            <v>0</v>
          </cell>
          <cell r="DW401">
            <v>0</v>
          </cell>
        </row>
        <row r="402">
          <cell r="DH402">
            <v>0</v>
          </cell>
          <cell r="DI402">
            <v>0</v>
          </cell>
          <cell r="DJ402">
            <v>0</v>
          </cell>
          <cell r="DU402">
            <v>0</v>
          </cell>
          <cell r="DV402">
            <v>0</v>
          </cell>
          <cell r="DW402">
            <v>0</v>
          </cell>
        </row>
        <row r="403">
          <cell r="DH403">
            <v>0</v>
          </cell>
          <cell r="DI403">
            <v>0</v>
          </cell>
          <cell r="DJ403">
            <v>0</v>
          </cell>
          <cell r="DU403">
            <v>0</v>
          </cell>
          <cell r="DV403">
            <v>0</v>
          </cell>
          <cell r="DW403">
            <v>0</v>
          </cell>
        </row>
        <row r="404">
          <cell r="DH404">
            <v>0</v>
          </cell>
          <cell r="DI404">
            <v>0</v>
          </cell>
          <cell r="DJ404">
            <v>0</v>
          </cell>
          <cell r="DU404">
            <v>0</v>
          </cell>
          <cell r="DV404">
            <v>0</v>
          </cell>
          <cell r="DW404">
            <v>0</v>
          </cell>
        </row>
        <row r="405">
          <cell r="DH405">
            <v>0</v>
          </cell>
          <cell r="DI405">
            <v>0</v>
          </cell>
          <cell r="DJ405">
            <v>0</v>
          </cell>
          <cell r="DU405">
            <v>0</v>
          </cell>
          <cell r="DV405">
            <v>0</v>
          </cell>
          <cell r="DW405">
            <v>0</v>
          </cell>
        </row>
        <row r="406">
          <cell r="DH406">
            <v>0</v>
          </cell>
          <cell r="DI406">
            <v>0</v>
          </cell>
          <cell r="DJ406">
            <v>0</v>
          </cell>
          <cell r="DU406">
            <v>0</v>
          </cell>
          <cell r="DV406">
            <v>0</v>
          </cell>
          <cell r="DW406">
            <v>0</v>
          </cell>
        </row>
        <row r="407">
          <cell r="DH407">
            <v>0</v>
          </cell>
          <cell r="DI407">
            <v>0</v>
          </cell>
          <cell r="DJ407">
            <v>0</v>
          </cell>
          <cell r="DU407">
            <v>0</v>
          </cell>
          <cell r="DV407">
            <v>0</v>
          </cell>
          <cell r="DW407">
            <v>0</v>
          </cell>
        </row>
        <row r="408">
          <cell r="DH408">
            <v>0</v>
          </cell>
          <cell r="DI408">
            <v>0</v>
          </cell>
          <cell r="DJ408">
            <v>0</v>
          </cell>
          <cell r="DU408">
            <v>0</v>
          </cell>
          <cell r="DV408">
            <v>0</v>
          </cell>
          <cell r="DW408">
            <v>0</v>
          </cell>
        </row>
        <row r="409">
          <cell r="DH409">
            <v>0</v>
          </cell>
          <cell r="DI409">
            <v>0</v>
          </cell>
          <cell r="DJ409">
            <v>0</v>
          </cell>
          <cell r="DU409">
            <v>0</v>
          </cell>
          <cell r="DV409">
            <v>0</v>
          </cell>
          <cell r="DW409">
            <v>0</v>
          </cell>
        </row>
        <row r="410">
          <cell r="DH410">
            <v>0</v>
          </cell>
          <cell r="DI410">
            <v>0</v>
          </cell>
          <cell r="DJ410">
            <v>0</v>
          </cell>
          <cell r="DU410">
            <v>0</v>
          </cell>
          <cell r="DV410">
            <v>0</v>
          </cell>
          <cell r="DW410">
            <v>0</v>
          </cell>
        </row>
        <row r="411">
          <cell r="DH411">
            <v>0</v>
          </cell>
          <cell r="DI411">
            <v>0</v>
          </cell>
          <cell r="DJ411">
            <v>0</v>
          </cell>
          <cell r="DU411">
            <v>0</v>
          </cell>
          <cell r="DV411">
            <v>0</v>
          </cell>
          <cell r="DW411">
            <v>0</v>
          </cell>
        </row>
        <row r="412">
          <cell r="DH412">
            <v>0</v>
          </cell>
          <cell r="DI412">
            <v>0</v>
          </cell>
          <cell r="DJ412">
            <v>0</v>
          </cell>
          <cell r="DU412">
            <v>0</v>
          </cell>
          <cell r="DV412">
            <v>0</v>
          </cell>
          <cell r="DW412">
            <v>0</v>
          </cell>
        </row>
        <row r="413">
          <cell r="DH413">
            <v>0</v>
          </cell>
          <cell r="DI413">
            <v>0</v>
          </cell>
          <cell r="DJ413">
            <v>0</v>
          </cell>
          <cell r="DU413">
            <v>0</v>
          </cell>
          <cell r="DV413">
            <v>0</v>
          </cell>
          <cell r="DW413">
            <v>0</v>
          </cell>
        </row>
        <row r="414">
          <cell r="DH414">
            <v>0</v>
          </cell>
          <cell r="DI414">
            <v>0</v>
          </cell>
          <cell r="DJ414">
            <v>0</v>
          </cell>
          <cell r="DU414">
            <v>0</v>
          </cell>
          <cell r="DV414">
            <v>0</v>
          </cell>
          <cell r="DW414">
            <v>0</v>
          </cell>
        </row>
        <row r="415">
          <cell r="DH415">
            <v>0</v>
          </cell>
          <cell r="DI415">
            <v>0</v>
          </cell>
          <cell r="DJ415">
            <v>0</v>
          </cell>
          <cell r="DU415">
            <v>0</v>
          </cell>
          <cell r="DV415">
            <v>0</v>
          </cell>
          <cell r="DW415">
            <v>0</v>
          </cell>
        </row>
        <row r="416">
          <cell r="DH416">
            <v>0</v>
          </cell>
          <cell r="DI416">
            <v>0</v>
          </cell>
          <cell r="DJ416">
            <v>0</v>
          </cell>
          <cell r="DU416">
            <v>0</v>
          </cell>
          <cell r="DV416">
            <v>0</v>
          </cell>
          <cell r="DW416">
            <v>0</v>
          </cell>
        </row>
        <row r="417">
          <cell r="DH417">
            <v>0</v>
          </cell>
          <cell r="DI417">
            <v>0</v>
          </cell>
          <cell r="DJ417">
            <v>0</v>
          </cell>
          <cell r="DU417">
            <v>0</v>
          </cell>
          <cell r="DV417">
            <v>0</v>
          </cell>
          <cell r="DW417">
            <v>0</v>
          </cell>
        </row>
        <row r="418">
          <cell r="DH418">
            <v>0</v>
          </cell>
          <cell r="DI418">
            <v>0</v>
          </cell>
          <cell r="DJ418">
            <v>0</v>
          </cell>
          <cell r="DU418">
            <v>0</v>
          </cell>
          <cell r="DV418">
            <v>0</v>
          </cell>
          <cell r="DW418">
            <v>0</v>
          </cell>
        </row>
        <row r="419">
          <cell r="DH419">
            <v>0</v>
          </cell>
          <cell r="DI419">
            <v>0</v>
          </cell>
          <cell r="DJ419">
            <v>0</v>
          </cell>
          <cell r="DU419">
            <v>0</v>
          </cell>
          <cell r="DV419">
            <v>0</v>
          </cell>
          <cell r="DW419">
            <v>0</v>
          </cell>
        </row>
        <row r="420">
          <cell r="DH420">
            <v>0</v>
          </cell>
          <cell r="DI420">
            <v>0</v>
          </cell>
          <cell r="DJ420">
            <v>0</v>
          </cell>
          <cell r="DU420">
            <v>0</v>
          </cell>
          <cell r="DV420">
            <v>0</v>
          </cell>
          <cell r="DW420">
            <v>0</v>
          </cell>
        </row>
        <row r="421">
          <cell r="DH421">
            <v>0</v>
          </cell>
          <cell r="DI421">
            <v>0</v>
          </cell>
          <cell r="DJ421">
            <v>0</v>
          </cell>
          <cell r="DU421">
            <v>0</v>
          </cell>
          <cell r="DV421">
            <v>0</v>
          </cell>
          <cell r="DW421">
            <v>0</v>
          </cell>
        </row>
        <row r="422">
          <cell r="DH422">
            <v>0</v>
          </cell>
          <cell r="DI422">
            <v>0</v>
          </cell>
          <cell r="DJ422">
            <v>0</v>
          </cell>
          <cell r="DU422">
            <v>0</v>
          </cell>
          <cell r="DV422">
            <v>0</v>
          </cell>
          <cell r="DW422">
            <v>0</v>
          </cell>
        </row>
        <row r="423">
          <cell r="DH423">
            <v>0</v>
          </cell>
          <cell r="DI423">
            <v>0</v>
          </cell>
          <cell r="DJ423">
            <v>0</v>
          </cell>
          <cell r="DU423">
            <v>0</v>
          </cell>
          <cell r="DV423">
            <v>0</v>
          </cell>
          <cell r="DW423">
            <v>0</v>
          </cell>
        </row>
        <row r="424">
          <cell r="DH424">
            <v>0</v>
          </cell>
          <cell r="DI424">
            <v>0</v>
          </cell>
          <cell r="DJ424">
            <v>0</v>
          </cell>
          <cell r="DU424">
            <v>0</v>
          </cell>
          <cell r="DV424">
            <v>0</v>
          </cell>
          <cell r="DW424">
            <v>0</v>
          </cell>
        </row>
        <row r="425">
          <cell r="DH425">
            <v>0</v>
          </cell>
          <cell r="DI425">
            <v>0</v>
          </cell>
          <cell r="DJ425">
            <v>0</v>
          </cell>
          <cell r="DU425">
            <v>0</v>
          </cell>
          <cell r="DV425">
            <v>0</v>
          </cell>
          <cell r="DW425">
            <v>0</v>
          </cell>
        </row>
        <row r="426">
          <cell r="DH426">
            <v>0</v>
          </cell>
          <cell r="DI426">
            <v>0</v>
          </cell>
          <cell r="DJ426">
            <v>0</v>
          </cell>
          <cell r="DU426">
            <v>0</v>
          </cell>
          <cell r="DV426">
            <v>0</v>
          </cell>
          <cell r="DW426">
            <v>0</v>
          </cell>
        </row>
        <row r="427">
          <cell r="DH427">
            <v>0</v>
          </cell>
          <cell r="DI427">
            <v>0</v>
          </cell>
          <cell r="DJ427">
            <v>0</v>
          </cell>
          <cell r="DU427">
            <v>0</v>
          </cell>
          <cell r="DV427">
            <v>0</v>
          </cell>
          <cell r="DW427">
            <v>0</v>
          </cell>
        </row>
        <row r="428">
          <cell r="DH428">
            <v>0</v>
          </cell>
          <cell r="DI428">
            <v>0</v>
          </cell>
          <cell r="DJ428">
            <v>0</v>
          </cell>
          <cell r="DU428">
            <v>0</v>
          </cell>
          <cell r="DV428">
            <v>0</v>
          </cell>
          <cell r="DW428">
            <v>0</v>
          </cell>
        </row>
        <row r="429">
          <cell r="DH429">
            <v>0</v>
          </cell>
          <cell r="DI429">
            <v>0</v>
          </cell>
          <cell r="DJ429">
            <v>0</v>
          </cell>
          <cell r="DU429">
            <v>0</v>
          </cell>
          <cell r="DV429">
            <v>0</v>
          </cell>
          <cell r="DW429">
            <v>0</v>
          </cell>
        </row>
        <row r="430">
          <cell r="DH430">
            <v>0</v>
          </cell>
          <cell r="DI430">
            <v>0</v>
          </cell>
          <cell r="DJ430">
            <v>0</v>
          </cell>
          <cell r="DU430">
            <v>0</v>
          </cell>
          <cell r="DV430">
            <v>0</v>
          </cell>
          <cell r="DW430">
            <v>0</v>
          </cell>
        </row>
        <row r="431">
          <cell r="DH431">
            <v>0</v>
          </cell>
          <cell r="DI431">
            <v>0</v>
          </cell>
          <cell r="DJ431">
            <v>0</v>
          </cell>
          <cell r="DU431">
            <v>0</v>
          </cell>
          <cell r="DV431">
            <v>0</v>
          </cell>
          <cell r="DW431">
            <v>0</v>
          </cell>
        </row>
        <row r="432">
          <cell r="DH432">
            <v>0</v>
          </cell>
          <cell r="DI432">
            <v>0</v>
          </cell>
          <cell r="DJ432">
            <v>0</v>
          </cell>
          <cell r="DU432">
            <v>0</v>
          </cell>
          <cell r="DV432">
            <v>0</v>
          </cell>
          <cell r="DW432">
            <v>0</v>
          </cell>
        </row>
        <row r="433">
          <cell r="DH433">
            <v>0</v>
          </cell>
          <cell r="DI433">
            <v>0</v>
          </cell>
          <cell r="DJ433">
            <v>0</v>
          </cell>
          <cell r="DU433">
            <v>0</v>
          </cell>
          <cell r="DV433">
            <v>0</v>
          </cell>
          <cell r="DW433">
            <v>0</v>
          </cell>
        </row>
        <row r="434">
          <cell r="DH434">
            <v>0</v>
          </cell>
          <cell r="DI434">
            <v>0</v>
          </cell>
          <cell r="DJ434">
            <v>0</v>
          </cell>
          <cell r="DU434">
            <v>0</v>
          </cell>
          <cell r="DV434">
            <v>0</v>
          </cell>
          <cell r="DW434">
            <v>0</v>
          </cell>
        </row>
        <row r="435">
          <cell r="DH435">
            <v>0</v>
          </cell>
          <cell r="DI435">
            <v>0</v>
          </cell>
          <cell r="DJ435">
            <v>0</v>
          </cell>
          <cell r="DU435">
            <v>0</v>
          </cell>
          <cell r="DV435">
            <v>0</v>
          </cell>
          <cell r="DW435">
            <v>0</v>
          </cell>
        </row>
        <row r="436">
          <cell r="DH436">
            <v>0</v>
          </cell>
          <cell r="DI436">
            <v>0</v>
          </cell>
          <cell r="DJ436">
            <v>0</v>
          </cell>
          <cell r="DU436">
            <v>0</v>
          </cell>
          <cell r="DV436">
            <v>0</v>
          </cell>
          <cell r="DW436">
            <v>0</v>
          </cell>
        </row>
        <row r="437">
          <cell r="DH437">
            <v>0</v>
          </cell>
          <cell r="DI437">
            <v>0</v>
          </cell>
          <cell r="DJ437">
            <v>0</v>
          </cell>
          <cell r="DU437">
            <v>0</v>
          </cell>
          <cell r="DV437">
            <v>0</v>
          </cell>
          <cell r="DW437">
            <v>0</v>
          </cell>
        </row>
        <row r="438">
          <cell r="DH438">
            <v>0</v>
          </cell>
          <cell r="DI438">
            <v>0</v>
          </cell>
          <cell r="DJ438">
            <v>0</v>
          </cell>
          <cell r="DU438">
            <v>0</v>
          </cell>
          <cell r="DV438">
            <v>0</v>
          </cell>
          <cell r="DW438">
            <v>0</v>
          </cell>
        </row>
        <row r="439">
          <cell r="DH439">
            <v>0</v>
          </cell>
          <cell r="DI439">
            <v>0</v>
          </cell>
          <cell r="DJ439">
            <v>0</v>
          </cell>
          <cell r="DU439">
            <v>0</v>
          </cell>
          <cell r="DV439">
            <v>0</v>
          </cell>
          <cell r="DW439">
            <v>0</v>
          </cell>
        </row>
        <row r="440">
          <cell r="DH440">
            <v>0</v>
          </cell>
          <cell r="DI440">
            <v>0</v>
          </cell>
          <cell r="DJ440">
            <v>0</v>
          </cell>
          <cell r="DU440">
            <v>0</v>
          </cell>
          <cell r="DV440">
            <v>0</v>
          </cell>
          <cell r="DW440">
            <v>0</v>
          </cell>
        </row>
        <row r="441">
          <cell r="DH441">
            <v>0</v>
          </cell>
          <cell r="DI441">
            <v>0</v>
          </cell>
          <cell r="DJ441">
            <v>0</v>
          </cell>
          <cell r="DU441">
            <v>0</v>
          </cell>
          <cell r="DV441">
            <v>0</v>
          </cell>
          <cell r="DW441">
            <v>0</v>
          </cell>
        </row>
        <row r="442">
          <cell r="DH442">
            <v>0</v>
          </cell>
          <cell r="DI442">
            <v>0</v>
          </cell>
          <cell r="DJ442">
            <v>0</v>
          </cell>
          <cell r="DU442">
            <v>0</v>
          </cell>
          <cell r="DV442">
            <v>0</v>
          </cell>
          <cell r="DW442">
            <v>0</v>
          </cell>
        </row>
        <row r="443">
          <cell r="DH443">
            <v>0</v>
          </cell>
          <cell r="DI443">
            <v>0</v>
          </cell>
          <cell r="DJ443">
            <v>0</v>
          </cell>
          <cell r="DU443">
            <v>0</v>
          </cell>
          <cell r="DV443">
            <v>0</v>
          </cell>
          <cell r="DW443">
            <v>0</v>
          </cell>
        </row>
        <row r="444">
          <cell r="DH444">
            <v>0</v>
          </cell>
          <cell r="DI444">
            <v>0</v>
          </cell>
          <cell r="DJ444">
            <v>0</v>
          </cell>
          <cell r="DU444">
            <v>0</v>
          </cell>
          <cell r="DV444">
            <v>0</v>
          </cell>
          <cell r="DW444">
            <v>0</v>
          </cell>
        </row>
        <row r="445">
          <cell r="DH445">
            <v>0</v>
          </cell>
          <cell r="DI445">
            <v>0</v>
          </cell>
          <cell r="DJ445">
            <v>0</v>
          </cell>
          <cell r="DU445">
            <v>0</v>
          </cell>
          <cell r="DV445">
            <v>0</v>
          </cell>
          <cell r="DW445">
            <v>0</v>
          </cell>
        </row>
        <row r="446">
          <cell r="DH446">
            <v>0</v>
          </cell>
          <cell r="DI446">
            <v>0</v>
          </cell>
          <cell r="DJ446">
            <v>0</v>
          </cell>
          <cell r="DU446">
            <v>0</v>
          </cell>
          <cell r="DV446">
            <v>0</v>
          </cell>
          <cell r="DW446">
            <v>0</v>
          </cell>
        </row>
        <row r="447">
          <cell r="DH447">
            <v>0</v>
          </cell>
          <cell r="DI447">
            <v>0</v>
          </cell>
          <cell r="DJ447">
            <v>0</v>
          </cell>
          <cell r="DU447">
            <v>0</v>
          </cell>
          <cell r="DV447">
            <v>0</v>
          </cell>
          <cell r="DW447">
            <v>0</v>
          </cell>
        </row>
        <row r="448">
          <cell r="DH448">
            <v>0</v>
          </cell>
          <cell r="DI448">
            <v>0</v>
          </cell>
          <cell r="DJ448">
            <v>0</v>
          </cell>
          <cell r="DU448">
            <v>0</v>
          </cell>
          <cell r="DV448">
            <v>0</v>
          </cell>
          <cell r="DW448">
            <v>0</v>
          </cell>
        </row>
        <row r="449">
          <cell r="DH449">
            <v>0</v>
          </cell>
          <cell r="DI449">
            <v>0</v>
          </cell>
          <cell r="DJ449">
            <v>0</v>
          </cell>
          <cell r="DU449">
            <v>0</v>
          </cell>
          <cell r="DV449">
            <v>0</v>
          </cell>
          <cell r="DW449">
            <v>0</v>
          </cell>
        </row>
        <row r="450">
          <cell r="DH450">
            <v>0</v>
          </cell>
          <cell r="DI450">
            <v>0</v>
          </cell>
          <cell r="DJ450">
            <v>0</v>
          </cell>
          <cell r="DU450">
            <v>0</v>
          </cell>
          <cell r="DV450">
            <v>0</v>
          </cell>
          <cell r="DW450">
            <v>0</v>
          </cell>
        </row>
        <row r="451">
          <cell r="DH451">
            <v>0</v>
          </cell>
          <cell r="DI451">
            <v>0</v>
          </cell>
          <cell r="DJ451">
            <v>0</v>
          </cell>
          <cell r="DU451">
            <v>0</v>
          </cell>
          <cell r="DV451">
            <v>0</v>
          </cell>
          <cell r="DW451">
            <v>0</v>
          </cell>
        </row>
        <row r="452">
          <cell r="DH452">
            <v>0</v>
          </cell>
          <cell r="DI452">
            <v>0</v>
          </cell>
          <cell r="DJ452">
            <v>0</v>
          </cell>
          <cell r="DU452">
            <v>0</v>
          </cell>
          <cell r="DV452">
            <v>0</v>
          </cell>
          <cell r="DW452">
            <v>0</v>
          </cell>
        </row>
        <row r="453">
          <cell r="DH453">
            <v>0</v>
          </cell>
          <cell r="DI453">
            <v>0</v>
          </cell>
          <cell r="DJ453">
            <v>0</v>
          </cell>
          <cell r="DU453">
            <v>0</v>
          </cell>
          <cell r="DV453">
            <v>0</v>
          </cell>
          <cell r="DW453">
            <v>0</v>
          </cell>
        </row>
        <row r="454">
          <cell r="DH454">
            <v>0</v>
          </cell>
          <cell r="DI454">
            <v>0</v>
          </cell>
          <cell r="DJ454">
            <v>0</v>
          </cell>
          <cell r="DU454">
            <v>0</v>
          </cell>
          <cell r="DV454">
            <v>0</v>
          </cell>
          <cell r="DW454">
            <v>0</v>
          </cell>
        </row>
        <row r="455">
          <cell r="DH455">
            <v>0</v>
          </cell>
          <cell r="DI455">
            <v>0</v>
          </cell>
          <cell r="DJ455">
            <v>0</v>
          </cell>
          <cell r="DU455">
            <v>0</v>
          </cell>
          <cell r="DV455">
            <v>0</v>
          </cell>
          <cell r="DW455">
            <v>0</v>
          </cell>
        </row>
        <row r="456">
          <cell r="DH456">
            <v>0</v>
          </cell>
          <cell r="DI456">
            <v>0</v>
          </cell>
          <cell r="DJ456">
            <v>0</v>
          </cell>
          <cell r="DU456">
            <v>0</v>
          </cell>
          <cell r="DV456">
            <v>0</v>
          </cell>
          <cell r="DW456">
            <v>0</v>
          </cell>
        </row>
        <row r="457">
          <cell r="DH457">
            <v>0</v>
          </cell>
          <cell r="DI457">
            <v>0</v>
          </cell>
          <cell r="DJ457">
            <v>0</v>
          </cell>
          <cell r="DU457">
            <v>0</v>
          </cell>
          <cell r="DV457">
            <v>0</v>
          </cell>
          <cell r="DW457">
            <v>0</v>
          </cell>
        </row>
        <row r="458">
          <cell r="DH458">
            <v>0</v>
          </cell>
          <cell r="DI458">
            <v>0</v>
          </cell>
          <cell r="DJ458">
            <v>0</v>
          </cell>
          <cell r="DU458">
            <v>0</v>
          </cell>
          <cell r="DV458">
            <v>0</v>
          </cell>
          <cell r="DW458">
            <v>0</v>
          </cell>
        </row>
        <row r="459">
          <cell r="DH459">
            <v>0</v>
          </cell>
          <cell r="DI459">
            <v>0</v>
          </cell>
          <cell r="DJ459">
            <v>0</v>
          </cell>
          <cell r="DU459">
            <v>0</v>
          </cell>
          <cell r="DV459">
            <v>0</v>
          </cell>
          <cell r="DW459">
            <v>0</v>
          </cell>
        </row>
        <row r="460">
          <cell r="DH460">
            <v>0</v>
          </cell>
          <cell r="DI460">
            <v>0</v>
          </cell>
          <cell r="DJ460">
            <v>0</v>
          </cell>
          <cell r="DU460">
            <v>0</v>
          </cell>
          <cell r="DV460">
            <v>0</v>
          </cell>
          <cell r="DW460">
            <v>0</v>
          </cell>
        </row>
        <row r="461">
          <cell r="DH461">
            <v>0</v>
          </cell>
          <cell r="DI461">
            <v>0</v>
          </cell>
          <cell r="DJ461">
            <v>0</v>
          </cell>
          <cell r="DU461">
            <v>0</v>
          </cell>
          <cell r="DV461">
            <v>0</v>
          </cell>
          <cell r="DW461">
            <v>0</v>
          </cell>
        </row>
        <row r="462">
          <cell r="DH462">
            <v>0</v>
          </cell>
          <cell r="DI462">
            <v>0</v>
          </cell>
          <cell r="DJ462">
            <v>0</v>
          </cell>
          <cell r="DU462">
            <v>0</v>
          </cell>
          <cell r="DV462">
            <v>0</v>
          </cell>
          <cell r="DW462">
            <v>0</v>
          </cell>
        </row>
        <row r="463">
          <cell r="DH463">
            <v>0</v>
          </cell>
          <cell r="DI463">
            <v>0</v>
          </cell>
          <cell r="DJ463">
            <v>0</v>
          </cell>
          <cell r="DU463">
            <v>0</v>
          </cell>
          <cell r="DV463">
            <v>0</v>
          </cell>
          <cell r="DW463">
            <v>0</v>
          </cell>
        </row>
        <row r="464">
          <cell r="DH464">
            <v>0</v>
          </cell>
          <cell r="DI464">
            <v>0</v>
          </cell>
          <cell r="DJ464">
            <v>0</v>
          </cell>
          <cell r="DU464">
            <v>0</v>
          </cell>
          <cell r="DV464">
            <v>0</v>
          </cell>
          <cell r="DW464">
            <v>0</v>
          </cell>
        </row>
        <row r="465">
          <cell r="DH465">
            <v>0</v>
          </cell>
          <cell r="DI465">
            <v>0</v>
          </cell>
          <cell r="DJ465">
            <v>0</v>
          </cell>
          <cell r="DU465">
            <v>0</v>
          </cell>
          <cell r="DV465">
            <v>0</v>
          </cell>
          <cell r="DW465">
            <v>0</v>
          </cell>
        </row>
        <row r="466">
          <cell r="DH466">
            <v>0</v>
          </cell>
          <cell r="DI466">
            <v>0</v>
          </cell>
          <cell r="DJ466">
            <v>0</v>
          </cell>
          <cell r="DU466">
            <v>0</v>
          </cell>
          <cell r="DV466">
            <v>0</v>
          </cell>
          <cell r="DW466">
            <v>0</v>
          </cell>
        </row>
        <row r="467">
          <cell r="DH467">
            <v>0</v>
          </cell>
          <cell r="DI467">
            <v>0</v>
          </cell>
          <cell r="DJ467">
            <v>0</v>
          </cell>
          <cell r="DU467">
            <v>0</v>
          </cell>
          <cell r="DV467">
            <v>0</v>
          </cell>
          <cell r="DW467">
            <v>0</v>
          </cell>
        </row>
        <row r="468">
          <cell r="DH468">
            <v>0</v>
          </cell>
          <cell r="DI468">
            <v>0</v>
          </cell>
          <cell r="DJ468">
            <v>0</v>
          </cell>
          <cell r="DU468">
            <v>0</v>
          </cell>
          <cell r="DV468">
            <v>0</v>
          </cell>
          <cell r="DW468">
            <v>0</v>
          </cell>
        </row>
        <row r="469">
          <cell r="DH469">
            <v>0</v>
          </cell>
          <cell r="DI469">
            <v>0</v>
          </cell>
          <cell r="DJ469">
            <v>0</v>
          </cell>
          <cell r="DU469">
            <v>0</v>
          </cell>
          <cell r="DV469">
            <v>0</v>
          </cell>
          <cell r="DW469">
            <v>0</v>
          </cell>
        </row>
        <row r="470">
          <cell r="DH470">
            <v>0</v>
          </cell>
          <cell r="DI470">
            <v>0</v>
          </cell>
          <cell r="DJ470">
            <v>0</v>
          </cell>
          <cell r="DU470">
            <v>0</v>
          </cell>
          <cell r="DV470">
            <v>0</v>
          </cell>
          <cell r="DW470">
            <v>0</v>
          </cell>
        </row>
        <row r="471">
          <cell r="DH471">
            <v>0</v>
          </cell>
          <cell r="DI471">
            <v>0</v>
          </cell>
          <cell r="DJ471">
            <v>0</v>
          </cell>
          <cell r="DU471">
            <v>0</v>
          </cell>
          <cell r="DV471">
            <v>0</v>
          </cell>
          <cell r="DW471">
            <v>0</v>
          </cell>
        </row>
        <row r="472">
          <cell r="DH472">
            <v>0</v>
          </cell>
          <cell r="DI472">
            <v>0</v>
          </cell>
          <cell r="DJ472">
            <v>0</v>
          </cell>
          <cell r="DU472">
            <v>0</v>
          </cell>
          <cell r="DV472">
            <v>0</v>
          </cell>
          <cell r="DW472">
            <v>0</v>
          </cell>
        </row>
        <row r="473">
          <cell r="DH473">
            <v>0</v>
          </cell>
          <cell r="DI473">
            <v>0</v>
          </cell>
          <cell r="DJ473">
            <v>0</v>
          </cell>
          <cell r="DU473">
            <v>0</v>
          </cell>
          <cell r="DV473">
            <v>0</v>
          </cell>
          <cell r="DW473">
            <v>0</v>
          </cell>
        </row>
        <row r="474">
          <cell r="DH474">
            <v>0</v>
          </cell>
          <cell r="DI474">
            <v>0</v>
          </cell>
          <cell r="DJ474">
            <v>0</v>
          </cell>
          <cell r="DU474">
            <v>0</v>
          </cell>
          <cell r="DV474">
            <v>0</v>
          </cell>
          <cell r="DW474">
            <v>0</v>
          </cell>
        </row>
        <row r="475">
          <cell r="DH475">
            <v>0</v>
          </cell>
          <cell r="DI475">
            <v>0</v>
          </cell>
          <cell r="DJ475">
            <v>0</v>
          </cell>
          <cell r="DU475">
            <v>0</v>
          </cell>
          <cell r="DV475">
            <v>0</v>
          </cell>
          <cell r="DW475">
            <v>0</v>
          </cell>
        </row>
        <row r="476">
          <cell r="DH476">
            <v>0</v>
          </cell>
          <cell r="DI476">
            <v>0</v>
          </cell>
          <cell r="DJ476">
            <v>0</v>
          </cell>
          <cell r="DU476">
            <v>0</v>
          </cell>
          <cell r="DV476">
            <v>0</v>
          </cell>
          <cell r="DW476">
            <v>0</v>
          </cell>
        </row>
        <row r="477">
          <cell r="DH477">
            <v>0</v>
          </cell>
          <cell r="DI477">
            <v>0</v>
          </cell>
          <cell r="DJ477">
            <v>0</v>
          </cell>
          <cell r="DU477">
            <v>0</v>
          </cell>
          <cell r="DV477">
            <v>0</v>
          </cell>
          <cell r="DW477">
            <v>0</v>
          </cell>
        </row>
        <row r="478">
          <cell r="DH478">
            <v>0</v>
          </cell>
          <cell r="DI478">
            <v>0</v>
          </cell>
          <cell r="DJ478">
            <v>0</v>
          </cell>
          <cell r="DU478">
            <v>0</v>
          </cell>
          <cell r="DV478">
            <v>0</v>
          </cell>
          <cell r="DW478">
            <v>0</v>
          </cell>
        </row>
        <row r="479">
          <cell r="DH479">
            <v>0</v>
          </cell>
          <cell r="DI479">
            <v>0</v>
          </cell>
          <cell r="DJ479">
            <v>0</v>
          </cell>
          <cell r="DU479">
            <v>0</v>
          </cell>
          <cell r="DV479">
            <v>0</v>
          </cell>
          <cell r="DW479">
            <v>0</v>
          </cell>
        </row>
        <row r="480">
          <cell r="DH480">
            <v>0</v>
          </cell>
          <cell r="DI480">
            <v>0</v>
          </cell>
          <cell r="DJ480">
            <v>0</v>
          </cell>
          <cell r="DU480">
            <v>0</v>
          </cell>
          <cell r="DV480">
            <v>0</v>
          </cell>
          <cell r="DW480">
            <v>0</v>
          </cell>
        </row>
        <row r="481">
          <cell r="DH481">
            <v>0</v>
          </cell>
          <cell r="DI481">
            <v>0</v>
          </cell>
          <cell r="DJ481">
            <v>0</v>
          </cell>
          <cell r="DU481">
            <v>0</v>
          </cell>
          <cell r="DV481">
            <v>0</v>
          </cell>
          <cell r="DW481">
            <v>0</v>
          </cell>
        </row>
        <row r="482">
          <cell r="DH482">
            <v>0</v>
          </cell>
          <cell r="DI482">
            <v>0</v>
          </cell>
          <cell r="DJ482">
            <v>0</v>
          </cell>
          <cell r="DU482">
            <v>0</v>
          </cell>
          <cell r="DV482">
            <v>0</v>
          </cell>
          <cell r="DW482">
            <v>0</v>
          </cell>
        </row>
        <row r="483">
          <cell r="DH483">
            <v>0</v>
          </cell>
          <cell r="DI483">
            <v>0</v>
          </cell>
          <cell r="DJ483">
            <v>0</v>
          </cell>
          <cell r="DU483">
            <v>0</v>
          </cell>
          <cell r="DV483">
            <v>0</v>
          </cell>
          <cell r="DW483">
            <v>0</v>
          </cell>
        </row>
        <row r="484">
          <cell r="DH484">
            <v>0</v>
          </cell>
          <cell r="DI484">
            <v>0</v>
          </cell>
          <cell r="DJ484">
            <v>0</v>
          </cell>
          <cell r="DU484">
            <v>0</v>
          </cell>
          <cell r="DV484">
            <v>0</v>
          </cell>
          <cell r="DW484">
            <v>0</v>
          </cell>
        </row>
        <row r="485">
          <cell r="DH485">
            <v>0</v>
          </cell>
          <cell r="DI485">
            <v>0</v>
          </cell>
          <cell r="DJ485">
            <v>0</v>
          </cell>
          <cell r="DU485">
            <v>0</v>
          </cell>
          <cell r="DV485">
            <v>0</v>
          </cell>
          <cell r="DW485">
            <v>0</v>
          </cell>
        </row>
        <row r="486">
          <cell r="DH486">
            <v>0</v>
          </cell>
          <cell r="DI486">
            <v>0</v>
          </cell>
          <cell r="DJ486">
            <v>0</v>
          </cell>
          <cell r="DU486">
            <v>0</v>
          </cell>
          <cell r="DV486">
            <v>0</v>
          </cell>
          <cell r="DW486">
            <v>0</v>
          </cell>
        </row>
        <row r="487">
          <cell r="DH487">
            <v>0</v>
          </cell>
          <cell r="DI487">
            <v>0</v>
          </cell>
          <cell r="DJ487">
            <v>0</v>
          </cell>
          <cell r="DU487">
            <v>0</v>
          </cell>
          <cell r="DV487">
            <v>0</v>
          </cell>
          <cell r="DW487">
            <v>0</v>
          </cell>
        </row>
        <row r="488">
          <cell r="DH488">
            <v>0</v>
          </cell>
          <cell r="DI488">
            <v>0</v>
          </cell>
          <cell r="DJ488">
            <v>0</v>
          </cell>
          <cell r="DU488">
            <v>0</v>
          </cell>
          <cell r="DV488">
            <v>0</v>
          </cell>
          <cell r="DW488">
            <v>0</v>
          </cell>
        </row>
        <row r="489">
          <cell r="DH489">
            <v>0</v>
          </cell>
          <cell r="DI489">
            <v>0</v>
          </cell>
          <cell r="DJ489">
            <v>0</v>
          </cell>
          <cell r="DU489">
            <v>0</v>
          </cell>
          <cell r="DV489">
            <v>0</v>
          </cell>
          <cell r="DW489">
            <v>0</v>
          </cell>
        </row>
        <row r="490">
          <cell r="DH490">
            <v>0</v>
          </cell>
          <cell r="DI490">
            <v>0</v>
          </cell>
          <cell r="DJ490">
            <v>0</v>
          </cell>
          <cell r="DU490">
            <v>0</v>
          </cell>
          <cell r="DV490">
            <v>0</v>
          </cell>
          <cell r="DW490">
            <v>0</v>
          </cell>
        </row>
        <row r="491">
          <cell r="DH491">
            <v>0</v>
          </cell>
          <cell r="DI491">
            <v>0</v>
          </cell>
          <cell r="DJ491">
            <v>0</v>
          </cell>
          <cell r="DU491">
            <v>0</v>
          </cell>
          <cell r="DV491">
            <v>0</v>
          </cell>
          <cell r="DW491">
            <v>0</v>
          </cell>
        </row>
        <row r="492">
          <cell r="DH492">
            <v>0</v>
          </cell>
          <cell r="DI492">
            <v>0</v>
          </cell>
          <cell r="DJ492">
            <v>0</v>
          </cell>
          <cell r="DU492">
            <v>0</v>
          </cell>
          <cell r="DV492">
            <v>0</v>
          </cell>
          <cell r="DW492">
            <v>0</v>
          </cell>
        </row>
        <row r="493">
          <cell r="DH493">
            <v>0</v>
          </cell>
          <cell r="DI493">
            <v>0</v>
          </cell>
          <cell r="DJ493">
            <v>0</v>
          </cell>
          <cell r="DU493">
            <v>0</v>
          </cell>
          <cell r="DV493">
            <v>0</v>
          </cell>
          <cell r="DW493">
            <v>0</v>
          </cell>
        </row>
        <row r="494">
          <cell r="DH494">
            <v>0</v>
          </cell>
          <cell r="DI494">
            <v>0</v>
          </cell>
          <cell r="DJ494">
            <v>0</v>
          </cell>
          <cell r="DU494">
            <v>0</v>
          </cell>
          <cell r="DV494">
            <v>0</v>
          </cell>
          <cell r="DW494">
            <v>0</v>
          </cell>
        </row>
        <row r="495">
          <cell r="DH495">
            <v>0</v>
          </cell>
          <cell r="DI495">
            <v>0</v>
          </cell>
          <cell r="DJ495">
            <v>0</v>
          </cell>
          <cell r="DU495">
            <v>0</v>
          </cell>
          <cell r="DV495">
            <v>0</v>
          </cell>
          <cell r="DW495">
            <v>0</v>
          </cell>
        </row>
        <row r="496">
          <cell r="DH496">
            <v>0</v>
          </cell>
          <cell r="DI496">
            <v>0</v>
          </cell>
          <cell r="DJ496">
            <v>0</v>
          </cell>
          <cell r="DU496">
            <v>0</v>
          </cell>
          <cell r="DV496">
            <v>0</v>
          </cell>
          <cell r="DW496">
            <v>0</v>
          </cell>
        </row>
        <row r="497">
          <cell r="DH497">
            <v>0</v>
          </cell>
          <cell r="DI497">
            <v>0</v>
          </cell>
          <cell r="DJ497">
            <v>0</v>
          </cell>
          <cell r="DU497">
            <v>0</v>
          </cell>
          <cell r="DV497">
            <v>0</v>
          </cell>
          <cell r="DW497">
            <v>0</v>
          </cell>
        </row>
        <row r="498">
          <cell r="DH498">
            <v>0</v>
          </cell>
          <cell r="DI498">
            <v>0</v>
          </cell>
          <cell r="DJ498">
            <v>0</v>
          </cell>
          <cell r="DU498">
            <v>0</v>
          </cell>
          <cell r="DV498">
            <v>0</v>
          </cell>
          <cell r="DW498">
            <v>0</v>
          </cell>
        </row>
        <row r="499">
          <cell r="DH499">
            <v>0</v>
          </cell>
          <cell r="DI499">
            <v>0</v>
          </cell>
          <cell r="DJ499">
            <v>0</v>
          </cell>
          <cell r="DU499">
            <v>0</v>
          </cell>
          <cell r="DV499">
            <v>0</v>
          </cell>
          <cell r="DW499">
            <v>0</v>
          </cell>
        </row>
        <row r="500">
          <cell r="DH500">
            <v>0</v>
          </cell>
          <cell r="DI500">
            <v>0</v>
          </cell>
          <cell r="DJ500">
            <v>0</v>
          </cell>
          <cell r="DU500">
            <v>0</v>
          </cell>
          <cell r="DV500">
            <v>0</v>
          </cell>
          <cell r="DW500">
            <v>0</v>
          </cell>
        </row>
        <row r="501">
          <cell r="DH501">
            <v>0</v>
          </cell>
          <cell r="DI501">
            <v>0</v>
          </cell>
          <cell r="DJ501">
            <v>0</v>
          </cell>
          <cell r="DU501">
            <v>0</v>
          </cell>
          <cell r="DV501">
            <v>0</v>
          </cell>
          <cell r="DW501">
            <v>0</v>
          </cell>
        </row>
        <row r="502">
          <cell r="DH502">
            <v>0</v>
          </cell>
          <cell r="DI502">
            <v>0</v>
          </cell>
          <cell r="DJ502">
            <v>0</v>
          </cell>
          <cell r="DU502">
            <v>0</v>
          </cell>
          <cell r="DV502">
            <v>0</v>
          </cell>
          <cell r="DW502">
            <v>0</v>
          </cell>
        </row>
        <row r="503">
          <cell r="DH503">
            <v>0</v>
          </cell>
          <cell r="DI503">
            <v>0</v>
          </cell>
          <cell r="DJ503">
            <v>0</v>
          </cell>
          <cell r="DU503">
            <v>0</v>
          </cell>
          <cell r="DV503">
            <v>0</v>
          </cell>
          <cell r="DW503">
            <v>0</v>
          </cell>
        </row>
        <row r="504">
          <cell r="DH504">
            <v>0</v>
          </cell>
          <cell r="DI504">
            <v>0</v>
          </cell>
          <cell r="DJ504">
            <v>0</v>
          </cell>
          <cell r="DU504">
            <v>0</v>
          </cell>
          <cell r="DV504">
            <v>0</v>
          </cell>
          <cell r="DW504">
            <v>0</v>
          </cell>
        </row>
        <row r="505">
          <cell r="DH505">
            <v>0</v>
          </cell>
          <cell r="DI505">
            <v>0</v>
          </cell>
          <cell r="DJ505">
            <v>0</v>
          </cell>
          <cell r="DU505">
            <v>0</v>
          </cell>
          <cell r="DV505">
            <v>0</v>
          </cell>
          <cell r="DW505">
            <v>0</v>
          </cell>
        </row>
        <row r="506">
          <cell r="DH506">
            <v>0</v>
          </cell>
          <cell r="DI506">
            <v>0</v>
          </cell>
          <cell r="DJ506">
            <v>0</v>
          </cell>
          <cell r="DU506">
            <v>0</v>
          </cell>
          <cell r="DV506">
            <v>0</v>
          </cell>
          <cell r="DW506">
            <v>0</v>
          </cell>
        </row>
        <row r="507">
          <cell r="DH507">
            <v>0</v>
          </cell>
          <cell r="DI507">
            <v>0</v>
          </cell>
          <cell r="DJ507">
            <v>0</v>
          </cell>
          <cell r="DU507">
            <v>0</v>
          </cell>
          <cell r="DV507">
            <v>0</v>
          </cell>
          <cell r="DW507">
            <v>0</v>
          </cell>
        </row>
        <row r="508">
          <cell r="DH508">
            <v>0</v>
          </cell>
          <cell r="DI508">
            <v>0</v>
          </cell>
          <cell r="DJ508">
            <v>0</v>
          </cell>
          <cell r="DU508">
            <v>0</v>
          </cell>
          <cell r="DV508">
            <v>0</v>
          </cell>
          <cell r="DW508">
            <v>0</v>
          </cell>
        </row>
        <row r="509">
          <cell r="DH509">
            <v>0</v>
          </cell>
          <cell r="DI509">
            <v>0</v>
          </cell>
          <cell r="DJ509">
            <v>0</v>
          </cell>
          <cell r="DU509">
            <v>0</v>
          </cell>
          <cell r="DV509">
            <v>0</v>
          </cell>
          <cell r="DW509">
            <v>0</v>
          </cell>
        </row>
        <row r="510">
          <cell r="DH510">
            <v>0</v>
          </cell>
          <cell r="DI510">
            <v>0</v>
          </cell>
          <cell r="DJ510">
            <v>0</v>
          </cell>
          <cell r="DU510">
            <v>0</v>
          </cell>
          <cell r="DV510">
            <v>0</v>
          </cell>
          <cell r="DW510">
            <v>0</v>
          </cell>
        </row>
        <row r="511">
          <cell r="DH511">
            <v>0</v>
          </cell>
          <cell r="DI511">
            <v>0</v>
          </cell>
          <cell r="DJ511">
            <v>0</v>
          </cell>
          <cell r="DU511">
            <v>0</v>
          </cell>
          <cell r="DV511">
            <v>0</v>
          </cell>
          <cell r="DW511">
            <v>0</v>
          </cell>
        </row>
        <row r="512">
          <cell r="DH512">
            <v>0</v>
          </cell>
          <cell r="DI512">
            <v>0</v>
          </cell>
          <cell r="DJ512">
            <v>0</v>
          </cell>
          <cell r="DU512">
            <v>0</v>
          </cell>
          <cell r="DV512">
            <v>0</v>
          </cell>
          <cell r="DW512">
            <v>0</v>
          </cell>
        </row>
        <row r="513">
          <cell r="DH513">
            <v>0</v>
          </cell>
          <cell r="DI513">
            <v>0</v>
          </cell>
          <cell r="DJ513">
            <v>0</v>
          </cell>
          <cell r="DU513">
            <v>0</v>
          </cell>
          <cell r="DV513">
            <v>0</v>
          </cell>
          <cell r="DW513">
            <v>0</v>
          </cell>
        </row>
        <row r="514">
          <cell r="DH514">
            <v>0</v>
          </cell>
          <cell r="DI514">
            <v>0</v>
          </cell>
          <cell r="DJ514">
            <v>0</v>
          </cell>
          <cell r="DU514">
            <v>0</v>
          </cell>
          <cell r="DV514">
            <v>0</v>
          </cell>
          <cell r="DW514">
            <v>0</v>
          </cell>
        </row>
        <row r="515">
          <cell r="DH515">
            <v>0</v>
          </cell>
          <cell r="DI515">
            <v>0</v>
          </cell>
          <cell r="DJ515">
            <v>0</v>
          </cell>
          <cell r="DU515">
            <v>0</v>
          </cell>
          <cell r="DV515">
            <v>0</v>
          </cell>
          <cell r="DW515">
            <v>0</v>
          </cell>
        </row>
        <row r="516">
          <cell r="DH516">
            <v>0</v>
          </cell>
          <cell r="DI516">
            <v>0</v>
          </cell>
          <cell r="DJ516">
            <v>0</v>
          </cell>
          <cell r="DU516">
            <v>0</v>
          </cell>
          <cell r="DV516">
            <v>0</v>
          </cell>
          <cell r="DW516">
            <v>0</v>
          </cell>
        </row>
        <row r="517">
          <cell r="DH517">
            <v>0</v>
          </cell>
          <cell r="DI517">
            <v>0</v>
          </cell>
          <cell r="DJ517">
            <v>0</v>
          </cell>
          <cell r="DU517">
            <v>0</v>
          </cell>
          <cell r="DV517">
            <v>0</v>
          </cell>
          <cell r="DW517">
            <v>0</v>
          </cell>
        </row>
        <row r="518">
          <cell r="DH518">
            <v>0</v>
          </cell>
          <cell r="DI518">
            <v>0</v>
          </cell>
          <cell r="DJ518">
            <v>0</v>
          </cell>
          <cell r="DU518">
            <v>0</v>
          </cell>
          <cell r="DV518">
            <v>0</v>
          </cell>
          <cell r="DW518">
            <v>0</v>
          </cell>
        </row>
        <row r="519">
          <cell r="DH519">
            <v>0</v>
          </cell>
          <cell r="DI519">
            <v>0</v>
          </cell>
          <cell r="DJ519">
            <v>0</v>
          </cell>
          <cell r="DU519">
            <v>0</v>
          </cell>
          <cell r="DV519">
            <v>0</v>
          </cell>
          <cell r="DW519">
            <v>0</v>
          </cell>
        </row>
        <row r="520">
          <cell r="DH520">
            <v>0</v>
          </cell>
          <cell r="DI520">
            <v>0</v>
          </cell>
          <cell r="DJ520">
            <v>0</v>
          </cell>
          <cell r="DU520">
            <v>0</v>
          </cell>
          <cell r="DV520">
            <v>0</v>
          </cell>
          <cell r="DW520">
            <v>0</v>
          </cell>
        </row>
        <row r="521">
          <cell r="DH521">
            <v>0</v>
          </cell>
          <cell r="DI521">
            <v>0</v>
          </cell>
          <cell r="DJ521">
            <v>0</v>
          </cell>
          <cell r="DU521">
            <v>0</v>
          </cell>
          <cell r="DV521">
            <v>0</v>
          </cell>
          <cell r="DW521">
            <v>0</v>
          </cell>
        </row>
        <row r="522">
          <cell r="DH522">
            <v>0</v>
          </cell>
          <cell r="DI522">
            <v>0</v>
          </cell>
          <cell r="DJ522">
            <v>0</v>
          </cell>
          <cell r="DU522">
            <v>0</v>
          </cell>
          <cell r="DV522">
            <v>0</v>
          </cell>
          <cell r="DW522">
            <v>0</v>
          </cell>
        </row>
        <row r="523">
          <cell r="DH523">
            <v>0</v>
          </cell>
          <cell r="DI523">
            <v>0</v>
          </cell>
          <cell r="DJ523">
            <v>0</v>
          </cell>
          <cell r="DU523">
            <v>0</v>
          </cell>
          <cell r="DV523">
            <v>0</v>
          </cell>
          <cell r="DW523">
            <v>0</v>
          </cell>
        </row>
        <row r="524">
          <cell r="DH524">
            <v>0</v>
          </cell>
          <cell r="DI524">
            <v>0</v>
          </cell>
          <cell r="DJ524">
            <v>0</v>
          </cell>
          <cell r="DU524">
            <v>0</v>
          </cell>
          <cell r="DV524">
            <v>0</v>
          </cell>
          <cell r="DW524">
            <v>0</v>
          </cell>
        </row>
        <row r="525">
          <cell r="DH525">
            <v>0</v>
          </cell>
          <cell r="DI525">
            <v>0</v>
          </cell>
          <cell r="DJ525">
            <v>0</v>
          </cell>
          <cell r="DU525">
            <v>0</v>
          </cell>
          <cell r="DV525">
            <v>0</v>
          </cell>
          <cell r="DW525">
            <v>0</v>
          </cell>
        </row>
        <row r="526">
          <cell r="DH526">
            <v>0</v>
          </cell>
          <cell r="DI526">
            <v>0</v>
          </cell>
          <cell r="DJ526">
            <v>0</v>
          </cell>
          <cell r="DU526">
            <v>0</v>
          </cell>
          <cell r="DV526">
            <v>0</v>
          </cell>
          <cell r="DW526">
            <v>0</v>
          </cell>
        </row>
        <row r="527">
          <cell r="DH527">
            <v>0</v>
          </cell>
          <cell r="DI527">
            <v>0</v>
          </cell>
          <cell r="DJ527">
            <v>0</v>
          </cell>
          <cell r="DU527">
            <v>0</v>
          </cell>
          <cell r="DV527">
            <v>0</v>
          </cell>
          <cell r="DW527">
            <v>0</v>
          </cell>
        </row>
        <row r="528">
          <cell r="DH528">
            <v>0</v>
          </cell>
          <cell r="DI528">
            <v>0</v>
          </cell>
          <cell r="DJ528">
            <v>0</v>
          </cell>
          <cell r="DU528">
            <v>0</v>
          </cell>
          <cell r="DV528">
            <v>0</v>
          </cell>
          <cell r="DW528">
            <v>0</v>
          </cell>
        </row>
        <row r="529">
          <cell r="DH529">
            <v>0</v>
          </cell>
          <cell r="DI529">
            <v>0</v>
          </cell>
          <cell r="DJ529">
            <v>0</v>
          </cell>
          <cell r="DU529">
            <v>0</v>
          </cell>
          <cell r="DV529">
            <v>0</v>
          </cell>
          <cell r="DW529">
            <v>0</v>
          </cell>
        </row>
        <row r="530">
          <cell r="DH530">
            <v>0</v>
          </cell>
          <cell r="DI530">
            <v>0</v>
          </cell>
          <cell r="DJ530">
            <v>0</v>
          </cell>
          <cell r="DU530">
            <v>0</v>
          </cell>
          <cell r="DV530">
            <v>0</v>
          </cell>
          <cell r="DW530">
            <v>0</v>
          </cell>
        </row>
        <row r="531">
          <cell r="DH531">
            <v>0</v>
          </cell>
          <cell r="DI531">
            <v>0</v>
          </cell>
          <cell r="DJ531">
            <v>0</v>
          </cell>
          <cell r="DU531">
            <v>0</v>
          </cell>
          <cell r="DV531">
            <v>0</v>
          </cell>
          <cell r="DW531">
            <v>0</v>
          </cell>
        </row>
        <row r="532">
          <cell r="DH532">
            <v>0</v>
          </cell>
          <cell r="DI532">
            <v>0</v>
          </cell>
          <cell r="DJ532">
            <v>0</v>
          </cell>
          <cell r="DU532">
            <v>0</v>
          </cell>
          <cell r="DV532">
            <v>0</v>
          </cell>
          <cell r="DW532">
            <v>0</v>
          </cell>
        </row>
        <row r="533">
          <cell r="DH533">
            <v>0</v>
          </cell>
          <cell r="DI533">
            <v>0</v>
          </cell>
          <cell r="DJ533">
            <v>0</v>
          </cell>
          <cell r="DU533">
            <v>0</v>
          </cell>
          <cell r="DV533">
            <v>0</v>
          </cell>
          <cell r="DW533">
            <v>0</v>
          </cell>
        </row>
        <row r="534">
          <cell r="DH534">
            <v>0</v>
          </cell>
          <cell r="DI534">
            <v>0</v>
          </cell>
          <cell r="DJ534">
            <v>0</v>
          </cell>
          <cell r="DU534">
            <v>0</v>
          </cell>
          <cell r="DV534">
            <v>0</v>
          </cell>
          <cell r="DW534">
            <v>0</v>
          </cell>
        </row>
        <row r="535">
          <cell r="DH535">
            <v>0</v>
          </cell>
          <cell r="DI535">
            <v>0</v>
          </cell>
          <cell r="DJ535">
            <v>0</v>
          </cell>
          <cell r="DU535">
            <v>0</v>
          </cell>
          <cell r="DV535">
            <v>0</v>
          </cell>
          <cell r="DW535">
            <v>0</v>
          </cell>
        </row>
        <row r="536">
          <cell r="DH536">
            <v>0</v>
          </cell>
          <cell r="DI536">
            <v>0</v>
          </cell>
          <cell r="DJ536">
            <v>0</v>
          </cell>
          <cell r="DU536">
            <v>0</v>
          </cell>
          <cell r="DV536">
            <v>0</v>
          </cell>
          <cell r="DW536">
            <v>0</v>
          </cell>
        </row>
        <row r="537">
          <cell r="DH537">
            <v>0</v>
          </cell>
          <cell r="DI537">
            <v>0</v>
          </cell>
          <cell r="DJ537">
            <v>0</v>
          </cell>
          <cell r="DU537">
            <v>0</v>
          </cell>
          <cell r="DV537">
            <v>0</v>
          </cell>
          <cell r="DW537">
            <v>0</v>
          </cell>
        </row>
        <row r="538">
          <cell r="DH538">
            <v>0</v>
          </cell>
          <cell r="DI538">
            <v>0</v>
          </cell>
          <cell r="DJ538">
            <v>0</v>
          </cell>
          <cell r="DU538">
            <v>0</v>
          </cell>
          <cell r="DV538">
            <v>0</v>
          </cell>
          <cell r="DW538">
            <v>0</v>
          </cell>
        </row>
        <row r="539">
          <cell r="DH539">
            <v>0</v>
          </cell>
          <cell r="DI539">
            <v>0</v>
          </cell>
          <cell r="DJ539">
            <v>0</v>
          </cell>
          <cell r="DU539">
            <v>0</v>
          </cell>
          <cell r="DV539">
            <v>0</v>
          </cell>
          <cell r="DW539">
            <v>0</v>
          </cell>
        </row>
        <row r="540">
          <cell r="DH540">
            <v>0</v>
          </cell>
          <cell r="DI540">
            <v>0</v>
          </cell>
          <cell r="DJ540">
            <v>0</v>
          </cell>
          <cell r="DU540">
            <v>0</v>
          </cell>
          <cell r="DV540">
            <v>0</v>
          </cell>
          <cell r="DW540">
            <v>0</v>
          </cell>
        </row>
        <row r="541">
          <cell r="DH541">
            <v>0</v>
          </cell>
          <cell r="DI541">
            <v>0</v>
          </cell>
          <cell r="DJ541">
            <v>0</v>
          </cell>
          <cell r="DU541">
            <v>0</v>
          </cell>
          <cell r="DV541">
            <v>0</v>
          </cell>
          <cell r="DW541">
            <v>0</v>
          </cell>
        </row>
        <row r="542">
          <cell r="DH542">
            <v>0</v>
          </cell>
          <cell r="DI542">
            <v>0</v>
          </cell>
          <cell r="DJ542">
            <v>0</v>
          </cell>
          <cell r="DU542">
            <v>0</v>
          </cell>
          <cell r="DV542">
            <v>0</v>
          </cell>
          <cell r="DW542">
            <v>0</v>
          </cell>
        </row>
        <row r="543">
          <cell r="DH543">
            <v>0</v>
          </cell>
          <cell r="DI543">
            <v>0</v>
          </cell>
          <cell r="DJ543">
            <v>0</v>
          </cell>
          <cell r="DU543">
            <v>0</v>
          </cell>
          <cell r="DV543">
            <v>0</v>
          </cell>
          <cell r="DW543">
            <v>0</v>
          </cell>
        </row>
        <row r="544">
          <cell r="DH544">
            <v>0</v>
          </cell>
          <cell r="DI544">
            <v>0</v>
          </cell>
          <cell r="DJ544">
            <v>0</v>
          </cell>
          <cell r="DU544">
            <v>0</v>
          </cell>
          <cell r="DV544">
            <v>0</v>
          </cell>
          <cell r="DW544">
            <v>0</v>
          </cell>
        </row>
        <row r="545">
          <cell r="DH545">
            <v>0</v>
          </cell>
          <cell r="DI545">
            <v>0</v>
          </cell>
          <cell r="DJ545">
            <v>0</v>
          </cell>
          <cell r="DU545">
            <v>0</v>
          </cell>
          <cell r="DV545">
            <v>0</v>
          </cell>
          <cell r="DW545">
            <v>0</v>
          </cell>
        </row>
        <row r="546">
          <cell r="DH546">
            <v>0</v>
          </cell>
          <cell r="DI546">
            <v>0</v>
          </cell>
          <cell r="DJ546">
            <v>0</v>
          </cell>
          <cell r="DU546">
            <v>0</v>
          </cell>
          <cell r="DV546">
            <v>0</v>
          </cell>
          <cell r="DW546">
            <v>0</v>
          </cell>
        </row>
        <row r="547">
          <cell r="DH547">
            <v>0</v>
          </cell>
          <cell r="DI547">
            <v>0</v>
          </cell>
          <cell r="DJ547">
            <v>0</v>
          </cell>
          <cell r="DU547">
            <v>0</v>
          </cell>
          <cell r="DV547">
            <v>0</v>
          </cell>
          <cell r="DW547">
            <v>0</v>
          </cell>
        </row>
        <row r="548">
          <cell r="DH548">
            <v>0</v>
          </cell>
          <cell r="DI548">
            <v>0</v>
          </cell>
          <cell r="DJ548">
            <v>0</v>
          </cell>
          <cell r="DU548">
            <v>0</v>
          </cell>
          <cell r="DV548">
            <v>0</v>
          </cell>
          <cell r="DW548">
            <v>0</v>
          </cell>
        </row>
        <row r="549">
          <cell r="DH549">
            <v>0</v>
          </cell>
          <cell r="DI549">
            <v>0</v>
          </cell>
          <cell r="DJ549">
            <v>0</v>
          </cell>
          <cell r="DU549">
            <v>0</v>
          </cell>
          <cell r="DV549">
            <v>0</v>
          </cell>
          <cell r="DW549">
            <v>0</v>
          </cell>
        </row>
        <row r="550">
          <cell r="DH550">
            <v>0</v>
          </cell>
          <cell r="DI550">
            <v>0</v>
          </cell>
          <cell r="DJ550">
            <v>0</v>
          </cell>
          <cell r="DU550">
            <v>0</v>
          </cell>
          <cell r="DV550">
            <v>0</v>
          </cell>
          <cell r="DW550">
            <v>0</v>
          </cell>
        </row>
        <row r="551">
          <cell r="DH551">
            <v>0</v>
          </cell>
          <cell r="DI551">
            <v>0</v>
          </cell>
          <cell r="DJ551">
            <v>0</v>
          </cell>
          <cell r="DU551">
            <v>0</v>
          </cell>
          <cell r="DV551">
            <v>0</v>
          </cell>
          <cell r="DW551">
            <v>0</v>
          </cell>
        </row>
        <row r="552">
          <cell r="DH552">
            <v>0</v>
          </cell>
          <cell r="DI552">
            <v>0</v>
          </cell>
          <cell r="DJ552">
            <v>0</v>
          </cell>
          <cell r="DU552">
            <v>0</v>
          </cell>
          <cell r="DV552">
            <v>0</v>
          </cell>
          <cell r="DW552">
            <v>0</v>
          </cell>
        </row>
        <row r="553">
          <cell r="DH553">
            <v>0</v>
          </cell>
          <cell r="DI553">
            <v>0</v>
          </cell>
          <cell r="DJ553">
            <v>0</v>
          </cell>
          <cell r="DU553">
            <v>0</v>
          </cell>
          <cell r="DV553">
            <v>0</v>
          </cell>
          <cell r="DW553">
            <v>0</v>
          </cell>
        </row>
        <row r="554">
          <cell r="DH554">
            <v>0</v>
          </cell>
          <cell r="DI554">
            <v>0</v>
          </cell>
          <cell r="DJ554">
            <v>0</v>
          </cell>
          <cell r="DU554">
            <v>0</v>
          </cell>
          <cell r="DV554">
            <v>0</v>
          </cell>
          <cell r="DW554">
            <v>0</v>
          </cell>
        </row>
        <row r="555">
          <cell r="DH555">
            <v>0</v>
          </cell>
          <cell r="DI555">
            <v>0</v>
          </cell>
          <cell r="DJ555">
            <v>0</v>
          </cell>
          <cell r="DU555">
            <v>0</v>
          </cell>
          <cell r="DV555">
            <v>0</v>
          </cell>
          <cell r="DW555">
            <v>0</v>
          </cell>
        </row>
        <row r="556">
          <cell r="DH556">
            <v>0</v>
          </cell>
          <cell r="DI556">
            <v>0</v>
          </cell>
          <cell r="DJ556">
            <v>0</v>
          </cell>
          <cell r="DU556">
            <v>0</v>
          </cell>
          <cell r="DV556">
            <v>0</v>
          </cell>
          <cell r="DW556">
            <v>0</v>
          </cell>
        </row>
        <row r="557">
          <cell r="DH557">
            <v>0</v>
          </cell>
          <cell r="DI557">
            <v>0</v>
          </cell>
          <cell r="DJ557">
            <v>0</v>
          </cell>
          <cell r="DU557">
            <v>0</v>
          </cell>
          <cell r="DV557">
            <v>0</v>
          </cell>
          <cell r="DW557">
            <v>0</v>
          </cell>
        </row>
        <row r="558">
          <cell r="DH558">
            <v>0</v>
          </cell>
          <cell r="DI558">
            <v>0</v>
          </cell>
          <cell r="DJ558">
            <v>0</v>
          </cell>
          <cell r="DU558">
            <v>0</v>
          </cell>
          <cell r="DV558">
            <v>0</v>
          </cell>
          <cell r="DW558">
            <v>0</v>
          </cell>
        </row>
        <row r="559">
          <cell r="DH559">
            <v>0</v>
          </cell>
          <cell r="DI559">
            <v>0</v>
          </cell>
          <cell r="DJ559">
            <v>0</v>
          </cell>
          <cell r="DU559">
            <v>0</v>
          </cell>
          <cell r="DV559">
            <v>0</v>
          </cell>
          <cell r="DW559">
            <v>0</v>
          </cell>
        </row>
        <row r="560">
          <cell r="DH560">
            <v>0</v>
          </cell>
          <cell r="DI560">
            <v>0</v>
          </cell>
          <cell r="DJ560">
            <v>0</v>
          </cell>
          <cell r="DU560">
            <v>0</v>
          </cell>
          <cell r="DV560">
            <v>0</v>
          </cell>
          <cell r="DW560">
            <v>0</v>
          </cell>
        </row>
        <row r="561">
          <cell r="DH561">
            <v>0</v>
          </cell>
          <cell r="DI561">
            <v>0</v>
          </cell>
          <cell r="DJ561">
            <v>0</v>
          </cell>
          <cell r="DU561">
            <v>0</v>
          </cell>
          <cell r="DV561">
            <v>0</v>
          </cell>
          <cell r="DW561">
            <v>0</v>
          </cell>
        </row>
        <row r="562">
          <cell r="DH562">
            <v>0</v>
          </cell>
          <cell r="DI562">
            <v>0</v>
          </cell>
          <cell r="DJ562">
            <v>0</v>
          </cell>
          <cell r="DU562">
            <v>0</v>
          </cell>
          <cell r="DV562">
            <v>0</v>
          </cell>
          <cell r="DW562">
            <v>0</v>
          </cell>
        </row>
        <row r="563">
          <cell r="DH563">
            <v>0</v>
          </cell>
          <cell r="DI563">
            <v>0</v>
          </cell>
          <cell r="DJ563">
            <v>0</v>
          </cell>
          <cell r="DU563">
            <v>0</v>
          </cell>
          <cell r="DV563">
            <v>0</v>
          </cell>
          <cell r="DW563">
            <v>0</v>
          </cell>
        </row>
        <row r="564">
          <cell r="DH564">
            <v>0</v>
          </cell>
          <cell r="DI564">
            <v>0</v>
          </cell>
          <cell r="DJ564">
            <v>0</v>
          </cell>
          <cell r="DU564">
            <v>0</v>
          </cell>
          <cell r="DV564">
            <v>0</v>
          </cell>
          <cell r="DW564">
            <v>0</v>
          </cell>
        </row>
        <row r="565">
          <cell r="DH565">
            <v>0</v>
          </cell>
          <cell r="DI565">
            <v>0</v>
          </cell>
          <cell r="DJ565">
            <v>0</v>
          </cell>
          <cell r="DU565">
            <v>0</v>
          </cell>
          <cell r="DV565">
            <v>0</v>
          </cell>
          <cell r="DW565">
            <v>0</v>
          </cell>
        </row>
        <row r="566">
          <cell r="DH566">
            <v>0</v>
          </cell>
          <cell r="DI566">
            <v>0</v>
          </cell>
          <cell r="DJ566">
            <v>0</v>
          </cell>
          <cell r="DU566">
            <v>0</v>
          </cell>
          <cell r="DV566">
            <v>0</v>
          </cell>
          <cell r="DW566">
            <v>0</v>
          </cell>
        </row>
        <row r="567">
          <cell r="DH567">
            <v>0</v>
          </cell>
          <cell r="DI567">
            <v>0</v>
          </cell>
          <cell r="DJ567">
            <v>0</v>
          </cell>
          <cell r="DU567">
            <v>0</v>
          </cell>
          <cell r="DV567">
            <v>0</v>
          </cell>
          <cell r="DW567">
            <v>0</v>
          </cell>
        </row>
        <row r="568">
          <cell r="DH568">
            <v>0</v>
          </cell>
          <cell r="DI568">
            <v>0</v>
          </cell>
          <cell r="DJ568">
            <v>0</v>
          </cell>
          <cell r="DU568">
            <v>0</v>
          </cell>
          <cell r="DV568">
            <v>0</v>
          </cell>
          <cell r="DW568">
            <v>0</v>
          </cell>
        </row>
        <row r="569">
          <cell r="DH569">
            <v>0</v>
          </cell>
          <cell r="DI569">
            <v>0</v>
          </cell>
          <cell r="DJ569">
            <v>0</v>
          </cell>
          <cell r="DU569">
            <v>0</v>
          </cell>
          <cell r="DV569">
            <v>0</v>
          </cell>
          <cell r="DW569">
            <v>0</v>
          </cell>
        </row>
        <row r="570">
          <cell r="DH570">
            <v>0</v>
          </cell>
          <cell r="DI570">
            <v>0</v>
          </cell>
          <cell r="DJ570">
            <v>0</v>
          </cell>
          <cell r="DU570">
            <v>0</v>
          </cell>
          <cell r="DV570">
            <v>0</v>
          </cell>
          <cell r="DW570">
            <v>0</v>
          </cell>
        </row>
        <row r="571">
          <cell r="DH571">
            <v>0</v>
          </cell>
          <cell r="DI571">
            <v>0</v>
          </cell>
          <cell r="DJ571">
            <v>0</v>
          </cell>
          <cell r="DU571">
            <v>0</v>
          </cell>
          <cell r="DV571">
            <v>0</v>
          </cell>
          <cell r="DW571">
            <v>0</v>
          </cell>
        </row>
        <row r="572">
          <cell r="DH572">
            <v>0</v>
          </cell>
          <cell r="DI572">
            <v>0</v>
          </cell>
          <cell r="DJ572">
            <v>0</v>
          </cell>
          <cell r="DU572">
            <v>0</v>
          </cell>
          <cell r="DV572">
            <v>0</v>
          </cell>
          <cell r="DW572">
            <v>0</v>
          </cell>
        </row>
        <row r="573">
          <cell r="DH573">
            <v>0</v>
          </cell>
          <cell r="DI573">
            <v>0</v>
          </cell>
          <cell r="DJ573">
            <v>0</v>
          </cell>
          <cell r="DU573">
            <v>0</v>
          </cell>
          <cell r="DV573">
            <v>0</v>
          </cell>
          <cell r="DW573">
            <v>0</v>
          </cell>
        </row>
        <row r="574">
          <cell r="DH574">
            <v>0</v>
          </cell>
          <cell r="DI574">
            <v>0</v>
          </cell>
          <cell r="DJ574">
            <v>0</v>
          </cell>
          <cell r="DU574">
            <v>0</v>
          </cell>
          <cell r="DV574">
            <v>0</v>
          </cell>
          <cell r="DW574">
            <v>0</v>
          </cell>
        </row>
        <row r="575">
          <cell r="DH575">
            <v>0</v>
          </cell>
          <cell r="DI575">
            <v>0</v>
          </cell>
          <cell r="DJ575">
            <v>0</v>
          </cell>
          <cell r="DU575">
            <v>0</v>
          </cell>
          <cell r="DV575">
            <v>0</v>
          </cell>
          <cell r="DW575">
            <v>0</v>
          </cell>
        </row>
        <row r="576">
          <cell r="DH576">
            <v>0</v>
          </cell>
          <cell r="DI576">
            <v>0</v>
          </cell>
          <cell r="DJ576">
            <v>0</v>
          </cell>
          <cell r="DU576">
            <v>0</v>
          </cell>
          <cell r="DV576">
            <v>0</v>
          </cell>
          <cell r="DW576">
            <v>0</v>
          </cell>
        </row>
        <row r="577">
          <cell r="DH577">
            <v>0</v>
          </cell>
          <cell r="DI577">
            <v>0</v>
          </cell>
          <cell r="DJ577">
            <v>0</v>
          </cell>
          <cell r="DU577">
            <v>0</v>
          </cell>
          <cell r="DV577">
            <v>0</v>
          </cell>
          <cell r="DW577">
            <v>0</v>
          </cell>
        </row>
        <row r="578">
          <cell r="DH578">
            <v>0</v>
          </cell>
          <cell r="DI578">
            <v>0</v>
          </cell>
          <cell r="DJ578">
            <v>0</v>
          </cell>
          <cell r="DU578">
            <v>0</v>
          </cell>
          <cell r="DV578">
            <v>0</v>
          </cell>
          <cell r="DW578">
            <v>0</v>
          </cell>
        </row>
        <row r="579">
          <cell r="DH579">
            <v>0</v>
          </cell>
          <cell r="DI579">
            <v>0</v>
          </cell>
          <cell r="DJ579">
            <v>0</v>
          </cell>
          <cell r="DU579">
            <v>0</v>
          </cell>
          <cell r="DV579">
            <v>0</v>
          </cell>
          <cell r="DW579">
            <v>0</v>
          </cell>
        </row>
        <row r="580">
          <cell r="DH580">
            <v>0</v>
          </cell>
          <cell r="DI580">
            <v>0</v>
          </cell>
          <cell r="DJ580">
            <v>0</v>
          </cell>
          <cell r="DU580">
            <v>0</v>
          </cell>
          <cell r="DV580">
            <v>0</v>
          </cell>
          <cell r="DW580">
            <v>0</v>
          </cell>
        </row>
        <row r="581">
          <cell r="DH581">
            <v>0</v>
          </cell>
          <cell r="DI581">
            <v>0</v>
          </cell>
          <cell r="DJ581">
            <v>0</v>
          </cell>
          <cell r="DU581">
            <v>0</v>
          </cell>
          <cell r="DV581">
            <v>0</v>
          </cell>
          <cell r="DW581">
            <v>0</v>
          </cell>
        </row>
        <row r="582">
          <cell r="DH582">
            <v>0</v>
          </cell>
          <cell r="DI582">
            <v>0</v>
          </cell>
          <cell r="DJ582">
            <v>0</v>
          </cell>
          <cell r="DU582">
            <v>0</v>
          </cell>
          <cell r="DV582">
            <v>0</v>
          </cell>
          <cell r="DW582">
            <v>0</v>
          </cell>
        </row>
        <row r="583">
          <cell r="DH583">
            <v>0</v>
          </cell>
          <cell r="DI583">
            <v>0</v>
          </cell>
          <cell r="DJ583">
            <v>0</v>
          </cell>
          <cell r="DU583">
            <v>0</v>
          </cell>
          <cell r="DV583">
            <v>0</v>
          </cell>
          <cell r="DW583">
            <v>0</v>
          </cell>
        </row>
        <row r="584">
          <cell r="DH584">
            <v>0</v>
          </cell>
          <cell r="DI584">
            <v>0</v>
          </cell>
          <cell r="DJ584">
            <v>0</v>
          </cell>
          <cell r="DU584">
            <v>0</v>
          </cell>
          <cell r="DV584">
            <v>0</v>
          </cell>
          <cell r="DW584">
            <v>0</v>
          </cell>
        </row>
        <row r="585">
          <cell r="DH585">
            <v>0</v>
          </cell>
          <cell r="DI585">
            <v>0</v>
          </cell>
          <cell r="DJ585">
            <v>0</v>
          </cell>
          <cell r="DU585">
            <v>0</v>
          </cell>
          <cell r="DV585">
            <v>0</v>
          </cell>
          <cell r="DW585">
            <v>0</v>
          </cell>
        </row>
        <row r="586">
          <cell r="DH586">
            <v>0</v>
          </cell>
          <cell r="DI586">
            <v>0</v>
          </cell>
          <cell r="DJ586">
            <v>0</v>
          </cell>
          <cell r="DU586">
            <v>0</v>
          </cell>
          <cell r="DV586">
            <v>0</v>
          </cell>
          <cell r="DW586">
            <v>0</v>
          </cell>
        </row>
        <row r="587">
          <cell r="DH587">
            <v>0</v>
          </cell>
          <cell r="DI587">
            <v>0</v>
          </cell>
          <cell r="DJ587">
            <v>0</v>
          </cell>
          <cell r="DU587">
            <v>0</v>
          </cell>
          <cell r="DV587">
            <v>0</v>
          </cell>
          <cell r="DW587">
            <v>0</v>
          </cell>
        </row>
        <row r="588">
          <cell r="DH588">
            <v>0</v>
          </cell>
          <cell r="DI588">
            <v>0</v>
          </cell>
          <cell r="DJ588">
            <v>0</v>
          </cell>
          <cell r="DU588">
            <v>0</v>
          </cell>
          <cell r="DV588">
            <v>0</v>
          </cell>
          <cell r="DW588">
            <v>0</v>
          </cell>
        </row>
        <row r="589">
          <cell r="DH589">
            <v>0</v>
          </cell>
          <cell r="DI589">
            <v>0</v>
          </cell>
          <cell r="DJ589">
            <v>0</v>
          </cell>
          <cell r="DU589">
            <v>0</v>
          </cell>
          <cell r="DV589">
            <v>0</v>
          </cell>
          <cell r="DW589">
            <v>0</v>
          </cell>
        </row>
        <row r="590">
          <cell r="DH590">
            <v>0</v>
          </cell>
          <cell r="DI590">
            <v>0</v>
          </cell>
          <cell r="DJ590">
            <v>0</v>
          </cell>
          <cell r="DU590">
            <v>0</v>
          </cell>
          <cell r="DV590">
            <v>0</v>
          </cell>
          <cell r="DW590">
            <v>0</v>
          </cell>
        </row>
        <row r="591">
          <cell r="DH591">
            <v>0</v>
          </cell>
          <cell r="DI591">
            <v>0</v>
          </cell>
          <cell r="DJ591">
            <v>0</v>
          </cell>
          <cell r="DU591">
            <v>0</v>
          </cell>
          <cell r="DV591">
            <v>0</v>
          </cell>
          <cell r="DW591">
            <v>0</v>
          </cell>
        </row>
        <row r="592">
          <cell r="DH592">
            <v>0</v>
          </cell>
          <cell r="DI592">
            <v>0</v>
          </cell>
          <cell r="DJ592">
            <v>0</v>
          </cell>
          <cell r="DU592">
            <v>0</v>
          </cell>
          <cell r="DV592">
            <v>0</v>
          </cell>
          <cell r="DW592">
            <v>0</v>
          </cell>
        </row>
        <row r="593">
          <cell r="DH593">
            <v>0</v>
          </cell>
          <cell r="DI593">
            <v>0</v>
          </cell>
          <cell r="DJ593">
            <v>0</v>
          </cell>
          <cell r="DU593">
            <v>0</v>
          </cell>
          <cell r="DV593">
            <v>0</v>
          </cell>
          <cell r="DW593">
            <v>0</v>
          </cell>
        </row>
        <row r="594">
          <cell r="DH594">
            <v>0</v>
          </cell>
          <cell r="DI594">
            <v>0</v>
          </cell>
          <cell r="DJ594">
            <v>0</v>
          </cell>
          <cell r="DU594">
            <v>0</v>
          </cell>
          <cell r="DV594">
            <v>0</v>
          </cell>
          <cell r="DW594">
            <v>0</v>
          </cell>
        </row>
        <row r="595">
          <cell r="DH595">
            <v>0</v>
          </cell>
          <cell r="DI595">
            <v>0</v>
          </cell>
          <cell r="DJ595">
            <v>0</v>
          </cell>
          <cell r="DU595">
            <v>0</v>
          </cell>
          <cell r="DV595">
            <v>0</v>
          </cell>
          <cell r="DW595">
            <v>0</v>
          </cell>
        </row>
        <row r="596">
          <cell r="DH596">
            <v>0</v>
          </cell>
          <cell r="DI596">
            <v>0</v>
          </cell>
          <cell r="DJ596">
            <v>0</v>
          </cell>
          <cell r="DU596">
            <v>0</v>
          </cell>
          <cell r="DV596">
            <v>0</v>
          </cell>
          <cell r="DW596">
            <v>0</v>
          </cell>
        </row>
        <row r="597">
          <cell r="DH597">
            <v>0</v>
          </cell>
          <cell r="DI597">
            <v>0</v>
          </cell>
          <cell r="DJ597">
            <v>0</v>
          </cell>
          <cell r="DU597">
            <v>0</v>
          </cell>
          <cell r="DV597">
            <v>0</v>
          </cell>
          <cell r="DW597">
            <v>0</v>
          </cell>
        </row>
        <row r="598">
          <cell r="DH598">
            <v>0</v>
          </cell>
          <cell r="DI598">
            <v>0</v>
          </cell>
          <cell r="DJ598">
            <v>0</v>
          </cell>
          <cell r="DU598">
            <v>0</v>
          </cell>
          <cell r="DV598">
            <v>0</v>
          </cell>
          <cell r="DW598">
            <v>0</v>
          </cell>
        </row>
        <row r="599">
          <cell r="DH599">
            <v>0</v>
          </cell>
          <cell r="DI599">
            <v>0</v>
          </cell>
          <cell r="DJ599">
            <v>0</v>
          </cell>
          <cell r="DU599">
            <v>0</v>
          </cell>
          <cell r="DV599">
            <v>0</v>
          </cell>
          <cell r="DW599">
            <v>0</v>
          </cell>
        </row>
        <row r="600">
          <cell r="DH600">
            <v>0</v>
          </cell>
          <cell r="DI600">
            <v>0</v>
          </cell>
          <cell r="DJ600">
            <v>0</v>
          </cell>
          <cell r="DU600">
            <v>0</v>
          </cell>
          <cell r="DV600">
            <v>0</v>
          </cell>
          <cell r="DW600">
            <v>0</v>
          </cell>
        </row>
        <row r="601">
          <cell r="DH601">
            <v>0</v>
          </cell>
          <cell r="DI601">
            <v>0</v>
          </cell>
          <cell r="DJ601">
            <v>0</v>
          </cell>
          <cell r="DU601">
            <v>0</v>
          </cell>
          <cell r="DV601">
            <v>0</v>
          </cell>
          <cell r="DW601">
            <v>0</v>
          </cell>
        </row>
        <row r="602">
          <cell r="DH602">
            <v>0</v>
          </cell>
          <cell r="DI602">
            <v>0</v>
          </cell>
          <cell r="DJ602">
            <v>0</v>
          </cell>
          <cell r="DU602">
            <v>0</v>
          </cell>
          <cell r="DV602">
            <v>0</v>
          </cell>
          <cell r="DW602">
            <v>0</v>
          </cell>
        </row>
        <row r="603">
          <cell r="DH603">
            <v>0</v>
          </cell>
          <cell r="DI603">
            <v>0</v>
          </cell>
          <cell r="DJ603">
            <v>0</v>
          </cell>
          <cell r="DU603">
            <v>0</v>
          </cell>
          <cell r="DV603">
            <v>0</v>
          </cell>
          <cell r="DW603">
            <v>0</v>
          </cell>
        </row>
        <row r="604">
          <cell r="DH604">
            <v>0</v>
          </cell>
          <cell r="DI604">
            <v>0</v>
          </cell>
          <cell r="DJ604">
            <v>0</v>
          </cell>
          <cell r="DU604">
            <v>0</v>
          </cell>
          <cell r="DV604">
            <v>0</v>
          </cell>
          <cell r="DW604">
            <v>0</v>
          </cell>
        </row>
        <row r="605">
          <cell r="DH605">
            <v>0</v>
          </cell>
          <cell r="DI605">
            <v>0</v>
          </cell>
          <cell r="DJ605">
            <v>0</v>
          </cell>
          <cell r="DU605">
            <v>0</v>
          </cell>
          <cell r="DV605">
            <v>0</v>
          </cell>
          <cell r="DW605">
            <v>0</v>
          </cell>
        </row>
        <row r="606">
          <cell r="DH606">
            <v>0</v>
          </cell>
          <cell r="DI606">
            <v>0</v>
          </cell>
          <cell r="DJ606">
            <v>0</v>
          </cell>
          <cell r="DU606">
            <v>0</v>
          </cell>
          <cell r="DV606">
            <v>0</v>
          </cell>
          <cell r="DW606">
            <v>0</v>
          </cell>
        </row>
        <row r="607">
          <cell r="DH607">
            <v>0</v>
          </cell>
          <cell r="DI607">
            <v>0</v>
          </cell>
          <cell r="DJ607">
            <v>0</v>
          </cell>
          <cell r="DU607">
            <v>0</v>
          </cell>
          <cell r="DV607">
            <v>0</v>
          </cell>
          <cell r="DW607">
            <v>0</v>
          </cell>
        </row>
        <row r="608">
          <cell r="DH608">
            <v>0</v>
          </cell>
          <cell r="DI608">
            <v>0</v>
          </cell>
          <cell r="DJ608">
            <v>0</v>
          </cell>
          <cell r="DU608">
            <v>0</v>
          </cell>
          <cell r="DV608">
            <v>0</v>
          </cell>
          <cell r="DW608">
            <v>0</v>
          </cell>
        </row>
        <row r="609">
          <cell r="DH609">
            <v>0</v>
          </cell>
          <cell r="DI609">
            <v>0</v>
          </cell>
          <cell r="DJ609">
            <v>0</v>
          </cell>
          <cell r="DU609">
            <v>0</v>
          </cell>
          <cell r="DV609">
            <v>0</v>
          </cell>
          <cell r="DW609">
            <v>0</v>
          </cell>
        </row>
        <row r="610">
          <cell r="DH610">
            <v>0</v>
          </cell>
          <cell r="DI610">
            <v>0</v>
          </cell>
          <cell r="DJ610">
            <v>0</v>
          </cell>
          <cell r="DU610">
            <v>0</v>
          </cell>
          <cell r="DV610">
            <v>0</v>
          </cell>
          <cell r="DW610">
            <v>0</v>
          </cell>
        </row>
        <row r="611">
          <cell r="DH611">
            <v>0</v>
          </cell>
          <cell r="DI611">
            <v>0</v>
          </cell>
          <cell r="DJ611">
            <v>0</v>
          </cell>
          <cell r="DU611">
            <v>0</v>
          </cell>
          <cell r="DV611">
            <v>0</v>
          </cell>
          <cell r="DW611">
            <v>0</v>
          </cell>
        </row>
        <row r="612">
          <cell r="DH612">
            <v>0</v>
          </cell>
          <cell r="DI612">
            <v>0</v>
          </cell>
          <cell r="DJ612">
            <v>0</v>
          </cell>
          <cell r="DU612">
            <v>0</v>
          </cell>
          <cell r="DV612">
            <v>0</v>
          </cell>
          <cell r="DW612">
            <v>0</v>
          </cell>
        </row>
        <row r="613">
          <cell r="DH613">
            <v>0</v>
          </cell>
          <cell r="DI613">
            <v>0</v>
          </cell>
          <cell r="DJ613">
            <v>0</v>
          </cell>
          <cell r="DU613">
            <v>0</v>
          </cell>
          <cell r="DV613">
            <v>0</v>
          </cell>
          <cell r="DW613">
            <v>0</v>
          </cell>
        </row>
        <row r="614">
          <cell r="DH614">
            <v>0</v>
          </cell>
          <cell r="DI614">
            <v>0</v>
          </cell>
          <cell r="DJ614">
            <v>0</v>
          </cell>
          <cell r="DU614">
            <v>0</v>
          </cell>
          <cell r="DV614">
            <v>0</v>
          </cell>
          <cell r="DW614">
            <v>0</v>
          </cell>
        </row>
        <row r="615">
          <cell r="DH615">
            <v>0</v>
          </cell>
          <cell r="DI615">
            <v>0</v>
          </cell>
          <cell r="DJ615">
            <v>0</v>
          </cell>
          <cell r="DU615">
            <v>0</v>
          </cell>
          <cell r="DV615">
            <v>0</v>
          </cell>
          <cell r="DW615">
            <v>0</v>
          </cell>
        </row>
        <row r="616">
          <cell r="DH616">
            <v>0</v>
          </cell>
          <cell r="DI616">
            <v>0</v>
          </cell>
          <cell r="DJ616">
            <v>0</v>
          </cell>
          <cell r="DU616">
            <v>0</v>
          </cell>
          <cell r="DV616">
            <v>0</v>
          </cell>
          <cell r="DW616">
            <v>0</v>
          </cell>
        </row>
        <row r="617">
          <cell r="DH617">
            <v>0</v>
          </cell>
          <cell r="DI617">
            <v>0</v>
          </cell>
          <cell r="DJ617">
            <v>0</v>
          </cell>
          <cell r="DU617">
            <v>0</v>
          </cell>
          <cell r="DV617">
            <v>0</v>
          </cell>
          <cell r="DW617">
            <v>0</v>
          </cell>
        </row>
        <row r="618">
          <cell r="DH618">
            <v>0</v>
          </cell>
          <cell r="DI618">
            <v>0</v>
          </cell>
          <cell r="DJ618">
            <v>0</v>
          </cell>
          <cell r="DU618">
            <v>0</v>
          </cell>
          <cell r="DV618">
            <v>0</v>
          </cell>
          <cell r="DW618">
            <v>0</v>
          </cell>
        </row>
        <row r="619">
          <cell r="DH619">
            <v>0</v>
          </cell>
          <cell r="DI619">
            <v>0</v>
          </cell>
          <cell r="DJ619">
            <v>0</v>
          </cell>
          <cell r="DU619">
            <v>0</v>
          </cell>
          <cell r="DV619">
            <v>0</v>
          </cell>
          <cell r="DW619">
            <v>0</v>
          </cell>
        </row>
        <row r="620">
          <cell r="DH620">
            <v>0</v>
          </cell>
          <cell r="DI620">
            <v>0</v>
          </cell>
          <cell r="DJ620">
            <v>0</v>
          </cell>
          <cell r="DU620">
            <v>0</v>
          </cell>
          <cell r="DV620">
            <v>0</v>
          </cell>
          <cell r="DW620">
            <v>0</v>
          </cell>
        </row>
        <row r="621">
          <cell r="DH621">
            <v>0</v>
          </cell>
          <cell r="DI621">
            <v>0</v>
          </cell>
          <cell r="DJ621">
            <v>0</v>
          </cell>
          <cell r="DU621">
            <v>0</v>
          </cell>
          <cell r="DV621">
            <v>0</v>
          </cell>
          <cell r="DW621">
            <v>0</v>
          </cell>
        </row>
        <row r="622">
          <cell r="DH622">
            <v>0</v>
          </cell>
          <cell r="DI622">
            <v>0</v>
          </cell>
          <cell r="DJ622">
            <v>0</v>
          </cell>
          <cell r="DU622">
            <v>0</v>
          </cell>
          <cell r="DV622">
            <v>0</v>
          </cell>
          <cell r="DW622">
            <v>0</v>
          </cell>
        </row>
        <row r="623">
          <cell r="DH623">
            <v>0</v>
          </cell>
          <cell r="DI623">
            <v>0</v>
          </cell>
          <cell r="DJ623">
            <v>0</v>
          </cell>
          <cell r="DU623">
            <v>0</v>
          </cell>
          <cell r="DV623">
            <v>0</v>
          </cell>
          <cell r="DW623">
            <v>0</v>
          </cell>
        </row>
        <row r="624">
          <cell r="DH624">
            <v>0</v>
          </cell>
          <cell r="DI624">
            <v>0</v>
          </cell>
          <cell r="DJ624">
            <v>0</v>
          </cell>
          <cell r="DU624">
            <v>0</v>
          </cell>
          <cell r="DV624">
            <v>0</v>
          </cell>
          <cell r="DW624">
            <v>0</v>
          </cell>
        </row>
        <row r="625">
          <cell r="DH625">
            <v>0</v>
          </cell>
          <cell r="DI625">
            <v>0</v>
          </cell>
          <cell r="DJ625">
            <v>0</v>
          </cell>
          <cell r="DU625">
            <v>0</v>
          </cell>
          <cell r="DV625">
            <v>0</v>
          </cell>
          <cell r="DW625">
            <v>0</v>
          </cell>
        </row>
        <row r="626">
          <cell r="DH626">
            <v>0</v>
          </cell>
          <cell r="DI626">
            <v>0</v>
          </cell>
          <cell r="DJ626">
            <v>0</v>
          </cell>
          <cell r="DU626">
            <v>0</v>
          </cell>
          <cell r="DV626">
            <v>0</v>
          </cell>
          <cell r="DW626">
            <v>0</v>
          </cell>
        </row>
        <row r="627">
          <cell r="DH627">
            <v>0</v>
          </cell>
          <cell r="DI627">
            <v>0</v>
          </cell>
          <cell r="DJ627">
            <v>0</v>
          </cell>
          <cell r="DU627">
            <v>0</v>
          </cell>
          <cell r="DV627">
            <v>0</v>
          </cell>
          <cell r="DW627">
            <v>0</v>
          </cell>
        </row>
        <row r="628">
          <cell r="DH628">
            <v>0</v>
          </cell>
          <cell r="DI628">
            <v>0</v>
          </cell>
          <cell r="DJ628">
            <v>0</v>
          </cell>
          <cell r="DU628">
            <v>0</v>
          </cell>
          <cell r="DV628">
            <v>0</v>
          </cell>
          <cell r="DW628">
            <v>0</v>
          </cell>
        </row>
        <row r="629">
          <cell r="DH629">
            <v>0</v>
          </cell>
          <cell r="DI629">
            <v>0</v>
          </cell>
          <cell r="DJ629">
            <v>0</v>
          </cell>
          <cell r="DU629">
            <v>0</v>
          </cell>
          <cell r="DV629">
            <v>0</v>
          </cell>
          <cell r="DW629">
            <v>0</v>
          </cell>
        </row>
        <row r="630">
          <cell r="DH630">
            <v>0</v>
          </cell>
          <cell r="DI630">
            <v>0</v>
          </cell>
          <cell r="DJ630">
            <v>0</v>
          </cell>
          <cell r="DU630">
            <v>0</v>
          </cell>
          <cell r="DV630">
            <v>0</v>
          </cell>
          <cell r="DW630">
            <v>0</v>
          </cell>
        </row>
        <row r="631">
          <cell r="DH631">
            <v>0</v>
          </cell>
          <cell r="DI631">
            <v>0</v>
          </cell>
          <cell r="DJ631">
            <v>0</v>
          </cell>
          <cell r="DU631">
            <v>0</v>
          </cell>
          <cell r="DV631">
            <v>0</v>
          </cell>
          <cell r="DW631">
            <v>0</v>
          </cell>
        </row>
        <row r="632">
          <cell r="DH632">
            <v>0</v>
          </cell>
          <cell r="DI632">
            <v>0</v>
          </cell>
          <cell r="DJ632">
            <v>0</v>
          </cell>
          <cell r="DU632">
            <v>0</v>
          </cell>
          <cell r="DV632">
            <v>0</v>
          </cell>
          <cell r="DW632">
            <v>0</v>
          </cell>
        </row>
        <row r="633">
          <cell r="DH633">
            <v>0</v>
          </cell>
          <cell r="DI633">
            <v>0</v>
          </cell>
          <cell r="DJ633">
            <v>0</v>
          </cell>
          <cell r="DU633">
            <v>0</v>
          </cell>
          <cell r="DV633">
            <v>0</v>
          </cell>
          <cell r="DW633">
            <v>0</v>
          </cell>
        </row>
        <row r="634">
          <cell r="DH634">
            <v>0</v>
          </cell>
          <cell r="DI634">
            <v>0</v>
          </cell>
          <cell r="DJ634">
            <v>0</v>
          </cell>
          <cell r="DU634">
            <v>0</v>
          </cell>
          <cell r="DV634">
            <v>0</v>
          </cell>
          <cell r="DW634">
            <v>0</v>
          </cell>
        </row>
        <row r="635">
          <cell r="DH635">
            <v>0</v>
          </cell>
          <cell r="DI635">
            <v>0</v>
          </cell>
          <cell r="DJ635">
            <v>0</v>
          </cell>
          <cell r="DU635">
            <v>0</v>
          </cell>
          <cell r="DV635">
            <v>0</v>
          </cell>
          <cell r="DW635">
            <v>0</v>
          </cell>
        </row>
        <row r="636">
          <cell r="DH636">
            <v>0</v>
          </cell>
          <cell r="DI636">
            <v>0</v>
          </cell>
          <cell r="DJ636">
            <v>0</v>
          </cell>
          <cell r="DU636">
            <v>0</v>
          </cell>
          <cell r="DV636">
            <v>0</v>
          </cell>
          <cell r="DW636">
            <v>0</v>
          </cell>
        </row>
        <row r="637">
          <cell r="DH637">
            <v>0</v>
          </cell>
          <cell r="DI637">
            <v>0</v>
          </cell>
          <cell r="DJ637">
            <v>0</v>
          </cell>
          <cell r="DU637">
            <v>0</v>
          </cell>
          <cell r="DV637">
            <v>0</v>
          </cell>
          <cell r="DW637">
            <v>0</v>
          </cell>
        </row>
        <row r="638">
          <cell r="DH638">
            <v>0</v>
          </cell>
          <cell r="DI638">
            <v>0</v>
          </cell>
          <cell r="DJ638">
            <v>0</v>
          </cell>
          <cell r="DU638">
            <v>0</v>
          </cell>
          <cell r="DV638">
            <v>0</v>
          </cell>
          <cell r="DW638">
            <v>0</v>
          </cell>
        </row>
        <row r="639">
          <cell r="DH639">
            <v>0</v>
          </cell>
          <cell r="DI639">
            <v>0</v>
          </cell>
          <cell r="DJ639">
            <v>0</v>
          </cell>
          <cell r="DU639">
            <v>0</v>
          </cell>
          <cell r="DV639">
            <v>0</v>
          </cell>
          <cell r="DW639">
            <v>0</v>
          </cell>
        </row>
        <row r="640">
          <cell r="DH640">
            <v>0</v>
          </cell>
          <cell r="DI640">
            <v>0</v>
          </cell>
          <cell r="DJ640">
            <v>0</v>
          </cell>
          <cell r="DU640">
            <v>0</v>
          </cell>
          <cell r="DV640">
            <v>0</v>
          </cell>
          <cell r="DW640">
            <v>0</v>
          </cell>
        </row>
        <row r="641">
          <cell r="DH641">
            <v>0</v>
          </cell>
          <cell r="DI641">
            <v>0</v>
          </cell>
          <cell r="DJ641">
            <v>0</v>
          </cell>
          <cell r="DU641">
            <v>0</v>
          </cell>
          <cell r="DV641">
            <v>0</v>
          </cell>
          <cell r="DW641">
            <v>0</v>
          </cell>
        </row>
        <row r="642">
          <cell r="DH642">
            <v>0</v>
          </cell>
          <cell r="DI642">
            <v>0</v>
          </cell>
          <cell r="DJ642">
            <v>0</v>
          </cell>
          <cell r="DU642">
            <v>0</v>
          </cell>
          <cell r="DV642">
            <v>0</v>
          </cell>
          <cell r="DW642">
            <v>0</v>
          </cell>
        </row>
        <row r="643">
          <cell r="DH643">
            <v>0</v>
          </cell>
          <cell r="DI643">
            <v>0</v>
          </cell>
          <cell r="DJ643">
            <v>0</v>
          </cell>
          <cell r="DU643">
            <v>0</v>
          </cell>
          <cell r="DV643">
            <v>0</v>
          </cell>
          <cell r="DW643">
            <v>0</v>
          </cell>
        </row>
        <row r="644">
          <cell r="DH644">
            <v>0</v>
          </cell>
          <cell r="DI644">
            <v>0</v>
          </cell>
          <cell r="DJ644">
            <v>0</v>
          </cell>
          <cell r="DU644">
            <v>0</v>
          </cell>
          <cell r="DV644">
            <v>0</v>
          </cell>
          <cell r="DW644">
            <v>0</v>
          </cell>
        </row>
        <row r="645">
          <cell r="DH645">
            <v>0</v>
          </cell>
          <cell r="DI645">
            <v>0</v>
          </cell>
          <cell r="DJ645">
            <v>0</v>
          </cell>
          <cell r="DU645">
            <v>0</v>
          </cell>
          <cell r="DV645">
            <v>0</v>
          </cell>
          <cell r="DW645">
            <v>0</v>
          </cell>
        </row>
        <row r="646">
          <cell r="DH646">
            <v>0</v>
          </cell>
          <cell r="DI646">
            <v>0</v>
          </cell>
          <cell r="DJ646">
            <v>0</v>
          </cell>
          <cell r="DU646">
            <v>0</v>
          </cell>
          <cell r="DV646">
            <v>0</v>
          </cell>
          <cell r="DW646">
            <v>0</v>
          </cell>
        </row>
        <row r="647">
          <cell r="DH647">
            <v>0</v>
          </cell>
          <cell r="DI647">
            <v>0</v>
          </cell>
          <cell r="DJ647">
            <v>0</v>
          </cell>
          <cell r="DU647">
            <v>0</v>
          </cell>
          <cell r="DV647">
            <v>0</v>
          </cell>
          <cell r="DW647">
            <v>0</v>
          </cell>
        </row>
        <row r="648">
          <cell r="DH648">
            <v>0</v>
          </cell>
          <cell r="DI648">
            <v>0</v>
          </cell>
          <cell r="DJ648">
            <v>0</v>
          </cell>
          <cell r="DU648">
            <v>0</v>
          </cell>
          <cell r="DV648">
            <v>0</v>
          </cell>
          <cell r="DW648">
            <v>0</v>
          </cell>
        </row>
        <row r="649">
          <cell r="DH649">
            <v>0</v>
          </cell>
          <cell r="DI649">
            <v>0</v>
          </cell>
          <cell r="DJ649">
            <v>0</v>
          </cell>
          <cell r="DU649">
            <v>0</v>
          </cell>
          <cell r="DV649">
            <v>0</v>
          </cell>
          <cell r="DW649">
            <v>0</v>
          </cell>
        </row>
        <row r="650">
          <cell r="DH650">
            <v>0</v>
          </cell>
          <cell r="DI650">
            <v>0</v>
          </cell>
          <cell r="DJ650">
            <v>0</v>
          </cell>
          <cell r="DU650">
            <v>0</v>
          </cell>
          <cell r="DV650">
            <v>0</v>
          </cell>
          <cell r="DW650">
            <v>0</v>
          </cell>
        </row>
        <row r="651">
          <cell r="DH651">
            <v>0</v>
          </cell>
          <cell r="DI651">
            <v>0</v>
          </cell>
          <cell r="DJ651">
            <v>0</v>
          </cell>
          <cell r="DU651">
            <v>0</v>
          </cell>
          <cell r="DV651">
            <v>0</v>
          </cell>
          <cell r="DW651">
            <v>0</v>
          </cell>
        </row>
        <row r="652">
          <cell r="DH652">
            <v>0</v>
          </cell>
          <cell r="DI652">
            <v>0</v>
          </cell>
          <cell r="DJ652">
            <v>0</v>
          </cell>
          <cell r="DU652">
            <v>0</v>
          </cell>
          <cell r="DV652">
            <v>0</v>
          </cell>
          <cell r="DW652">
            <v>0</v>
          </cell>
        </row>
        <row r="653">
          <cell r="DH653">
            <v>0</v>
          </cell>
          <cell r="DI653">
            <v>0</v>
          </cell>
          <cell r="DJ653">
            <v>0</v>
          </cell>
          <cell r="DU653">
            <v>0</v>
          </cell>
          <cell r="DV653">
            <v>0</v>
          </cell>
          <cell r="DW653">
            <v>0</v>
          </cell>
        </row>
        <row r="654">
          <cell r="DH654">
            <v>0</v>
          </cell>
          <cell r="DI654">
            <v>0</v>
          </cell>
          <cell r="DJ654">
            <v>0</v>
          </cell>
          <cell r="DU654">
            <v>0</v>
          </cell>
          <cell r="DV654">
            <v>0</v>
          </cell>
          <cell r="DW654">
            <v>0</v>
          </cell>
        </row>
        <row r="655">
          <cell r="DH655">
            <v>0</v>
          </cell>
          <cell r="DI655">
            <v>0</v>
          </cell>
          <cell r="DJ655">
            <v>0</v>
          </cell>
          <cell r="DU655">
            <v>0</v>
          </cell>
          <cell r="DV655">
            <v>0</v>
          </cell>
          <cell r="DW655">
            <v>0</v>
          </cell>
        </row>
        <row r="656">
          <cell r="DH656">
            <v>0</v>
          </cell>
          <cell r="DI656">
            <v>0</v>
          </cell>
          <cell r="DJ656">
            <v>0</v>
          </cell>
          <cell r="DU656">
            <v>0</v>
          </cell>
          <cell r="DV656">
            <v>0</v>
          </cell>
          <cell r="DW656">
            <v>0</v>
          </cell>
        </row>
        <row r="657">
          <cell r="DH657">
            <v>0</v>
          </cell>
          <cell r="DI657">
            <v>0</v>
          </cell>
          <cell r="DJ657">
            <v>0</v>
          </cell>
          <cell r="DU657">
            <v>0</v>
          </cell>
          <cell r="DV657">
            <v>0</v>
          </cell>
          <cell r="DW657">
            <v>0</v>
          </cell>
        </row>
        <row r="658">
          <cell r="DH658">
            <v>0</v>
          </cell>
          <cell r="DI658">
            <v>0</v>
          </cell>
          <cell r="DJ658">
            <v>0</v>
          </cell>
          <cell r="DU658">
            <v>0</v>
          </cell>
          <cell r="DV658">
            <v>0</v>
          </cell>
          <cell r="DW658">
            <v>0</v>
          </cell>
        </row>
        <row r="659">
          <cell r="DH659">
            <v>0</v>
          </cell>
          <cell r="DI659">
            <v>0</v>
          </cell>
          <cell r="DJ659">
            <v>0</v>
          </cell>
          <cell r="DU659">
            <v>0</v>
          </cell>
          <cell r="DV659">
            <v>0</v>
          </cell>
          <cell r="DW659">
            <v>0</v>
          </cell>
        </row>
        <row r="660">
          <cell r="DH660">
            <v>0</v>
          </cell>
          <cell r="DI660">
            <v>0</v>
          </cell>
          <cell r="DJ660">
            <v>0</v>
          </cell>
          <cell r="DU660">
            <v>0</v>
          </cell>
          <cell r="DV660">
            <v>0</v>
          </cell>
          <cell r="DW660">
            <v>0</v>
          </cell>
        </row>
        <row r="661">
          <cell r="DH661">
            <v>0</v>
          </cell>
          <cell r="DI661">
            <v>0</v>
          </cell>
          <cell r="DJ661">
            <v>0</v>
          </cell>
          <cell r="DU661">
            <v>0</v>
          </cell>
          <cell r="DV661">
            <v>0</v>
          </cell>
          <cell r="DW661">
            <v>0</v>
          </cell>
        </row>
        <row r="662">
          <cell r="DH662">
            <v>0</v>
          </cell>
          <cell r="DI662">
            <v>0</v>
          </cell>
          <cell r="DJ662">
            <v>0</v>
          </cell>
          <cell r="DU662">
            <v>0</v>
          </cell>
          <cell r="DV662">
            <v>0</v>
          </cell>
          <cell r="DW662">
            <v>0</v>
          </cell>
        </row>
        <row r="663">
          <cell r="DH663">
            <v>0</v>
          </cell>
          <cell r="DI663">
            <v>0</v>
          </cell>
          <cell r="DJ663">
            <v>0</v>
          </cell>
          <cell r="DU663">
            <v>0</v>
          </cell>
          <cell r="DV663">
            <v>0</v>
          </cell>
          <cell r="DW663">
            <v>0</v>
          </cell>
        </row>
        <row r="664">
          <cell r="DH664">
            <v>0</v>
          </cell>
          <cell r="DI664">
            <v>0</v>
          </cell>
          <cell r="DJ664">
            <v>0</v>
          </cell>
          <cell r="DU664">
            <v>0</v>
          </cell>
          <cell r="DV664">
            <v>0</v>
          </cell>
          <cell r="DW664">
            <v>0</v>
          </cell>
        </row>
        <row r="665">
          <cell r="DH665">
            <v>0</v>
          </cell>
          <cell r="DI665">
            <v>0</v>
          </cell>
          <cell r="DJ665">
            <v>0</v>
          </cell>
          <cell r="DU665">
            <v>0</v>
          </cell>
          <cell r="DV665">
            <v>0</v>
          </cell>
          <cell r="DW665">
            <v>0</v>
          </cell>
        </row>
        <row r="666">
          <cell r="DH666">
            <v>0</v>
          </cell>
          <cell r="DI666">
            <v>0</v>
          </cell>
          <cell r="DJ666">
            <v>0</v>
          </cell>
          <cell r="DU666">
            <v>0</v>
          </cell>
          <cell r="DV666">
            <v>0</v>
          </cell>
          <cell r="DW666">
            <v>0</v>
          </cell>
        </row>
        <row r="667">
          <cell r="DH667">
            <v>0</v>
          </cell>
          <cell r="DI667">
            <v>0</v>
          </cell>
          <cell r="DJ667">
            <v>0</v>
          </cell>
          <cell r="DU667">
            <v>0</v>
          </cell>
          <cell r="DV667">
            <v>0</v>
          </cell>
          <cell r="DW667">
            <v>0</v>
          </cell>
        </row>
        <row r="668">
          <cell r="DH668">
            <v>0</v>
          </cell>
          <cell r="DI668">
            <v>0</v>
          </cell>
          <cell r="DJ668">
            <v>0</v>
          </cell>
          <cell r="DU668">
            <v>0</v>
          </cell>
          <cell r="DV668">
            <v>0</v>
          </cell>
          <cell r="DW668">
            <v>0</v>
          </cell>
        </row>
        <row r="669">
          <cell r="DH669">
            <v>0</v>
          </cell>
          <cell r="DI669">
            <v>0</v>
          </cell>
          <cell r="DJ669">
            <v>0</v>
          </cell>
          <cell r="DU669">
            <v>0</v>
          </cell>
          <cell r="DV669">
            <v>0</v>
          </cell>
          <cell r="DW669">
            <v>0</v>
          </cell>
        </row>
        <row r="670">
          <cell r="DH670">
            <v>0</v>
          </cell>
          <cell r="DI670">
            <v>0</v>
          </cell>
          <cell r="DJ670">
            <v>0</v>
          </cell>
          <cell r="DU670">
            <v>0</v>
          </cell>
          <cell r="DV670">
            <v>0</v>
          </cell>
          <cell r="DW670">
            <v>0</v>
          </cell>
        </row>
        <row r="671">
          <cell r="DH671">
            <v>0</v>
          </cell>
          <cell r="DI671">
            <v>0</v>
          </cell>
          <cell r="DJ671">
            <v>0</v>
          </cell>
          <cell r="DU671">
            <v>0</v>
          </cell>
          <cell r="DV671">
            <v>0</v>
          </cell>
          <cell r="DW671">
            <v>0</v>
          </cell>
        </row>
        <row r="672">
          <cell r="DH672">
            <v>0</v>
          </cell>
          <cell r="DI672">
            <v>0</v>
          </cell>
          <cell r="DJ672">
            <v>0</v>
          </cell>
          <cell r="DU672">
            <v>0</v>
          </cell>
          <cell r="DV672">
            <v>0</v>
          </cell>
          <cell r="DW672">
            <v>0</v>
          </cell>
        </row>
        <row r="673">
          <cell r="DH673">
            <v>0</v>
          </cell>
          <cell r="DI673">
            <v>0</v>
          </cell>
          <cell r="DJ673">
            <v>0</v>
          </cell>
          <cell r="DU673">
            <v>0</v>
          </cell>
          <cell r="DV673">
            <v>0</v>
          </cell>
          <cell r="DW673">
            <v>0</v>
          </cell>
        </row>
        <row r="674">
          <cell r="DH674">
            <v>0</v>
          </cell>
          <cell r="DI674">
            <v>0</v>
          </cell>
          <cell r="DJ674">
            <v>0</v>
          </cell>
          <cell r="DU674">
            <v>0</v>
          </cell>
          <cell r="DV674">
            <v>0</v>
          </cell>
          <cell r="DW674">
            <v>0</v>
          </cell>
        </row>
        <row r="675">
          <cell r="DH675">
            <v>0</v>
          </cell>
          <cell r="DI675">
            <v>0</v>
          </cell>
          <cell r="DJ675">
            <v>0</v>
          </cell>
          <cell r="DU675">
            <v>0</v>
          </cell>
          <cell r="DV675">
            <v>0</v>
          </cell>
          <cell r="DW675">
            <v>0</v>
          </cell>
        </row>
        <row r="676">
          <cell r="DH676">
            <v>0</v>
          </cell>
          <cell r="DI676">
            <v>0</v>
          </cell>
          <cell r="DJ676">
            <v>0</v>
          </cell>
          <cell r="DU676">
            <v>0</v>
          </cell>
          <cell r="DV676">
            <v>0</v>
          </cell>
          <cell r="DW676">
            <v>0</v>
          </cell>
        </row>
        <row r="677">
          <cell r="DH677">
            <v>0</v>
          </cell>
          <cell r="DI677">
            <v>0</v>
          </cell>
          <cell r="DJ677">
            <v>0</v>
          </cell>
          <cell r="DU677">
            <v>0</v>
          </cell>
          <cell r="DV677">
            <v>0</v>
          </cell>
          <cell r="DW677">
            <v>0</v>
          </cell>
        </row>
        <row r="678">
          <cell r="DH678">
            <v>0</v>
          </cell>
          <cell r="DI678">
            <v>0</v>
          </cell>
          <cell r="DJ678">
            <v>0</v>
          </cell>
          <cell r="DU678">
            <v>0</v>
          </cell>
          <cell r="DV678">
            <v>0</v>
          </cell>
          <cell r="DW678">
            <v>0</v>
          </cell>
        </row>
        <row r="679">
          <cell r="DH679">
            <v>0</v>
          </cell>
          <cell r="DI679">
            <v>0</v>
          </cell>
          <cell r="DJ679">
            <v>0</v>
          </cell>
          <cell r="DU679">
            <v>0</v>
          </cell>
          <cell r="DV679">
            <v>0</v>
          </cell>
          <cell r="DW679">
            <v>0</v>
          </cell>
        </row>
        <row r="680">
          <cell r="DH680">
            <v>0</v>
          </cell>
          <cell r="DI680">
            <v>0</v>
          </cell>
          <cell r="DJ680">
            <v>0</v>
          </cell>
          <cell r="DU680">
            <v>0</v>
          </cell>
          <cell r="DV680">
            <v>0</v>
          </cell>
          <cell r="DW680">
            <v>0</v>
          </cell>
        </row>
        <row r="681">
          <cell r="DH681">
            <v>0</v>
          </cell>
          <cell r="DI681">
            <v>0</v>
          </cell>
          <cell r="DJ681">
            <v>0</v>
          </cell>
          <cell r="DU681">
            <v>0</v>
          </cell>
          <cell r="DV681">
            <v>0</v>
          </cell>
          <cell r="DW681">
            <v>0</v>
          </cell>
        </row>
        <row r="682">
          <cell r="DH682">
            <v>0</v>
          </cell>
          <cell r="DI682">
            <v>0</v>
          </cell>
          <cell r="DJ682">
            <v>0</v>
          </cell>
          <cell r="DU682">
            <v>0</v>
          </cell>
          <cell r="DV682">
            <v>0</v>
          </cell>
          <cell r="DW682">
            <v>0</v>
          </cell>
        </row>
        <row r="683">
          <cell r="DH683">
            <v>0</v>
          </cell>
          <cell r="DI683">
            <v>0</v>
          </cell>
          <cell r="DJ683">
            <v>0</v>
          </cell>
          <cell r="DU683">
            <v>0</v>
          </cell>
          <cell r="DV683">
            <v>0</v>
          </cell>
          <cell r="DW683">
            <v>0</v>
          </cell>
        </row>
        <row r="684">
          <cell r="DH684">
            <v>0</v>
          </cell>
          <cell r="DI684">
            <v>0</v>
          </cell>
          <cell r="DJ684">
            <v>0</v>
          </cell>
          <cell r="DU684">
            <v>0</v>
          </cell>
          <cell r="DV684">
            <v>0</v>
          </cell>
          <cell r="DW684">
            <v>0</v>
          </cell>
        </row>
        <row r="685">
          <cell r="DH685">
            <v>0</v>
          </cell>
          <cell r="DI685">
            <v>0</v>
          </cell>
          <cell r="DJ685">
            <v>0</v>
          </cell>
          <cell r="DU685">
            <v>0</v>
          </cell>
          <cell r="DV685">
            <v>0</v>
          </cell>
          <cell r="DW685">
            <v>0</v>
          </cell>
        </row>
        <row r="686">
          <cell r="DH686">
            <v>0</v>
          </cell>
          <cell r="DI686">
            <v>0</v>
          </cell>
          <cell r="DJ686">
            <v>0</v>
          </cell>
          <cell r="DU686">
            <v>0</v>
          </cell>
          <cell r="DV686">
            <v>0</v>
          </cell>
          <cell r="DW686">
            <v>0</v>
          </cell>
        </row>
        <row r="687">
          <cell r="DH687">
            <v>0</v>
          </cell>
          <cell r="DI687">
            <v>0</v>
          </cell>
          <cell r="DJ687">
            <v>0</v>
          </cell>
          <cell r="DU687">
            <v>0</v>
          </cell>
          <cell r="DV687">
            <v>0</v>
          </cell>
          <cell r="DW687">
            <v>0</v>
          </cell>
        </row>
        <row r="688">
          <cell r="DH688">
            <v>0</v>
          </cell>
          <cell r="DI688">
            <v>0</v>
          </cell>
          <cell r="DJ688">
            <v>0</v>
          </cell>
          <cell r="DU688">
            <v>0</v>
          </cell>
          <cell r="DV688">
            <v>0</v>
          </cell>
          <cell r="DW688">
            <v>0</v>
          </cell>
        </row>
        <row r="689">
          <cell r="DH689">
            <v>0</v>
          </cell>
          <cell r="DI689">
            <v>0</v>
          </cell>
          <cell r="DJ689">
            <v>0</v>
          </cell>
          <cell r="DU689">
            <v>0</v>
          </cell>
          <cell r="DV689">
            <v>0</v>
          </cell>
          <cell r="DW689">
            <v>0</v>
          </cell>
        </row>
        <row r="690">
          <cell r="DH690">
            <v>0</v>
          </cell>
          <cell r="DI690">
            <v>0</v>
          </cell>
          <cell r="DJ690">
            <v>0</v>
          </cell>
          <cell r="DU690">
            <v>0</v>
          </cell>
          <cell r="DV690">
            <v>0</v>
          </cell>
          <cell r="DW690">
            <v>0</v>
          </cell>
        </row>
        <row r="691">
          <cell r="DH691">
            <v>0</v>
          </cell>
          <cell r="DI691">
            <v>0</v>
          </cell>
          <cell r="DJ691">
            <v>0</v>
          </cell>
          <cell r="DU691">
            <v>0</v>
          </cell>
          <cell r="DV691">
            <v>0</v>
          </cell>
          <cell r="DW691">
            <v>0</v>
          </cell>
        </row>
        <row r="692">
          <cell r="DH692">
            <v>0</v>
          </cell>
          <cell r="DI692">
            <v>0</v>
          </cell>
          <cell r="DJ692">
            <v>0</v>
          </cell>
          <cell r="DU692">
            <v>0</v>
          </cell>
          <cell r="DV692">
            <v>0</v>
          </cell>
          <cell r="DW692">
            <v>0</v>
          </cell>
        </row>
        <row r="693">
          <cell r="DH693">
            <v>0</v>
          </cell>
          <cell r="DI693">
            <v>0</v>
          </cell>
          <cell r="DJ693">
            <v>0</v>
          </cell>
          <cell r="DU693">
            <v>0</v>
          </cell>
          <cell r="DV693">
            <v>0</v>
          </cell>
          <cell r="DW693">
            <v>0</v>
          </cell>
        </row>
        <row r="694">
          <cell r="DH694">
            <v>0</v>
          </cell>
          <cell r="DI694">
            <v>0</v>
          </cell>
          <cell r="DJ694">
            <v>0</v>
          </cell>
          <cell r="DU694">
            <v>0</v>
          </cell>
          <cell r="DV694">
            <v>0</v>
          </cell>
          <cell r="DW694">
            <v>0</v>
          </cell>
        </row>
        <row r="695">
          <cell r="DH695">
            <v>0</v>
          </cell>
          <cell r="DI695">
            <v>0</v>
          </cell>
          <cell r="DJ695">
            <v>0</v>
          </cell>
          <cell r="DU695">
            <v>0</v>
          </cell>
          <cell r="DV695">
            <v>0</v>
          </cell>
          <cell r="DW695">
            <v>0</v>
          </cell>
        </row>
        <row r="696">
          <cell r="DH696">
            <v>0</v>
          </cell>
          <cell r="DI696">
            <v>0</v>
          </cell>
          <cell r="DJ696">
            <v>0</v>
          </cell>
          <cell r="DU696">
            <v>0</v>
          </cell>
          <cell r="DV696">
            <v>0</v>
          </cell>
          <cell r="DW696">
            <v>0</v>
          </cell>
        </row>
        <row r="697">
          <cell r="DH697">
            <v>0</v>
          </cell>
          <cell r="DI697">
            <v>0</v>
          </cell>
          <cell r="DJ697">
            <v>0</v>
          </cell>
          <cell r="DU697">
            <v>0</v>
          </cell>
          <cell r="DV697">
            <v>0</v>
          </cell>
          <cell r="DW697">
            <v>0</v>
          </cell>
        </row>
        <row r="698">
          <cell r="DH698">
            <v>0</v>
          </cell>
          <cell r="DI698">
            <v>0</v>
          </cell>
          <cell r="DJ698">
            <v>0</v>
          </cell>
          <cell r="DU698">
            <v>0</v>
          </cell>
          <cell r="DV698">
            <v>0</v>
          </cell>
          <cell r="DW698">
            <v>0</v>
          </cell>
        </row>
        <row r="699">
          <cell r="DH699">
            <v>0</v>
          </cell>
          <cell r="DI699">
            <v>0</v>
          </cell>
          <cell r="DJ699">
            <v>0</v>
          </cell>
          <cell r="DU699">
            <v>0</v>
          </cell>
          <cell r="DV699">
            <v>0</v>
          </cell>
          <cell r="DW699">
            <v>0</v>
          </cell>
        </row>
        <row r="700">
          <cell r="DH700">
            <v>0</v>
          </cell>
          <cell r="DI700">
            <v>0</v>
          </cell>
          <cell r="DJ700">
            <v>0</v>
          </cell>
          <cell r="DU700">
            <v>0</v>
          </cell>
          <cell r="DV700">
            <v>0</v>
          </cell>
          <cell r="DW700">
            <v>0</v>
          </cell>
        </row>
        <row r="701">
          <cell r="DH701">
            <v>0</v>
          </cell>
          <cell r="DI701">
            <v>0</v>
          </cell>
          <cell r="DJ701">
            <v>0</v>
          </cell>
          <cell r="DU701">
            <v>0</v>
          </cell>
          <cell r="DV701">
            <v>0</v>
          </cell>
          <cell r="DW701">
            <v>0</v>
          </cell>
        </row>
        <row r="702">
          <cell r="DH702">
            <v>0</v>
          </cell>
          <cell r="DI702">
            <v>0</v>
          </cell>
          <cell r="DJ702">
            <v>0</v>
          </cell>
          <cell r="DU702">
            <v>0</v>
          </cell>
          <cell r="DV702">
            <v>0</v>
          </cell>
          <cell r="DW702">
            <v>0</v>
          </cell>
        </row>
        <row r="703">
          <cell r="DH703">
            <v>0</v>
          </cell>
          <cell r="DI703">
            <v>0</v>
          </cell>
          <cell r="DJ703">
            <v>0</v>
          </cell>
          <cell r="DU703">
            <v>0</v>
          </cell>
          <cell r="DV703">
            <v>0</v>
          </cell>
          <cell r="DW703">
            <v>0</v>
          </cell>
        </row>
        <row r="704">
          <cell r="DH704">
            <v>0</v>
          </cell>
          <cell r="DI704">
            <v>0</v>
          </cell>
          <cell r="DJ704">
            <v>0</v>
          </cell>
          <cell r="DU704">
            <v>0</v>
          </cell>
          <cell r="DV704">
            <v>0</v>
          </cell>
          <cell r="DW704">
            <v>0</v>
          </cell>
        </row>
        <row r="705">
          <cell r="DH705">
            <v>0</v>
          </cell>
          <cell r="DI705">
            <v>0</v>
          </cell>
          <cell r="DJ705">
            <v>0</v>
          </cell>
          <cell r="DU705">
            <v>0</v>
          </cell>
          <cell r="DV705">
            <v>0</v>
          </cell>
          <cell r="DW705">
            <v>0</v>
          </cell>
        </row>
        <row r="706">
          <cell r="DH706">
            <v>0</v>
          </cell>
          <cell r="DI706">
            <v>0</v>
          </cell>
          <cell r="DJ706">
            <v>0</v>
          </cell>
          <cell r="DU706">
            <v>0</v>
          </cell>
          <cell r="DV706">
            <v>0</v>
          </cell>
          <cell r="DW706">
            <v>0</v>
          </cell>
        </row>
        <row r="707">
          <cell r="DH707">
            <v>0</v>
          </cell>
          <cell r="DI707">
            <v>0</v>
          </cell>
          <cell r="DJ707">
            <v>0</v>
          </cell>
          <cell r="DU707">
            <v>0</v>
          </cell>
          <cell r="DV707">
            <v>0</v>
          </cell>
          <cell r="DW707">
            <v>0</v>
          </cell>
        </row>
        <row r="708">
          <cell r="DH708">
            <v>0</v>
          </cell>
          <cell r="DI708">
            <v>0</v>
          </cell>
          <cell r="DJ708">
            <v>0</v>
          </cell>
          <cell r="DU708">
            <v>0</v>
          </cell>
          <cell r="DV708">
            <v>0</v>
          </cell>
          <cell r="DW708">
            <v>0</v>
          </cell>
        </row>
        <row r="709">
          <cell r="DH709">
            <v>0</v>
          </cell>
          <cell r="DI709">
            <v>0</v>
          </cell>
          <cell r="DJ709">
            <v>0</v>
          </cell>
          <cell r="DU709">
            <v>0</v>
          </cell>
          <cell r="DV709">
            <v>0</v>
          </cell>
          <cell r="DW709">
            <v>0</v>
          </cell>
        </row>
        <row r="710">
          <cell r="DH710">
            <v>0</v>
          </cell>
          <cell r="DI710">
            <v>0</v>
          </cell>
          <cell r="DJ710">
            <v>0</v>
          </cell>
          <cell r="DU710">
            <v>0</v>
          </cell>
          <cell r="DV710">
            <v>0</v>
          </cell>
          <cell r="DW710">
            <v>0</v>
          </cell>
        </row>
        <row r="711">
          <cell r="DH711">
            <v>0</v>
          </cell>
          <cell r="DI711">
            <v>0</v>
          </cell>
          <cell r="DJ711">
            <v>0</v>
          </cell>
          <cell r="DU711">
            <v>0</v>
          </cell>
          <cell r="DV711">
            <v>0</v>
          </cell>
          <cell r="DW711">
            <v>0</v>
          </cell>
        </row>
        <row r="712">
          <cell r="DH712">
            <v>0</v>
          </cell>
          <cell r="DI712">
            <v>0</v>
          </cell>
          <cell r="DJ712">
            <v>0</v>
          </cell>
          <cell r="DU712">
            <v>0</v>
          </cell>
          <cell r="DV712">
            <v>0</v>
          </cell>
          <cell r="DW712">
            <v>0</v>
          </cell>
        </row>
        <row r="713">
          <cell r="DH713">
            <v>0</v>
          </cell>
          <cell r="DI713">
            <v>0</v>
          </cell>
          <cell r="DJ713">
            <v>0</v>
          </cell>
          <cell r="DU713">
            <v>0</v>
          </cell>
          <cell r="DV713">
            <v>0</v>
          </cell>
          <cell r="DW713">
            <v>0</v>
          </cell>
        </row>
        <row r="714">
          <cell r="DH714">
            <v>0</v>
          </cell>
          <cell r="DI714">
            <v>0</v>
          </cell>
          <cell r="DJ714">
            <v>0</v>
          </cell>
          <cell r="DU714">
            <v>0</v>
          </cell>
          <cell r="DV714">
            <v>0</v>
          </cell>
          <cell r="DW714">
            <v>0</v>
          </cell>
        </row>
        <row r="715">
          <cell r="DH715">
            <v>0</v>
          </cell>
          <cell r="DI715">
            <v>0</v>
          </cell>
          <cell r="DJ715">
            <v>0</v>
          </cell>
          <cell r="DU715">
            <v>0</v>
          </cell>
          <cell r="DV715">
            <v>0</v>
          </cell>
          <cell r="DW715">
            <v>0</v>
          </cell>
        </row>
        <row r="716">
          <cell r="DH716">
            <v>0</v>
          </cell>
          <cell r="DI716">
            <v>0</v>
          </cell>
          <cell r="DJ716">
            <v>0</v>
          </cell>
          <cell r="DU716">
            <v>0</v>
          </cell>
          <cell r="DV716">
            <v>0</v>
          </cell>
          <cell r="DW716">
            <v>0</v>
          </cell>
        </row>
        <row r="717">
          <cell r="DH717">
            <v>0</v>
          </cell>
          <cell r="DI717">
            <v>0</v>
          </cell>
          <cell r="DJ717">
            <v>0</v>
          </cell>
          <cell r="DU717">
            <v>0</v>
          </cell>
          <cell r="DV717">
            <v>0</v>
          </cell>
          <cell r="DW717">
            <v>0</v>
          </cell>
        </row>
        <row r="718">
          <cell r="DH718">
            <v>0</v>
          </cell>
          <cell r="DI718">
            <v>0</v>
          </cell>
          <cell r="DJ718">
            <v>0</v>
          </cell>
          <cell r="DU718">
            <v>0</v>
          </cell>
          <cell r="DV718">
            <v>0</v>
          </cell>
          <cell r="DW718">
            <v>0</v>
          </cell>
        </row>
        <row r="719">
          <cell r="DH719">
            <v>0</v>
          </cell>
          <cell r="DI719">
            <v>0</v>
          </cell>
          <cell r="DJ719">
            <v>0</v>
          </cell>
          <cell r="DU719">
            <v>0</v>
          </cell>
          <cell r="DV719">
            <v>0</v>
          </cell>
          <cell r="DW719">
            <v>0</v>
          </cell>
        </row>
        <row r="720">
          <cell r="DH720">
            <v>0</v>
          </cell>
          <cell r="DI720">
            <v>0</v>
          </cell>
          <cell r="DJ720">
            <v>0</v>
          </cell>
          <cell r="DU720">
            <v>0</v>
          </cell>
          <cell r="DV720">
            <v>0</v>
          </cell>
          <cell r="DW720">
            <v>0</v>
          </cell>
        </row>
        <row r="721">
          <cell r="DH721">
            <v>0</v>
          </cell>
          <cell r="DI721">
            <v>0</v>
          </cell>
          <cell r="DJ721">
            <v>0</v>
          </cell>
          <cell r="DU721">
            <v>0</v>
          </cell>
          <cell r="DV721">
            <v>0</v>
          </cell>
          <cell r="DW721">
            <v>0</v>
          </cell>
        </row>
        <row r="722">
          <cell r="DH722">
            <v>0</v>
          </cell>
          <cell r="DI722">
            <v>0</v>
          </cell>
          <cell r="DJ722">
            <v>0</v>
          </cell>
          <cell r="DU722">
            <v>0</v>
          </cell>
          <cell r="DV722">
            <v>0</v>
          </cell>
          <cell r="DW722">
            <v>0</v>
          </cell>
        </row>
        <row r="723">
          <cell r="DH723">
            <v>0</v>
          </cell>
          <cell r="DI723">
            <v>0</v>
          </cell>
          <cell r="DJ723">
            <v>0</v>
          </cell>
          <cell r="DU723">
            <v>0</v>
          </cell>
          <cell r="DV723">
            <v>0</v>
          </cell>
          <cell r="DW723">
            <v>0</v>
          </cell>
        </row>
        <row r="724">
          <cell r="DH724">
            <v>0</v>
          </cell>
          <cell r="DI724">
            <v>0</v>
          </cell>
          <cell r="DJ724">
            <v>0</v>
          </cell>
          <cell r="DU724">
            <v>0</v>
          </cell>
          <cell r="DV724">
            <v>0</v>
          </cell>
          <cell r="DW724">
            <v>0</v>
          </cell>
        </row>
        <row r="725">
          <cell r="DH725">
            <v>0</v>
          </cell>
          <cell r="DI725">
            <v>0</v>
          </cell>
          <cell r="DJ725">
            <v>0</v>
          </cell>
          <cell r="DU725">
            <v>0</v>
          </cell>
          <cell r="DV725">
            <v>0</v>
          </cell>
          <cell r="DW725">
            <v>0</v>
          </cell>
        </row>
        <row r="726">
          <cell r="DH726">
            <v>0</v>
          </cell>
          <cell r="DI726">
            <v>0</v>
          </cell>
          <cell r="DJ726">
            <v>0</v>
          </cell>
          <cell r="DU726">
            <v>0</v>
          </cell>
          <cell r="DV726">
            <v>0</v>
          </cell>
          <cell r="DW726">
            <v>0</v>
          </cell>
        </row>
        <row r="727">
          <cell r="DH727">
            <v>0</v>
          </cell>
          <cell r="DI727">
            <v>0</v>
          </cell>
          <cell r="DJ727">
            <v>0</v>
          </cell>
          <cell r="DU727">
            <v>0</v>
          </cell>
          <cell r="DV727">
            <v>0</v>
          </cell>
          <cell r="DW727">
            <v>0</v>
          </cell>
        </row>
        <row r="728">
          <cell r="DH728">
            <v>0</v>
          </cell>
          <cell r="DI728">
            <v>0</v>
          </cell>
          <cell r="DJ728">
            <v>0</v>
          </cell>
          <cell r="DU728">
            <v>0</v>
          </cell>
          <cell r="DV728">
            <v>0</v>
          </cell>
          <cell r="DW728">
            <v>0</v>
          </cell>
        </row>
        <row r="729">
          <cell r="DH729">
            <v>0</v>
          </cell>
          <cell r="DI729">
            <v>0</v>
          </cell>
          <cell r="DJ729">
            <v>0</v>
          </cell>
          <cell r="DU729">
            <v>0</v>
          </cell>
          <cell r="DV729">
            <v>0</v>
          </cell>
          <cell r="DW729">
            <v>0</v>
          </cell>
        </row>
        <row r="730">
          <cell r="DH730">
            <v>0</v>
          </cell>
          <cell r="DI730">
            <v>0</v>
          </cell>
          <cell r="DJ730">
            <v>0</v>
          </cell>
          <cell r="DU730">
            <v>0</v>
          </cell>
          <cell r="DV730">
            <v>0</v>
          </cell>
          <cell r="DW730">
            <v>0</v>
          </cell>
        </row>
        <row r="731">
          <cell r="DH731">
            <v>0</v>
          </cell>
          <cell r="DI731">
            <v>0</v>
          </cell>
          <cell r="DJ731">
            <v>0</v>
          </cell>
          <cell r="DU731">
            <v>0</v>
          </cell>
          <cell r="DV731">
            <v>0</v>
          </cell>
          <cell r="DW731">
            <v>0</v>
          </cell>
        </row>
        <row r="732">
          <cell r="DH732">
            <v>0</v>
          </cell>
          <cell r="DI732">
            <v>0</v>
          </cell>
          <cell r="DJ732">
            <v>0</v>
          </cell>
          <cell r="DU732">
            <v>0</v>
          </cell>
          <cell r="DV732">
            <v>0</v>
          </cell>
          <cell r="DW732">
            <v>0</v>
          </cell>
        </row>
        <row r="733">
          <cell r="DH733">
            <v>0</v>
          </cell>
          <cell r="DI733">
            <v>0</v>
          </cell>
          <cell r="DJ733">
            <v>0</v>
          </cell>
          <cell r="DU733">
            <v>0</v>
          </cell>
          <cell r="DV733">
            <v>0</v>
          </cell>
          <cell r="DW733">
            <v>0</v>
          </cell>
        </row>
        <row r="734">
          <cell r="DH734">
            <v>0</v>
          </cell>
          <cell r="DI734">
            <v>0</v>
          </cell>
          <cell r="DJ734">
            <v>0</v>
          </cell>
          <cell r="DU734">
            <v>0</v>
          </cell>
          <cell r="DV734">
            <v>0</v>
          </cell>
          <cell r="DW734">
            <v>0</v>
          </cell>
        </row>
        <row r="735">
          <cell r="DH735">
            <v>0</v>
          </cell>
          <cell r="DI735">
            <v>0</v>
          </cell>
          <cell r="DJ735">
            <v>0</v>
          </cell>
          <cell r="DU735">
            <v>0</v>
          </cell>
          <cell r="DV735">
            <v>0</v>
          </cell>
          <cell r="DW735">
            <v>0</v>
          </cell>
        </row>
        <row r="736">
          <cell r="DH736">
            <v>0</v>
          </cell>
          <cell r="DI736">
            <v>0</v>
          </cell>
          <cell r="DJ736">
            <v>0</v>
          </cell>
          <cell r="DU736">
            <v>0</v>
          </cell>
          <cell r="DV736">
            <v>0</v>
          </cell>
          <cell r="DW736">
            <v>0</v>
          </cell>
        </row>
        <row r="737">
          <cell r="DH737">
            <v>0</v>
          </cell>
          <cell r="DI737">
            <v>0</v>
          </cell>
          <cell r="DJ737">
            <v>0</v>
          </cell>
          <cell r="DU737">
            <v>0</v>
          </cell>
          <cell r="DV737">
            <v>0</v>
          </cell>
          <cell r="DW737">
            <v>0</v>
          </cell>
        </row>
        <row r="738">
          <cell r="DH738">
            <v>0</v>
          </cell>
          <cell r="DI738">
            <v>0</v>
          </cell>
          <cell r="DJ738">
            <v>0</v>
          </cell>
          <cell r="DU738">
            <v>0</v>
          </cell>
          <cell r="DV738">
            <v>0</v>
          </cell>
          <cell r="DW738">
            <v>0</v>
          </cell>
        </row>
        <row r="739">
          <cell r="DH739">
            <v>0</v>
          </cell>
          <cell r="DI739">
            <v>0</v>
          </cell>
          <cell r="DJ739">
            <v>0</v>
          </cell>
          <cell r="DU739">
            <v>0</v>
          </cell>
          <cell r="DV739">
            <v>0</v>
          </cell>
          <cell r="DW739">
            <v>0</v>
          </cell>
        </row>
        <row r="740">
          <cell r="DH740">
            <v>0</v>
          </cell>
          <cell r="DI740">
            <v>0</v>
          </cell>
          <cell r="DJ740">
            <v>0</v>
          </cell>
          <cell r="DU740">
            <v>0</v>
          </cell>
          <cell r="DV740">
            <v>0</v>
          </cell>
          <cell r="DW740">
            <v>0</v>
          </cell>
        </row>
        <row r="741">
          <cell r="DH741">
            <v>0</v>
          </cell>
          <cell r="DI741">
            <v>0</v>
          </cell>
          <cell r="DJ741">
            <v>0</v>
          </cell>
          <cell r="DU741">
            <v>0</v>
          </cell>
          <cell r="DV741">
            <v>0</v>
          </cell>
          <cell r="DW741">
            <v>0</v>
          </cell>
        </row>
        <row r="742">
          <cell r="DH742">
            <v>0</v>
          </cell>
          <cell r="DI742">
            <v>0</v>
          </cell>
          <cell r="DJ742">
            <v>0</v>
          </cell>
          <cell r="DU742">
            <v>0</v>
          </cell>
          <cell r="DV742">
            <v>0</v>
          </cell>
          <cell r="DW742">
            <v>0</v>
          </cell>
        </row>
        <row r="743">
          <cell r="DH743">
            <v>0</v>
          </cell>
          <cell r="DI743">
            <v>0</v>
          </cell>
          <cell r="DJ743">
            <v>0</v>
          </cell>
          <cell r="DU743">
            <v>0</v>
          </cell>
          <cell r="DV743">
            <v>0</v>
          </cell>
          <cell r="DW743">
            <v>0</v>
          </cell>
        </row>
        <row r="744">
          <cell r="DH744">
            <v>0</v>
          </cell>
          <cell r="DI744">
            <v>0</v>
          </cell>
          <cell r="DJ744">
            <v>0</v>
          </cell>
          <cell r="DU744">
            <v>0</v>
          </cell>
          <cell r="DV744">
            <v>0</v>
          </cell>
          <cell r="DW744">
            <v>0</v>
          </cell>
        </row>
        <row r="745">
          <cell r="DH745">
            <v>0</v>
          </cell>
          <cell r="DI745">
            <v>0</v>
          </cell>
          <cell r="DJ745">
            <v>0</v>
          </cell>
          <cell r="DU745">
            <v>0</v>
          </cell>
          <cell r="DV745">
            <v>0</v>
          </cell>
          <cell r="DW745">
            <v>0</v>
          </cell>
        </row>
        <row r="746">
          <cell r="DH746">
            <v>0</v>
          </cell>
          <cell r="DI746">
            <v>0</v>
          </cell>
          <cell r="DJ746">
            <v>0</v>
          </cell>
          <cell r="DU746">
            <v>0</v>
          </cell>
          <cell r="DV746">
            <v>0</v>
          </cell>
          <cell r="DW746">
            <v>0</v>
          </cell>
        </row>
        <row r="747">
          <cell r="DH747">
            <v>0</v>
          </cell>
          <cell r="DI747">
            <v>0</v>
          </cell>
          <cell r="DJ747">
            <v>0</v>
          </cell>
          <cell r="DU747">
            <v>0</v>
          </cell>
          <cell r="DV747">
            <v>0</v>
          </cell>
          <cell r="DW747">
            <v>0</v>
          </cell>
        </row>
        <row r="748">
          <cell r="DH748">
            <v>0</v>
          </cell>
          <cell r="DI748">
            <v>0</v>
          </cell>
          <cell r="DJ748">
            <v>0</v>
          </cell>
          <cell r="DU748">
            <v>0</v>
          </cell>
          <cell r="DV748">
            <v>0</v>
          </cell>
          <cell r="DW748">
            <v>0</v>
          </cell>
        </row>
        <row r="749">
          <cell r="DH749">
            <v>0</v>
          </cell>
          <cell r="DI749">
            <v>0</v>
          </cell>
          <cell r="DJ749">
            <v>0</v>
          </cell>
          <cell r="DU749">
            <v>0</v>
          </cell>
          <cell r="DV749">
            <v>0</v>
          </cell>
          <cell r="DW749">
            <v>0</v>
          </cell>
        </row>
        <row r="750">
          <cell r="DH750">
            <v>0</v>
          </cell>
          <cell r="DI750">
            <v>0</v>
          </cell>
          <cell r="DJ750">
            <v>0</v>
          </cell>
          <cell r="DU750">
            <v>0</v>
          </cell>
          <cell r="DV750">
            <v>0</v>
          </cell>
          <cell r="DW750">
            <v>0</v>
          </cell>
        </row>
        <row r="751">
          <cell r="DH751">
            <v>0</v>
          </cell>
          <cell r="DI751">
            <v>0</v>
          </cell>
          <cell r="DJ751">
            <v>0</v>
          </cell>
          <cell r="DU751">
            <v>0</v>
          </cell>
          <cell r="DV751">
            <v>0</v>
          </cell>
          <cell r="DW751">
            <v>0</v>
          </cell>
        </row>
        <row r="752">
          <cell r="DH752">
            <v>0</v>
          </cell>
          <cell r="DI752">
            <v>0</v>
          </cell>
          <cell r="DJ752">
            <v>0</v>
          </cell>
          <cell r="DU752">
            <v>0</v>
          </cell>
          <cell r="DV752">
            <v>0</v>
          </cell>
          <cell r="DW752">
            <v>0</v>
          </cell>
        </row>
        <row r="753">
          <cell r="DH753">
            <v>0</v>
          </cell>
          <cell r="DI753">
            <v>0</v>
          </cell>
          <cell r="DJ753">
            <v>0</v>
          </cell>
          <cell r="DU753">
            <v>0</v>
          </cell>
          <cell r="DV753">
            <v>0</v>
          </cell>
          <cell r="DW753">
            <v>0</v>
          </cell>
        </row>
        <row r="754">
          <cell r="DH754">
            <v>0</v>
          </cell>
          <cell r="DI754">
            <v>0</v>
          </cell>
          <cell r="DJ754">
            <v>0</v>
          </cell>
          <cell r="DU754">
            <v>0</v>
          </cell>
          <cell r="DV754">
            <v>0</v>
          </cell>
          <cell r="DW754">
            <v>0</v>
          </cell>
        </row>
        <row r="755">
          <cell r="DH755">
            <v>0</v>
          </cell>
          <cell r="DI755">
            <v>0</v>
          </cell>
          <cell r="DJ755">
            <v>0</v>
          </cell>
          <cell r="DU755">
            <v>0</v>
          </cell>
          <cell r="DV755">
            <v>0</v>
          </cell>
          <cell r="DW755">
            <v>0</v>
          </cell>
        </row>
        <row r="756">
          <cell r="DH756">
            <v>0</v>
          </cell>
          <cell r="DI756">
            <v>0</v>
          </cell>
          <cell r="DJ756">
            <v>0</v>
          </cell>
          <cell r="DU756">
            <v>0</v>
          </cell>
          <cell r="DV756">
            <v>0</v>
          </cell>
          <cell r="DW756">
            <v>0</v>
          </cell>
        </row>
        <row r="757">
          <cell r="DH757">
            <v>0</v>
          </cell>
          <cell r="DI757">
            <v>0</v>
          </cell>
          <cell r="DJ757">
            <v>0</v>
          </cell>
          <cell r="DU757">
            <v>0</v>
          </cell>
          <cell r="DV757">
            <v>0</v>
          </cell>
          <cell r="DW757">
            <v>0</v>
          </cell>
        </row>
        <row r="758">
          <cell r="DH758">
            <v>0</v>
          </cell>
          <cell r="DI758">
            <v>0</v>
          </cell>
          <cell r="DJ758">
            <v>0</v>
          </cell>
          <cell r="DU758">
            <v>0</v>
          </cell>
          <cell r="DV758">
            <v>0</v>
          </cell>
          <cell r="DW758">
            <v>0</v>
          </cell>
        </row>
        <row r="759">
          <cell r="DH759">
            <v>0</v>
          </cell>
          <cell r="DI759">
            <v>0</v>
          </cell>
          <cell r="DJ759">
            <v>0</v>
          </cell>
          <cell r="DU759">
            <v>0</v>
          </cell>
          <cell r="DV759">
            <v>0</v>
          </cell>
          <cell r="DW759">
            <v>0</v>
          </cell>
        </row>
        <row r="760">
          <cell r="DH760">
            <v>0</v>
          </cell>
          <cell r="DI760">
            <v>0</v>
          </cell>
          <cell r="DJ760">
            <v>0</v>
          </cell>
          <cell r="DU760">
            <v>0</v>
          </cell>
          <cell r="DV760">
            <v>0</v>
          </cell>
          <cell r="DW760">
            <v>0</v>
          </cell>
        </row>
        <row r="761">
          <cell r="DH761">
            <v>0</v>
          </cell>
          <cell r="DI761">
            <v>0</v>
          </cell>
          <cell r="DJ761">
            <v>0</v>
          </cell>
          <cell r="DU761">
            <v>0</v>
          </cell>
          <cell r="DV761">
            <v>0</v>
          </cell>
          <cell r="DW761">
            <v>0</v>
          </cell>
        </row>
        <row r="762">
          <cell r="DH762">
            <v>0</v>
          </cell>
          <cell r="DI762">
            <v>0</v>
          </cell>
          <cell r="DJ762">
            <v>0</v>
          </cell>
          <cell r="DU762">
            <v>0</v>
          </cell>
          <cell r="DV762">
            <v>0</v>
          </cell>
          <cell r="DW762">
            <v>0</v>
          </cell>
        </row>
        <row r="763">
          <cell r="DH763">
            <v>0</v>
          </cell>
          <cell r="DI763">
            <v>0</v>
          </cell>
          <cell r="DJ763">
            <v>0</v>
          </cell>
          <cell r="DU763">
            <v>0</v>
          </cell>
          <cell r="DV763">
            <v>0</v>
          </cell>
          <cell r="DW763">
            <v>0</v>
          </cell>
        </row>
        <row r="764">
          <cell r="DH764">
            <v>0</v>
          </cell>
          <cell r="DI764">
            <v>0</v>
          </cell>
          <cell r="DJ764">
            <v>0</v>
          </cell>
          <cell r="DU764">
            <v>0</v>
          </cell>
          <cell r="DV764">
            <v>0</v>
          </cell>
          <cell r="DW764">
            <v>0</v>
          </cell>
        </row>
        <row r="765">
          <cell r="DH765">
            <v>0</v>
          </cell>
          <cell r="DI765">
            <v>0</v>
          </cell>
          <cell r="DJ765">
            <v>0</v>
          </cell>
          <cell r="DU765">
            <v>0</v>
          </cell>
          <cell r="DV765">
            <v>0</v>
          </cell>
          <cell r="DW765">
            <v>0</v>
          </cell>
        </row>
        <row r="766">
          <cell r="DH766">
            <v>0</v>
          </cell>
          <cell r="DI766">
            <v>0</v>
          </cell>
          <cell r="DJ766">
            <v>0</v>
          </cell>
          <cell r="DU766">
            <v>0</v>
          </cell>
          <cell r="DV766">
            <v>0</v>
          </cell>
          <cell r="DW766">
            <v>0</v>
          </cell>
        </row>
        <row r="767">
          <cell r="DH767">
            <v>0</v>
          </cell>
          <cell r="DI767">
            <v>0</v>
          </cell>
          <cell r="DJ767">
            <v>0</v>
          </cell>
          <cell r="DU767">
            <v>0</v>
          </cell>
          <cell r="DV767">
            <v>0</v>
          </cell>
          <cell r="DW767">
            <v>0</v>
          </cell>
        </row>
        <row r="768">
          <cell r="DH768">
            <v>0</v>
          </cell>
          <cell r="DI768">
            <v>0</v>
          </cell>
          <cell r="DJ768">
            <v>0</v>
          </cell>
          <cell r="DU768">
            <v>0</v>
          </cell>
          <cell r="DV768">
            <v>0</v>
          </cell>
          <cell r="DW768">
            <v>0</v>
          </cell>
        </row>
        <row r="769">
          <cell r="DH769">
            <v>0</v>
          </cell>
          <cell r="DI769">
            <v>0</v>
          </cell>
          <cell r="DJ769">
            <v>0</v>
          </cell>
          <cell r="DU769">
            <v>0</v>
          </cell>
          <cell r="DV769">
            <v>0</v>
          </cell>
          <cell r="DW769">
            <v>0</v>
          </cell>
        </row>
        <row r="770">
          <cell r="DH770">
            <v>0</v>
          </cell>
          <cell r="DI770">
            <v>0</v>
          </cell>
          <cell r="DJ770">
            <v>0</v>
          </cell>
          <cell r="DU770">
            <v>0</v>
          </cell>
          <cell r="DV770">
            <v>0</v>
          </cell>
          <cell r="DW770">
            <v>0</v>
          </cell>
        </row>
        <row r="771">
          <cell r="DH771">
            <v>0</v>
          </cell>
          <cell r="DI771">
            <v>0</v>
          </cell>
          <cell r="DJ771">
            <v>0</v>
          </cell>
          <cell r="DU771">
            <v>0</v>
          </cell>
          <cell r="DV771">
            <v>0</v>
          </cell>
          <cell r="DW771">
            <v>0</v>
          </cell>
        </row>
        <row r="772">
          <cell r="DH772">
            <v>0</v>
          </cell>
          <cell r="DI772">
            <v>0</v>
          </cell>
          <cell r="DJ772">
            <v>0</v>
          </cell>
          <cell r="DU772">
            <v>0</v>
          </cell>
          <cell r="DV772">
            <v>0</v>
          </cell>
          <cell r="DW772">
            <v>0</v>
          </cell>
        </row>
        <row r="773">
          <cell r="DH773">
            <v>0</v>
          </cell>
          <cell r="DI773">
            <v>0</v>
          </cell>
          <cell r="DJ773">
            <v>0</v>
          </cell>
          <cell r="DU773">
            <v>0</v>
          </cell>
          <cell r="DV773">
            <v>0</v>
          </cell>
          <cell r="DW773">
            <v>0</v>
          </cell>
        </row>
        <row r="774">
          <cell r="DH774">
            <v>0</v>
          </cell>
          <cell r="DI774">
            <v>0</v>
          </cell>
          <cell r="DJ774">
            <v>0</v>
          </cell>
          <cell r="DU774">
            <v>0</v>
          </cell>
          <cell r="DV774">
            <v>0</v>
          </cell>
          <cell r="DW774">
            <v>0</v>
          </cell>
        </row>
        <row r="775">
          <cell r="DH775">
            <v>0</v>
          </cell>
          <cell r="DI775">
            <v>0</v>
          </cell>
          <cell r="DJ775">
            <v>0</v>
          </cell>
          <cell r="DU775">
            <v>0</v>
          </cell>
          <cell r="DV775">
            <v>0</v>
          </cell>
          <cell r="DW775">
            <v>0</v>
          </cell>
        </row>
        <row r="776">
          <cell r="DH776">
            <v>0</v>
          </cell>
          <cell r="DI776">
            <v>0</v>
          </cell>
          <cell r="DJ776">
            <v>0</v>
          </cell>
          <cell r="DU776">
            <v>0</v>
          </cell>
          <cell r="DV776">
            <v>0</v>
          </cell>
          <cell r="DW776">
            <v>0</v>
          </cell>
        </row>
        <row r="777">
          <cell r="DH777">
            <v>0</v>
          </cell>
          <cell r="DI777">
            <v>0</v>
          </cell>
          <cell r="DJ777">
            <v>0</v>
          </cell>
          <cell r="DU777">
            <v>0</v>
          </cell>
          <cell r="DV777">
            <v>0</v>
          </cell>
          <cell r="DW777">
            <v>0</v>
          </cell>
        </row>
        <row r="778">
          <cell r="DH778">
            <v>0</v>
          </cell>
          <cell r="DI778">
            <v>0</v>
          </cell>
          <cell r="DJ778">
            <v>0</v>
          </cell>
          <cell r="DU778">
            <v>0</v>
          </cell>
          <cell r="DV778">
            <v>0</v>
          </cell>
          <cell r="DW778">
            <v>0</v>
          </cell>
        </row>
        <row r="779">
          <cell r="DH779">
            <v>0</v>
          </cell>
          <cell r="DI779">
            <v>0</v>
          </cell>
          <cell r="DJ779">
            <v>0</v>
          </cell>
          <cell r="DU779">
            <v>0</v>
          </cell>
          <cell r="DV779">
            <v>0</v>
          </cell>
          <cell r="DW779">
            <v>0</v>
          </cell>
        </row>
        <row r="780">
          <cell r="DH780">
            <v>0</v>
          </cell>
          <cell r="DI780">
            <v>0</v>
          </cell>
          <cell r="DJ780">
            <v>0</v>
          </cell>
          <cell r="DU780">
            <v>0</v>
          </cell>
          <cell r="DV780">
            <v>0</v>
          </cell>
          <cell r="DW780">
            <v>0</v>
          </cell>
        </row>
        <row r="781">
          <cell r="DH781">
            <v>0</v>
          </cell>
          <cell r="DI781">
            <v>0</v>
          </cell>
          <cell r="DJ781">
            <v>0</v>
          </cell>
          <cell r="DU781">
            <v>0</v>
          </cell>
          <cell r="DV781">
            <v>0</v>
          </cell>
          <cell r="DW781">
            <v>0</v>
          </cell>
        </row>
        <row r="782">
          <cell r="DH782">
            <v>0</v>
          </cell>
          <cell r="DI782">
            <v>0</v>
          </cell>
          <cell r="DJ782">
            <v>0</v>
          </cell>
          <cell r="DU782">
            <v>0</v>
          </cell>
          <cell r="DV782">
            <v>0</v>
          </cell>
          <cell r="DW782">
            <v>0</v>
          </cell>
        </row>
        <row r="783">
          <cell r="DH783">
            <v>0</v>
          </cell>
          <cell r="DI783">
            <v>0</v>
          </cell>
          <cell r="DJ783">
            <v>0</v>
          </cell>
          <cell r="DU783">
            <v>0</v>
          </cell>
          <cell r="DV783">
            <v>0</v>
          </cell>
          <cell r="DW783">
            <v>0</v>
          </cell>
        </row>
        <row r="784">
          <cell r="DH784">
            <v>0</v>
          </cell>
          <cell r="DI784">
            <v>0</v>
          </cell>
          <cell r="DJ784">
            <v>0</v>
          </cell>
          <cell r="DU784">
            <v>0</v>
          </cell>
          <cell r="DV784">
            <v>0</v>
          </cell>
          <cell r="DW784">
            <v>0</v>
          </cell>
        </row>
        <row r="785">
          <cell r="DH785">
            <v>0</v>
          </cell>
          <cell r="DI785">
            <v>0</v>
          </cell>
          <cell r="DJ785">
            <v>0</v>
          </cell>
          <cell r="DU785">
            <v>0</v>
          </cell>
          <cell r="DV785">
            <v>0</v>
          </cell>
          <cell r="DW785">
            <v>0</v>
          </cell>
        </row>
        <row r="786">
          <cell r="DH786">
            <v>0</v>
          </cell>
          <cell r="DI786">
            <v>0</v>
          </cell>
          <cell r="DJ786">
            <v>0</v>
          </cell>
          <cell r="DU786">
            <v>0</v>
          </cell>
          <cell r="DV786">
            <v>0</v>
          </cell>
          <cell r="DW786">
            <v>0</v>
          </cell>
        </row>
        <row r="787">
          <cell r="DH787">
            <v>0</v>
          </cell>
          <cell r="DI787">
            <v>0</v>
          </cell>
          <cell r="DJ787">
            <v>0</v>
          </cell>
          <cell r="DU787">
            <v>0</v>
          </cell>
          <cell r="DV787">
            <v>0</v>
          </cell>
          <cell r="DW787">
            <v>0</v>
          </cell>
        </row>
        <row r="788">
          <cell r="DH788">
            <v>0</v>
          </cell>
          <cell r="DI788">
            <v>0</v>
          </cell>
          <cell r="DJ788">
            <v>0</v>
          </cell>
          <cell r="DU788">
            <v>0</v>
          </cell>
          <cell r="DV788">
            <v>0</v>
          </cell>
          <cell r="DW788">
            <v>0</v>
          </cell>
        </row>
        <row r="789">
          <cell r="DH789">
            <v>0</v>
          </cell>
          <cell r="DI789">
            <v>0</v>
          </cell>
          <cell r="DJ789">
            <v>0</v>
          </cell>
          <cell r="DU789">
            <v>0</v>
          </cell>
          <cell r="DV789">
            <v>0</v>
          </cell>
          <cell r="DW789">
            <v>0</v>
          </cell>
        </row>
        <row r="790">
          <cell r="DH790">
            <v>0</v>
          </cell>
          <cell r="DI790">
            <v>0</v>
          </cell>
          <cell r="DJ790">
            <v>0</v>
          </cell>
          <cell r="DU790">
            <v>0</v>
          </cell>
          <cell r="DV790">
            <v>0</v>
          </cell>
          <cell r="DW790">
            <v>0</v>
          </cell>
        </row>
        <row r="791">
          <cell r="DH791">
            <v>0</v>
          </cell>
          <cell r="DI791">
            <v>0</v>
          </cell>
          <cell r="DJ791">
            <v>0</v>
          </cell>
          <cell r="DU791">
            <v>0</v>
          </cell>
          <cell r="DV791">
            <v>0</v>
          </cell>
          <cell r="DW791">
            <v>0</v>
          </cell>
        </row>
        <row r="792">
          <cell r="DH792">
            <v>0</v>
          </cell>
          <cell r="DI792">
            <v>0</v>
          </cell>
          <cell r="DJ792">
            <v>0</v>
          </cell>
          <cell r="DU792">
            <v>0</v>
          </cell>
          <cell r="DV792">
            <v>0</v>
          </cell>
          <cell r="DW792">
            <v>0</v>
          </cell>
        </row>
        <row r="793">
          <cell r="DH793">
            <v>0</v>
          </cell>
          <cell r="DI793">
            <v>0</v>
          </cell>
          <cell r="DJ793">
            <v>0</v>
          </cell>
          <cell r="DU793">
            <v>0</v>
          </cell>
          <cell r="DV793">
            <v>0</v>
          </cell>
          <cell r="DW793">
            <v>0</v>
          </cell>
        </row>
        <row r="794">
          <cell r="DH794">
            <v>0</v>
          </cell>
          <cell r="DI794">
            <v>0</v>
          </cell>
          <cell r="DJ794">
            <v>0</v>
          </cell>
          <cell r="DU794">
            <v>0</v>
          </cell>
          <cell r="DV794">
            <v>0</v>
          </cell>
          <cell r="DW794">
            <v>0</v>
          </cell>
        </row>
        <row r="795">
          <cell r="DH795">
            <v>0</v>
          </cell>
          <cell r="DI795">
            <v>0</v>
          </cell>
          <cell r="DJ795">
            <v>0</v>
          </cell>
          <cell r="DU795">
            <v>0</v>
          </cell>
          <cell r="DV795">
            <v>0</v>
          </cell>
          <cell r="DW795">
            <v>0</v>
          </cell>
        </row>
        <row r="796">
          <cell r="DH796">
            <v>0</v>
          </cell>
          <cell r="DI796">
            <v>0</v>
          </cell>
          <cell r="DJ796">
            <v>0</v>
          </cell>
          <cell r="DU796">
            <v>0</v>
          </cell>
          <cell r="DV796">
            <v>0</v>
          </cell>
          <cell r="DW796">
            <v>0</v>
          </cell>
        </row>
        <row r="797">
          <cell r="DH797">
            <v>0</v>
          </cell>
          <cell r="DI797">
            <v>0</v>
          </cell>
          <cell r="DJ797">
            <v>0</v>
          </cell>
          <cell r="DU797">
            <v>0</v>
          </cell>
          <cell r="DV797">
            <v>0</v>
          </cell>
          <cell r="DW797">
            <v>0</v>
          </cell>
        </row>
        <row r="798">
          <cell r="DH798">
            <v>0</v>
          </cell>
          <cell r="DI798">
            <v>0</v>
          </cell>
          <cell r="DJ798">
            <v>0</v>
          </cell>
          <cell r="DU798">
            <v>0</v>
          </cell>
          <cell r="DV798">
            <v>0</v>
          </cell>
          <cell r="DW798">
            <v>0</v>
          </cell>
        </row>
        <row r="799">
          <cell r="DH799">
            <v>0</v>
          </cell>
          <cell r="DI799">
            <v>0</v>
          </cell>
          <cell r="DJ799">
            <v>0</v>
          </cell>
          <cell r="DU799">
            <v>0</v>
          </cell>
          <cell r="DV799">
            <v>0</v>
          </cell>
          <cell r="DW799">
            <v>0</v>
          </cell>
        </row>
        <row r="800">
          <cell r="DH800">
            <v>0</v>
          </cell>
          <cell r="DI800">
            <v>0</v>
          </cell>
          <cell r="DJ800">
            <v>0</v>
          </cell>
          <cell r="DU800">
            <v>0</v>
          </cell>
          <cell r="DV800">
            <v>0</v>
          </cell>
          <cell r="DW800">
            <v>0</v>
          </cell>
        </row>
        <row r="801">
          <cell r="DH801">
            <v>0</v>
          </cell>
          <cell r="DI801">
            <v>0</v>
          </cell>
          <cell r="DJ801">
            <v>0</v>
          </cell>
          <cell r="DU801">
            <v>0</v>
          </cell>
          <cell r="DV801">
            <v>0</v>
          </cell>
          <cell r="DW801">
            <v>0</v>
          </cell>
        </row>
        <row r="802">
          <cell r="DH802">
            <v>0</v>
          </cell>
          <cell r="DI802">
            <v>0</v>
          </cell>
          <cell r="DJ802">
            <v>0</v>
          </cell>
          <cell r="DU802">
            <v>0</v>
          </cell>
          <cell r="DV802">
            <v>0</v>
          </cell>
          <cell r="DW802">
            <v>0</v>
          </cell>
        </row>
        <row r="803">
          <cell r="DH803">
            <v>0</v>
          </cell>
          <cell r="DI803">
            <v>0</v>
          </cell>
          <cell r="DJ803">
            <v>0</v>
          </cell>
          <cell r="DU803">
            <v>0</v>
          </cell>
          <cell r="DV803">
            <v>0</v>
          </cell>
          <cell r="DW803">
            <v>0</v>
          </cell>
        </row>
        <row r="804">
          <cell r="DH804">
            <v>0</v>
          </cell>
          <cell r="DI804">
            <v>0</v>
          </cell>
          <cell r="DJ804">
            <v>0</v>
          </cell>
          <cell r="DU804">
            <v>0</v>
          </cell>
          <cell r="DV804">
            <v>0</v>
          </cell>
          <cell r="DW804">
            <v>0</v>
          </cell>
        </row>
        <row r="805">
          <cell r="DH805">
            <v>0</v>
          </cell>
          <cell r="DI805">
            <v>0</v>
          </cell>
          <cell r="DJ805">
            <v>0</v>
          </cell>
          <cell r="DU805">
            <v>0</v>
          </cell>
          <cell r="DV805">
            <v>0</v>
          </cell>
          <cell r="DW805">
            <v>0</v>
          </cell>
        </row>
        <row r="806">
          <cell r="DH806">
            <v>0</v>
          </cell>
          <cell r="DI806">
            <v>0</v>
          </cell>
          <cell r="DJ806">
            <v>0</v>
          </cell>
          <cell r="DU806">
            <v>0</v>
          </cell>
          <cell r="DV806">
            <v>0</v>
          </cell>
          <cell r="DW806">
            <v>0</v>
          </cell>
        </row>
        <row r="807">
          <cell r="DH807">
            <v>0</v>
          </cell>
          <cell r="DI807">
            <v>0</v>
          </cell>
          <cell r="DJ807">
            <v>0</v>
          </cell>
          <cell r="DU807">
            <v>0</v>
          </cell>
          <cell r="DV807">
            <v>0</v>
          </cell>
          <cell r="DW807">
            <v>0</v>
          </cell>
        </row>
        <row r="808">
          <cell r="DH808">
            <v>0</v>
          </cell>
          <cell r="DI808">
            <v>0</v>
          </cell>
          <cell r="DJ808">
            <v>0</v>
          </cell>
          <cell r="DU808">
            <v>0</v>
          </cell>
          <cell r="DV808">
            <v>0</v>
          </cell>
          <cell r="DW808">
            <v>0</v>
          </cell>
        </row>
        <row r="809">
          <cell r="DH809">
            <v>0</v>
          </cell>
          <cell r="DI809">
            <v>0</v>
          </cell>
          <cell r="DJ809">
            <v>0</v>
          </cell>
          <cell r="DU809">
            <v>0</v>
          </cell>
          <cell r="DV809">
            <v>0</v>
          </cell>
          <cell r="DW809">
            <v>0</v>
          </cell>
        </row>
        <row r="810">
          <cell r="DH810">
            <v>0</v>
          </cell>
          <cell r="DI810">
            <v>0</v>
          </cell>
          <cell r="DJ810">
            <v>0</v>
          </cell>
          <cell r="DU810">
            <v>0</v>
          </cell>
          <cell r="DV810">
            <v>0</v>
          </cell>
          <cell r="DW810">
            <v>0</v>
          </cell>
        </row>
        <row r="811">
          <cell r="DH811">
            <v>0</v>
          </cell>
          <cell r="DI811">
            <v>0</v>
          </cell>
          <cell r="DJ811">
            <v>0</v>
          </cell>
          <cell r="DU811">
            <v>0</v>
          </cell>
          <cell r="DV811">
            <v>0</v>
          </cell>
          <cell r="DW811">
            <v>0</v>
          </cell>
        </row>
        <row r="812">
          <cell r="DH812">
            <v>0</v>
          </cell>
          <cell r="DI812">
            <v>0</v>
          </cell>
          <cell r="DJ812">
            <v>0</v>
          </cell>
          <cell r="DU812">
            <v>0</v>
          </cell>
          <cell r="DV812">
            <v>0</v>
          </cell>
          <cell r="DW812">
            <v>0</v>
          </cell>
        </row>
        <row r="813">
          <cell r="DH813">
            <v>0</v>
          </cell>
          <cell r="DI813">
            <v>0</v>
          </cell>
          <cell r="DJ813">
            <v>0</v>
          </cell>
          <cell r="DU813">
            <v>0</v>
          </cell>
          <cell r="DV813">
            <v>0</v>
          </cell>
          <cell r="DW813">
            <v>0</v>
          </cell>
        </row>
        <row r="814">
          <cell r="DH814">
            <v>0</v>
          </cell>
          <cell r="DI814">
            <v>0</v>
          </cell>
          <cell r="DJ814">
            <v>0</v>
          </cell>
          <cell r="DU814">
            <v>0</v>
          </cell>
          <cell r="DV814">
            <v>0</v>
          </cell>
          <cell r="DW814">
            <v>0</v>
          </cell>
        </row>
        <row r="815">
          <cell r="DH815">
            <v>0</v>
          </cell>
          <cell r="DI815">
            <v>0</v>
          </cell>
          <cell r="DJ815">
            <v>0</v>
          </cell>
          <cell r="DU815">
            <v>0</v>
          </cell>
          <cell r="DV815">
            <v>0</v>
          </cell>
          <cell r="DW815">
            <v>0</v>
          </cell>
        </row>
        <row r="816">
          <cell r="DH816">
            <v>0</v>
          </cell>
          <cell r="DI816">
            <v>0</v>
          </cell>
          <cell r="DJ816">
            <v>0</v>
          </cell>
          <cell r="DU816">
            <v>0</v>
          </cell>
          <cell r="DV816">
            <v>0</v>
          </cell>
          <cell r="DW816">
            <v>0</v>
          </cell>
        </row>
        <row r="817">
          <cell r="DH817">
            <v>0</v>
          </cell>
          <cell r="DI817">
            <v>0</v>
          </cell>
          <cell r="DJ817">
            <v>0</v>
          </cell>
          <cell r="DU817">
            <v>0</v>
          </cell>
          <cell r="DV817">
            <v>0</v>
          </cell>
          <cell r="DW817">
            <v>0</v>
          </cell>
        </row>
        <row r="818">
          <cell r="DH818">
            <v>0</v>
          </cell>
          <cell r="DI818">
            <v>0</v>
          </cell>
          <cell r="DJ818">
            <v>0</v>
          </cell>
          <cell r="DU818">
            <v>0</v>
          </cell>
          <cell r="DV818">
            <v>0</v>
          </cell>
          <cell r="DW818">
            <v>0</v>
          </cell>
        </row>
        <row r="819">
          <cell r="DH819">
            <v>0</v>
          </cell>
          <cell r="DI819">
            <v>0</v>
          </cell>
          <cell r="DJ819">
            <v>0</v>
          </cell>
          <cell r="DU819">
            <v>0</v>
          </cell>
          <cell r="DV819">
            <v>0</v>
          </cell>
          <cell r="DW819">
            <v>0</v>
          </cell>
        </row>
        <row r="820">
          <cell r="DH820">
            <v>0</v>
          </cell>
          <cell r="DI820">
            <v>0</v>
          </cell>
          <cell r="DJ820">
            <v>0</v>
          </cell>
          <cell r="DU820">
            <v>0</v>
          </cell>
          <cell r="DV820">
            <v>0</v>
          </cell>
          <cell r="DW820">
            <v>0</v>
          </cell>
        </row>
        <row r="821">
          <cell r="DH821">
            <v>0</v>
          </cell>
          <cell r="DI821">
            <v>0</v>
          </cell>
          <cell r="DJ821">
            <v>0</v>
          </cell>
          <cell r="DU821">
            <v>0</v>
          </cell>
          <cell r="DV821">
            <v>0</v>
          </cell>
          <cell r="DW821">
            <v>0</v>
          </cell>
        </row>
        <row r="822">
          <cell r="DH822">
            <v>0</v>
          </cell>
          <cell r="DI822">
            <v>0</v>
          </cell>
          <cell r="DJ822">
            <v>0</v>
          </cell>
          <cell r="DU822">
            <v>0</v>
          </cell>
          <cell r="DV822">
            <v>0</v>
          </cell>
          <cell r="DW822">
            <v>0</v>
          </cell>
        </row>
        <row r="823">
          <cell r="DH823">
            <v>0</v>
          </cell>
          <cell r="DI823">
            <v>0</v>
          </cell>
          <cell r="DJ823">
            <v>0</v>
          </cell>
          <cell r="DU823">
            <v>0</v>
          </cell>
          <cell r="DV823">
            <v>0</v>
          </cell>
          <cell r="DW823">
            <v>0</v>
          </cell>
        </row>
        <row r="824">
          <cell r="DH824">
            <v>0</v>
          </cell>
          <cell r="DI824">
            <v>0</v>
          </cell>
          <cell r="DJ824">
            <v>0</v>
          </cell>
          <cell r="DU824">
            <v>0</v>
          </cell>
          <cell r="DV824">
            <v>0</v>
          </cell>
          <cell r="DW824">
            <v>0</v>
          </cell>
        </row>
        <row r="825">
          <cell r="DH825">
            <v>0</v>
          </cell>
          <cell r="DI825">
            <v>0</v>
          </cell>
          <cell r="DJ825">
            <v>0</v>
          </cell>
          <cell r="DU825">
            <v>0</v>
          </cell>
          <cell r="DV825">
            <v>0</v>
          </cell>
          <cell r="DW825">
            <v>0</v>
          </cell>
        </row>
        <row r="826">
          <cell r="DH826">
            <v>0</v>
          </cell>
          <cell r="DI826">
            <v>0</v>
          </cell>
          <cell r="DJ826">
            <v>0</v>
          </cell>
          <cell r="DU826">
            <v>0</v>
          </cell>
          <cell r="DV826">
            <v>0</v>
          </cell>
          <cell r="DW826">
            <v>0</v>
          </cell>
        </row>
        <row r="827">
          <cell r="DH827">
            <v>0</v>
          </cell>
          <cell r="DI827">
            <v>0</v>
          </cell>
          <cell r="DJ827">
            <v>0</v>
          </cell>
          <cell r="DU827">
            <v>0</v>
          </cell>
          <cell r="DV827">
            <v>0</v>
          </cell>
          <cell r="DW827">
            <v>0</v>
          </cell>
        </row>
        <row r="828">
          <cell r="DH828">
            <v>0</v>
          </cell>
          <cell r="DI828">
            <v>0</v>
          </cell>
          <cell r="DJ828">
            <v>0</v>
          </cell>
          <cell r="DU828">
            <v>0</v>
          </cell>
          <cell r="DV828">
            <v>0</v>
          </cell>
          <cell r="DW828">
            <v>0</v>
          </cell>
        </row>
        <row r="829">
          <cell r="DH829">
            <v>0</v>
          </cell>
          <cell r="DI829">
            <v>0</v>
          </cell>
          <cell r="DJ829">
            <v>0</v>
          </cell>
          <cell r="DU829">
            <v>0</v>
          </cell>
          <cell r="DV829">
            <v>0</v>
          </cell>
          <cell r="DW829">
            <v>0</v>
          </cell>
        </row>
        <row r="830">
          <cell r="DH830">
            <v>0</v>
          </cell>
          <cell r="DI830">
            <v>0</v>
          </cell>
          <cell r="DJ830">
            <v>0</v>
          </cell>
          <cell r="DU830">
            <v>0</v>
          </cell>
          <cell r="DV830">
            <v>0</v>
          </cell>
          <cell r="DW830">
            <v>0</v>
          </cell>
        </row>
        <row r="831">
          <cell r="DH831">
            <v>0</v>
          </cell>
          <cell r="DI831">
            <v>0</v>
          </cell>
          <cell r="DJ831">
            <v>0</v>
          </cell>
          <cell r="DU831">
            <v>0</v>
          </cell>
          <cell r="DV831">
            <v>0</v>
          </cell>
          <cell r="DW831">
            <v>0</v>
          </cell>
        </row>
        <row r="832">
          <cell r="DH832">
            <v>0</v>
          </cell>
          <cell r="DI832">
            <v>0</v>
          </cell>
          <cell r="DJ832">
            <v>0</v>
          </cell>
          <cell r="DU832">
            <v>0</v>
          </cell>
          <cell r="DV832">
            <v>0</v>
          </cell>
          <cell r="DW832">
            <v>0</v>
          </cell>
        </row>
        <row r="833">
          <cell r="DH833">
            <v>0</v>
          </cell>
          <cell r="DI833">
            <v>0</v>
          </cell>
          <cell r="DJ833">
            <v>0</v>
          </cell>
          <cell r="DU833">
            <v>0</v>
          </cell>
          <cell r="DV833">
            <v>0</v>
          </cell>
          <cell r="DW833">
            <v>0</v>
          </cell>
        </row>
        <row r="834">
          <cell r="DH834">
            <v>0</v>
          </cell>
          <cell r="DI834">
            <v>0</v>
          </cell>
          <cell r="DJ834">
            <v>0</v>
          </cell>
          <cell r="DU834">
            <v>0</v>
          </cell>
          <cell r="DV834">
            <v>0</v>
          </cell>
          <cell r="DW834">
            <v>0</v>
          </cell>
        </row>
        <row r="835">
          <cell r="DH835">
            <v>0</v>
          </cell>
          <cell r="DI835">
            <v>0</v>
          </cell>
          <cell r="DJ835">
            <v>0</v>
          </cell>
          <cell r="DU835">
            <v>0</v>
          </cell>
          <cell r="DV835">
            <v>0</v>
          </cell>
          <cell r="DW835">
            <v>0</v>
          </cell>
        </row>
        <row r="836">
          <cell r="DH836">
            <v>0</v>
          </cell>
          <cell r="DI836">
            <v>0</v>
          </cell>
          <cell r="DJ836">
            <v>0</v>
          </cell>
          <cell r="DU836">
            <v>0</v>
          </cell>
          <cell r="DV836">
            <v>0</v>
          </cell>
          <cell r="DW836">
            <v>0</v>
          </cell>
        </row>
        <row r="837">
          <cell r="DH837">
            <v>0</v>
          </cell>
          <cell r="DI837">
            <v>0</v>
          </cell>
          <cell r="DJ837">
            <v>0</v>
          </cell>
          <cell r="DU837">
            <v>0</v>
          </cell>
          <cell r="DV837">
            <v>0</v>
          </cell>
          <cell r="DW837">
            <v>0</v>
          </cell>
        </row>
        <row r="838">
          <cell r="DH838">
            <v>0</v>
          </cell>
          <cell r="DI838">
            <v>0</v>
          </cell>
          <cell r="DJ838">
            <v>0</v>
          </cell>
          <cell r="DU838">
            <v>0</v>
          </cell>
          <cell r="DV838">
            <v>0</v>
          </cell>
          <cell r="DW838">
            <v>0</v>
          </cell>
        </row>
        <row r="839">
          <cell r="DH839">
            <v>0</v>
          </cell>
          <cell r="DI839">
            <v>0</v>
          </cell>
          <cell r="DJ839">
            <v>0</v>
          </cell>
          <cell r="DU839">
            <v>0</v>
          </cell>
          <cell r="DV839">
            <v>0</v>
          </cell>
          <cell r="DW839">
            <v>0</v>
          </cell>
        </row>
        <row r="840">
          <cell r="DH840">
            <v>0</v>
          </cell>
          <cell r="DI840">
            <v>0</v>
          </cell>
          <cell r="DJ840">
            <v>0</v>
          </cell>
          <cell r="DU840">
            <v>0</v>
          </cell>
          <cell r="DV840">
            <v>0</v>
          </cell>
          <cell r="DW840">
            <v>0</v>
          </cell>
        </row>
        <row r="841">
          <cell r="DH841">
            <v>0</v>
          </cell>
          <cell r="DI841">
            <v>0</v>
          </cell>
          <cell r="DJ841">
            <v>0</v>
          </cell>
          <cell r="DU841">
            <v>0</v>
          </cell>
          <cell r="DV841">
            <v>0</v>
          </cell>
          <cell r="DW841">
            <v>0</v>
          </cell>
        </row>
        <row r="842">
          <cell r="DH842">
            <v>0</v>
          </cell>
          <cell r="DI842">
            <v>0</v>
          </cell>
          <cell r="DJ842">
            <v>0</v>
          </cell>
          <cell r="DU842">
            <v>0</v>
          </cell>
          <cell r="DV842">
            <v>0</v>
          </cell>
          <cell r="DW842">
            <v>0</v>
          </cell>
        </row>
        <row r="843">
          <cell r="DH843">
            <v>0</v>
          </cell>
          <cell r="DI843">
            <v>0</v>
          </cell>
          <cell r="DJ843">
            <v>0</v>
          </cell>
          <cell r="DU843">
            <v>0</v>
          </cell>
          <cell r="DV843">
            <v>0</v>
          </cell>
          <cell r="DW843">
            <v>0</v>
          </cell>
        </row>
        <row r="844">
          <cell r="DH844">
            <v>0</v>
          </cell>
          <cell r="DI844">
            <v>0</v>
          </cell>
          <cell r="DJ844">
            <v>0</v>
          </cell>
          <cell r="DU844">
            <v>0</v>
          </cell>
          <cell r="DV844">
            <v>0</v>
          </cell>
          <cell r="DW844">
            <v>0</v>
          </cell>
        </row>
        <row r="845">
          <cell r="DH845">
            <v>0</v>
          </cell>
          <cell r="DI845">
            <v>0</v>
          </cell>
          <cell r="DJ845">
            <v>0</v>
          </cell>
          <cell r="DU845">
            <v>0</v>
          </cell>
          <cell r="DV845">
            <v>0</v>
          </cell>
          <cell r="DW845">
            <v>0</v>
          </cell>
        </row>
        <row r="846">
          <cell r="DH846">
            <v>0</v>
          </cell>
          <cell r="DI846">
            <v>0</v>
          </cell>
          <cell r="DJ846">
            <v>0</v>
          </cell>
          <cell r="DU846">
            <v>0</v>
          </cell>
          <cell r="DV846">
            <v>0</v>
          </cell>
          <cell r="DW846">
            <v>0</v>
          </cell>
        </row>
        <row r="847">
          <cell r="DH847">
            <v>0</v>
          </cell>
          <cell r="DI847">
            <v>0</v>
          </cell>
          <cell r="DJ847">
            <v>0</v>
          </cell>
          <cell r="DU847">
            <v>0</v>
          </cell>
          <cell r="DV847">
            <v>0</v>
          </cell>
          <cell r="DW847">
            <v>0</v>
          </cell>
        </row>
        <row r="848">
          <cell r="DH848">
            <v>0</v>
          </cell>
          <cell r="DI848">
            <v>0</v>
          </cell>
          <cell r="DJ848">
            <v>0</v>
          </cell>
          <cell r="DU848">
            <v>0</v>
          </cell>
          <cell r="DV848">
            <v>0</v>
          </cell>
          <cell r="DW848">
            <v>0</v>
          </cell>
        </row>
        <row r="849">
          <cell r="DH849">
            <v>0</v>
          </cell>
          <cell r="DI849">
            <v>0</v>
          </cell>
          <cell r="DJ849">
            <v>0</v>
          </cell>
          <cell r="DU849">
            <v>0</v>
          </cell>
          <cell r="DV849">
            <v>0</v>
          </cell>
          <cell r="DW849">
            <v>0</v>
          </cell>
        </row>
        <row r="850">
          <cell r="DH850">
            <v>0</v>
          </cell>
          <cell r="DI850">
            <v>0</v>
          </cell>
          <cell r="DJ850">
            <v>0</v>
          </cell>
          <cell r="DU850">
            <v>0</v>
          </cell>
          <cell r="DV850">
            <v>0</v>
          </cell>
          <cell r="DW850">
            <v>0</v>
          </cell>
        </row>
        <row r="851">
          <cell r="DH851">
            <v>0</v>
          </cell>
          <cell r="DI851">
            <v>0</v>
          </cell>
          <cell r="DJ851">
            <v>0</v>
          </cell>
          <cell r="DU851">
            <v>0</v>
          </cell>
          <cell r="DV851">
            <v>0</v>
          </cell>
          <cell r="DW851">
            <v>0</v>
          </cell>
        </row>
        <row r="852">
          <cell r="DH852">
            <v>0</v>
          </cell>
          <cell r="DI852">
            <v>0</v>
          </cell>
          <cell r="DJ852">
            <v>0</v>
          </cell>
          <cell r="DU852">
            <v>0</v>
          </cell>
          <cell r="DV852">
            <v>0</v>
          </cell>
          <cell r="DW852">
            <v>0</v>
          </cell>
        </row>
        <row r="853">
          <cell r="DH853">
            <v>0</v>
          </cell>
          <cell r="DI853">
            <v>0</v>
          </cell>
          <cell r="DJ853">
            <v>0</v>
          </cell>
          <cell r="DU853">
            <v>0</v>
          </cell>
          <cell r="DV853">
            <v>0</v>
          </cell>
          <cell r="DW853">
            <v>0</v>
          </cell>
        </row>
        <row r="854">
          <cell r="DH854">
            <v>0</v>
          </cell>
          <cell r="DI854">
            <v>0</v>
          </cell>
          <cell r="DJ854">
            <v>0</v>
          </cell>
          <cell r="DU854">
            <v>0</v>
          </cell>
          <cell r="DV854">
            <v>0</v>
          </cell>
          <cell r="DW854">
            <v>0</v>
          </cell>
        </row>
        <row r="855">
          <cell r="DH855">
            <v>0</v>
          </cell>
          <cell r="DI855">
            <v>0</v>
          </cell>
          <cell r="DJ855">
            <v>0</v>
          </cell>
          <cell r="DU855">
            <v>0</v>
          </cell>
          <cell r="DV855">
            <v>0</v>
          </cell>
          <cell r="DW855">
            <v>0</v>
          </cell>
        </row>
        <row r="856">
          <cell r="DH856">
            <v>0</v>
          </cell>
          <cell r="DI856">
            <v>0</v>
          </cell>
          <cell r="DJ856">
            <v>0</v>
          </cell>
          <cell r="DU856">
            <v>0</v>
          </cell>
          <cell r="DV856">
            <v>0</v>
          </cell>
          <cell r="DW856">
            <v>0</v>
          </cell>
        </row>
        <row r="857">
          <cell r="DH857">
            <v>0</v>
          </cell>
          <cell r="DI857">
            <v>0</v>
          </cell>
          <cell r="DJ857">
            <v>0</v>
          </cell>
          <cell r="DU857">
            <v>0</v>
          </cell>
          <cell r="DV857">
            <v>0</v>
          </cell>
          <cell r="DW857">
            <v>0</v>
          </cell>
        </row>
        <row r="858">
          <cell r="DH858">
            <v>0</v>
          </cell>
          <cell r="DI858">
            <v>0</v>
          </cell>
          <cell r="DJ858">
            <v>0</v>
          </cell>
          <cell r="DU858">
            <v>0</v>
          </cell>
          <cell r="DV858">
            <v>0</v>
          </cell>
          <cell r="DW858">
            <v>0</v>
          </cell>
        </row>
        <row r="859">
          <cell r="DH859">
            <v>0</v>
          </cell>
          <cell r="DI859">
            <v>0</v>
          </cell>
          <cell r="DJ859">
            <v>0</v>
          </cell>
          <cell r="DU859">
            <v>0</v>
          </cell>
          <cell r="DV859">
            <v>0</v>
          </cell>
          <cell r="DW859">
            <v>0</v>
          </cell>
        </row>
        <row r="860">
          <cell r="DH860">
            <v>0</v>
          </cell>
          <cell r="DI860">
            <v>0</v>
          </cell>
          <cell r="DJ860">
            <v>0</v>
          </cell>
          <cell r="DU860">
            <v>0</v>
          </cell>
          <cell r="DV860">
            <v>0</v>
          </cell>
          <cell r="DW860">
            <v>0</v>
          </cell>
        </row>
        <row r="861">
          <cell r="DH861">
            <v>0</v>
          </cell>
          <cell r="DI861">
            <v>0</v>
          </cell>
          <cell r="DJ861">
            <v>0</v>
          </cell>
          <cell r="DU861">
            <v>0</v>
          </cell>
          <cell r="DV861">
            <v>0</v>
          </cell>
          <cell r="DW861">
            <v>0</v>
          </cell>
        </row>
        <row r="862">
          <cell r="DH862">
            <v>0</v>
          </cell>
          <cell r="DI862">
            <v>0</v>
          </cell>
          <cell r="DJ862">
            <v>0</v>
          </cell>
          <cell r="DU862">
            <v>0</v>
          </cell>
          <cell r="DV862">
            <v>0</v>
          </cell>
          <cell r="DW862">
            <v>0</v>
          </cell>
        </row>
        <row r="863">
          <cell r="DH863">
            <v>0</v>
          </cell>
          <cell r="DI863">
            <v>0</v>
          </cell>
          <cell r="DJ863">
            <v>0</v>
          </cell>
          <cell r="DU863">
            <v>0</v>
          </cell>
          <cell r="DV863">
            <v>0</v>
          </cell>
          <cell r="DW863">
            <v>0</v>
          </cell>
        </row>
        <row r="864">
          <cell r="DH864">
            <v>0</v>
          </cell>
          <cell r="DI864">
            <v>0</v>
          </cell>
          <cell r="DJ864">
            <v>0</v>
          </cell>
          <cell r="DU864">
            <v>0</v>
          </cell>
          <cell r="DV864">
            <v>0</v>
          </cell>
          <cell r="DW864">
            <v>0</v>
          </cell>
        </row>
        <row r="865">
          <cell r="DH865">
            <v>0</v>
          </cell>
          <cell r="DI865">
            <v>0</v>
          </cell>
          <cell r="DJ865">
            <v>0</v>
          </cell>
          <cell r="DU865">
            <v>0</v>
          </cell>
          <cell r="DV865">
            <v>0</v>
          </cell>
          <cell r="DW865">
            <v>0</v>
          </cell>
        </row>
        <row r="866">
          <cell r="DH866">
            <v>0</v>
          </cell>
          <cell r="DI866">
            <v>0</v>
          </cell>
          <cell r="DJ866">
            <v>0</v>
          </cell>
          <cell r="DU866">
            <v>0</v>
          </cell>
          <cell r="DV866">
            <v>0</v>
          </cell>
          <cell r="DW866">
            <v>0</v>
          </cell>
        </row>
        <row r="867">
          <cell r="DH867">
            <v>0</v>
          </cell>
          <cell r="DI867">
            <v>0</v>
          </cell>
          <cell r="DJ867">
            <v>0</v>
          </cell>
          <cell r="DU867">
            <v>0</v>
          </cell>
          <cell r="DV867">
            <v>0</v>
          </cell>
          <cell r="DW867">
            <v>0</v>
          </cell>
        </row>
        <row r="868">
          <cell r="DH868">
            <v>0</v>
          </cell>
          <cell r="DI868">
            <v>0</v>
          </cell>
          <cell r="DJ868">
            <v>0</v>
          </cell>
          <cell r="DU868">
            <v>0</v>
          </cell>
          <cell r="DV868">
            <v>0</v>
          </cell>
          <cell r="DW868">
            <v>0</v>
          </cell>
        </row>
        <row r="869">
          <cell r="DH869">
            <v>0</v>
          </cell>
          <cell r="DI869">
            <v>0</v>
          </cell>
          <cell r="DJ869">
            <v>0</v>
          </cell>
          <cell r="DU869">
            <v>0</v>
          </cell>
          <cell r="DV869">
            <v>0</v>
          </cell>
          <cell r="DW869">
            <v>0</v>
          </cell>
        </row>
        <row r="870">
          <cell r="DH870">
            <v>0</v>
          </cell>
          <cell r="DI870">
            <v>0</v>
          </cell>
          <cell r="DJ870">
            <v>0</v>
          </cell>
          <cell r="DU870">
            <v>0</v>
          </cell>
          <cell r="DV870">
            <v>0</v>
          </cell>
          <cell r="DW870">
            <v>0</v>
          </cell>
        </row>
        <row r="871">
          <cell r="DH871">
            <v>0</v>
          </cell>
          <cell r="DI871">
            <v>0</v>
          </cell>
          <cell r="DJ871">
            <v>0</v>
          </cell>
          <cell r="DU871">
            <v>0</v>
          </cell>
          <cell r="DV871">
            <v>0</v>
          </cell>
          <cell r="DW871">
            <v>0</v>
          </cell>
        </row>
        <row r="872">
          <cell r="DH872">
            <v>0</v>
          </cell>
          <cell r="DI872">
            <v>0</v>
          </cell>
          <cell r="DJ872">
            <v>0</v>
          </cell>
          <cell r="DU872">
            <v>0</v>
          </cell>
          <cell r="DV872">
            <v>0</v>
          </cell>
          <cell r="DW872">
            <v>0</v>
          </cell>
        </row>
        <row r="873">
          <cell r="DH873">
            <v>0</v>
          </cell>
          <cell r="DI873">
            <v>0</v>
          </cell>
          <cell r="DJ873">
            <v>0</v>
          </cell>
          <cell r="DU873">
            <v>0</v>
          </cell>
          <cell r="DV873">
            <v>0</v>
          </cell>
          <cell r="DW873">
            <v>0</v>
          </cell>
        </row>
        <row r="874">
          <cell r="DH874">
            <v>0</v>
          </cell>
          <cell r="DI874">
            <v>0</v>
          </cell>
          <cell r="DJ874">
            <v>0</v>
          </cell>
          <cell r="DU874">
            <v>0</v>
          </cell>
          <cell r="DV874">
            <v>0</v>
          </cell>
          <cell r="DW874">
            <v>0</v>
          </cell>
        </row>
        <row r="875">
          <cell r="DH875">
            <v>0</v>
          </cell>
          <cell r="DI875">
            <v>0</v>
          </cell>
          <cell r="DJ875">
            <v>0</v>
          </cell>
          <cell r="DU875">
            <v>0</v>
          </cell>
          <cell r="DV875">
            <v>0</v>
          </cell>
          <cell r="DW875">
            <v>0</v>
          </cell>
        </row>
        <row r="876">
          <cell r="DH876">
            <v>0</v>
          </cell>
          <cell r="DI876">
            <v>0</v>
          </cell>
          <cell r="DJ876">
            <v>0</v>
          </cell>
          <cell r="DU876">
            <v>0</v>
          </cell>
          <cell r="DV876">
            <v>0</v>
          </cell>
          <cell r="DW876">
            <v>0</v>
          </cell>
        </row>
        <row r="877">
          <cell r="DH877">
            <v>0</v>
          </cell>
          <cell r="DI877">
            <v>0</v>
          </cell>
          <cell r="DJ877">
            <v>0</v>
          </cell>
          <cell r="DU877">
            <v>0</v>
          </cell>
          <cell r="DV877">
            <v>0</v>
          </cell>
          <cell r="DW877">
            <v>0</v>
          </cell>
        </row>
        <row r="878">
          <cell r="DH878">
            <v>0</v>
          </cell>
          <cell r="DI878">
            <v>0</v>
          </cell>
          <cell r="DJ878">
            <v>0</v>
          </cell>
          <cell r="DU878">
            <v>0</v>
          </cell>
          <cell r="DV878">
            <v>0</v>
          </cell>
          <cell r="DW878">
            <v>0</v>
          </cell>
        </row>
        <row r="879">
          <cell r="DH879">
            <v>0</v>
          </cell>
          <cell r="DI879">
            <v>0</v>
          </cell>
          <cell r="DJ879">
            <v>0</v>
          </cell>
          <cell r="DU879">
            <v>0</v>
          </cell>
          <cell r="DV879">
            <v>0</v>
          </cell>
          <cell r="DW879">
            <v>0</v>
          </cell>
        </row>
        <row r="880">
          <cell r="DH880">
            <v>0</v>
          </cell>
          <cell r="DI880">
            <v>0</v>
          </cell>
          <cell r="DJ880">
            <v>0</v>
          </cell>
          <cell r="DU880">
            <v>0</v>
          </cell>
          <cell r="DV880">
            <v>0</v>
          </cell>
          <cell r="DW880">
            <v>0</v>
          </cell>
        </row>
        <row r="881">
          <cell r="DH881">
            <v>0</v>
          </cell>
          <cell r="DI881">
            <v>0</v>
          </cell>
          <cell r="DJ881">
            <v>0</v>
          </cell>
          <cell r="DU881">
            <v>0</v>
          </cell>
          <cell r="DV881">
            <v>0</v>
          </cell>
          <cell r="DW881">
            <v>0</v>
          </cell>
        </row>
        <row r="882">
          <cell r="DH882">
            <v>0</v>
          </cell>
          <cell r="DI882">
            <v>0</v>
          </cell>
          <cell r="DJ882">
            <v>0</v>
          </cell>
          <cell r="DU882">
            <v>0</v>
          </cell>
          <cell r="DV882">
            <v>0</v>
          </cell>
          <cell r="DW882">
            <v>0</v>
          </cell>
        </row>
        <row r="883">
          <cell r="DH883">
            <v>0</v>
          </cell>
          <cell r="DI883">
            <v>0</v>
          </cell>
          <cell r="DJ883">
            <v>0</v>
          </cell>
          <cell r="DU883">
            <v>0</v>
          </cell>
          <cell r="DV883">
            <v>0</v>
          </cell>
          <cell r="DW883">
            <v>0</v>
          </cell>
        </row>
        <row r="884">
          <cell r="DH884">
            <v>0</v>
          </cell>
          <cell r="DI884">
            <v>0</v>
          </cell>
          <cell r="DJ884">
            <v>0</v>
          </cell>
          <cell r="DU884">
            <v>0</v>
          </cell>
          <cell r="DV884">
            <v>0</v>
          </cell>
          <cell r="DW884">
            <v>0</v>
          </cell>
        </row>
        <row r="885">
          <cell r="DH885">
            <v>0</v>
          </cell>
          <cell r="DI885">
            <v>0</v>
          </cell>
          <cell r="DJ885">
            <v>0</v>
          </cell>
          <cell r="DU885">
            <v>0</v>
          </cell>
          <cell r="DV885">
            <v>0</v>
          </cell>
          <cell r="DW885">
            <v>0</v>
          </cell>
        </row>
        <row r="886">
          <cell r="DH886">
            <v>0</v>
          </cell>
          <cell r="DI886">
            <v>0</v>
          </cell>
          <cell r="DJ886">
            <v>0</v>
          </cell>
          <cell r="DU886">
            <v>0</v>
          </cell>
          <cell r="DV886">
            <v>0</v>
          </cell>
          <cell r="DW886">
            <v>0</v>
          </cell>
        </row>
        <row r="887">
          <cell r="DH887">
            <v>0</v>
          </cell>
          <cell r="DI887">
            <v>0</v>
          </cell>
          <cell r="DJ887">
            <v>0</v>
          </cell>
          <cell r="DU887">
            <v>0</v>
          </cell>
          <cell r="DV887">
            <v>0</v>
          </cell>
          <cell r="DW887">
            <v>0</v>
          </cell>
        </row>
        <row r="888">
          <cell r="DH888">
            <v>0</v>
          </cell>
          <cell r="DI888">
            <v>0</v>
          </cell>
          <cell r="DJ888">
            <v>0</v>
          </cell>
          <cell r="DU888">
            <v>0</v>
          </cell>
          <cell r="DV888">
            <v>0</v>
          </cell>
          <cell r="DW888">
            <v>0</v>
          </cell>
        </row>
        <row r="889">
          <cell r="DH889">
            <v>0</v>
          </cell>
          <cell r="DI889">
            <v>0</v>
          </cell>
          <cell r="DJ889">
            <v>0</v>
          </cell>
          <cell r="DU889">
            <v>0</v>
          </cell>
          <cell r="DV889">
            <v>0</v>
          </cell>
          <cell r="DW889">
            <v>0</v>
          </cell>
        </row>
        <row r="890">
          <cell r="DH890">
            <v>0</v>
          </cell>
          <cell r="DI890">
            <v>0</v>
          </cell>
          <cell r="DJ890">
            <v>0</v>
          </cell>
          <cell r="DU890">
            <v>0</v>
          </cell>
          <cell r="DV890">
            <v>0</v>
          </cell>
          <cell r="DW890">
            <v>0</v>
          </cell>
        </row>
        <row r="891">
          <cell r="DH891">
            <v>0</v>
          </cell>
          <cell r="DI891">
            <v>0</v>
          </cell>
          <cell r="DJ891">
            <v>0</v>
          </cell>
          <cell r="DU891">
            <v>0</v>
          </cell>
          <cell r="DV891">
            <v>0</v>
          </cell>
          <cell r="DW891">
            <v>0</v>
          </cell>
        </row>
        <row r="892">
          <cell r="DH892">
            <v>0</v>
          </cell>
          <cell r="DI892">
            <v>0</v>
          </cell>
          <cell r="DJ892">
            <v>0</v>
          </cell>
          <cell r="DU892">
            <v>0</v>
          </cell>
          <cell r="DV892">
            <v>0</v>
          </cell>
          <cell r="DW892">
            <v>0</v>
          </cell>
        </row>
        <row r="893">
          <cell r="DH893">
            <v>0</v>
          </cell>
          <cell r="DI893">
            <v>0</v>
          </cell>
          <cell r="DJ893">
            <v>0</v>
          </cell>
          <cell r="DU893">
            <v>0</v>
          </cell>
          <cell r="DV893">
            <v>0</v>
          </cell>
          <cell r="DW893">
            <v>0</v>
          </cell>
        </row>
        <row r="894">
          <cell r="DH894">
            <v>0</v>
          </cell>
          <cell r="DI894">
            <v>0</v>
          </cell>
          <cell r="DJ894">
            <v>0</v>
          </cell>
          <cell r="DU894">
            <v>0</v>
          </cell>
          <cell r="DV894">
            <v>0</v>
          </cell>
          <cell r="DW894">
            <v>0</v>
          </cell>
        </row>
        <row r="895">
          <cell r="DH895">
            <v>0</v>
          </cell>
          <cell r="DI895">
            <v>0</v>
          </cell>
          <cell r="DJ895">
            <v>0</v>
          </cell>
          <cell r="DU895">
            <v>0</v>
          </cell>
          <cell r="DV895">
            <v>0</v>
          </cell>
          <cell r="DW895">
            <v>0</v>
          </cell>
        </row>
        <row r="896">
          <cell r="DH896">
            <v>0</v>
          </cell>
          <cell r="DI896">
            <v>0</v>
          </cell>
          <cell r="DJ896">
            <v>0</v>
          </cell>
          <cell r="DU896">
            <v>0</v>
          </cell>
          <cell r="DV896">
            <v>0</v>
          </cell>
          <cell r="DW896">
            <v>0</v>
          </cell>
        </row>
        <row r="897">
          <cell r="DH897">
            <v>0</v>
          </cell>
          <cell r="DI897">
            <v>0</v>
          </cell>
          <cell r="DJ897">
            <v>0</v>
          </cell>
          <cell r="DU897">
            <v>0</v>
          </cell>
          <cell r="DV897">
            <v>0</v>
          </cell>
          <cell r="DW897">
            <v>0</v>
          </cell>
        </row>
        <row r="898">
          <cell r="DH898">
            <v>0</v>
          </cell>
          <cell r="DI898">
            <v>0</v>
          </cell>
          <cell r="DJ898">
            <v>0</v>
          </cell>
          <cell r="DU898">
            <v>0</v>
          </cell>
          <cell r="DV898">
            <v>0</v>
          </cell>
          <cell r="DW898">
            <v>0</v>
          </cell>
        </row>
        <row r="899">
          <cell r="DH899">
            <v>0</v>
          </cell>
          <cell r="DI899">
            <v>0</v>
          </cell>
          <cell r="DJ899">
            <v>0</v>
          </cell>
          <cell r="DU899">
            <v>0</v>
          </cell>
          <cell r="DV899">
            <v>0</v>
          </cell>
          <cell r="DW899">
            <v>0</v>
          </cell>
        </row>
        <row r="900">
          <cell r="DH900">
            <v>0</v>
          </cell>
          <cell r="DI900">
            <v>0</v>
          </cell>
          <cell r="DJ900">
            <v>0</v>
          </cell>
          <cell r="DU900">
            <v>0</v>
          </cell>
          <cell r="DV900">
            <v>0</v>
          </cell>
          <cell r="DW900">
            <v>0</v>
          </cell>
        </row>
        <row r="901">
          <cell r="DH901">
            <v>0</v>
          </cell>
          <cell r="DI901">
            <v>0</v>
          </cell>
          <cell r="DJ901">
            <v>0</v>
          </cell>
          <cell r="DU901">
            <v>0</v>
          </cell>
          <cell r="DV901">
            <v>0</v>
          </cell>
          <cell r="DW901">
            <v>0</v>
          </cell>
        </row>
        <row r="902">
          <cell r="DH902">
            <v>0</v>
          </cell>
          <cell r="DI902">
            <v>0</v>
          </cell>
          <cell r="DJ902">
            <v>0</v>
          </cell>
          <cell r="DU902">
            <v>0</v>
          </cell>
          <cell r="DV902">
            <v>0</v>
          </cell>
          <cell r="DW902">
            <v>0</v>
          </cell>
        </row>
        <row r="903">
          <cell r="DH903">
            <v>0</v>
          </cell>
          <cell r="DI903">
            <v>0</v>
          </cell>
          <cell r="DJ903">
            <v>0</v>
          </cell>
          <cell r="DU903">
            <v>0</v>
          </cell>
          <cell r="DV903">
            <v>0</v>
          </cell>
          <cell r="DW903">
            <v>0</v>
          </cell>
        </row>
        <row r="904">
          <cell r="DH904">
            <v>0</v>
          </cell>
          <cell r="DI904">
            <v>0</v>
          </cell>
          <cell r="DJ904">
            <v>0</v>
          </cell>
          <cell r="DU904">
            <v>0</v>
          </cell>
          <cell r="DV904">
            <v>0</v>
          </cell>
          <cell r="DW904">
            <v>0</v>
          </cell>
        </row>
        <row r="905">
          <cell r="DH905">
            <v>0</v>
          </cell>
          <cell r="DI905">
            <v>0</v>
          </cell>
          <cell r="DJ905">
            <v>0</v>
          </cell>
          <cell r="DU905">
            <v>0</v>
          </cell>
          <cell r="DV905">
            <v>0</v>
          </cell>
          <cell r="DW905">
            <v>0</v>
          </cell>
        </row>
        <row r="906">
          <cell r="DH906">
            <v>0</v>
          </cell>
          <cell r="DI906">
            <v>0</v>
          </cell>
          <cell r="DJ906">
            <v>0</v>
          </cell>
          <cell r="DU906">
            <v>0</v>
          </cell>
          <cell r="DV906">
            <v>0</v>
          </cell>
          <cell r="DW906">
            <v>0</v>
          </cell>
        </row>
        <row r="907">
          <cell r="DH907">
            <v>0</v>
          </cell>
          <cell r="DI907">
            <v>0</v>
          </cell>
          <cell r="DJ907">
            <v>0</v>
          </cell>
          <cell r="DU907">
            <v>0</v>
          </cell>
          <cell r="DV907">
            <v>0</v>
          </cell>
          <cell r="DW907">
            <v>0</v>
          </cell>
        </row>
        <row r="908">
          <cell r="DH908">
            <v>0</v>
          </cell>
          <cell r="DI908">
            <v>0</v>
          </cell>
          <cell r="DJ908">
            <v>0</v>
          </cell>
          <cell r="DU908">
            <v>0</v>
          </cell>
          <cell r="DV908">
            <v>0</v>
          </cell>
          <cell r="DW908">
            <v>0</v>
          </cell>
        </row>
        <row r="909">
          <cell r="DH909">
            <v>0</v>
          </cell>
          <cell r="DI909">
            <v>0</v>
          </cell>
          <cell r="DJ909">
            <v>0</v>
          </cell>
          <cell r="DU909">
            <v>0</v>
          </cell>
          <cell r="DV909">
            <v>0</v>
          </cell>
          <cell r="DW909">
            <v>0</v>
          </cell>
        </row>
        <row r="910">
          <cell r="DH910">
            <v>0</v>
          </cell>
          <cell r="DI910">
            <v>0</v>
          </cell>
          <cell r="DJ910">
            <v>0</v>
          </cell>
          <cell r="DU910">
            <v>0</v>
          </cell>
          <cell r="DV910">
            <v>0</v>
          </cell>
          <cell r="DW910">
            <v>0</v>
          </cell>
        </row>
        <row r="911">
          <cell r="DH911">
            <v>0</v>
          </cell>
          <cell r="DI911">
            <v>0</v>
          </cell>
          <cell r="DJ911">
            <v>0</v>
          </cell>
          <cell r="DU911">
            <v>0</v>
          </cell>
          <cell r="DV911">
            <v>0</v>
          </cell>
          <cell r="DW911">
            <v>0</v>
          </cell>
        </row>
        <row r="912">
          <cell r="DH912">
            <v>0</v>
          </cell>
          <cell r="DI912">
            <v>0</v>
          </cell>
          <cell r="DJ912">
            <v>0</v>
          </cell>
          <cell r="DU912">
            <v>0</v>
          </cell>
          <cell r="DV912">
            <v>0</v>
          </cell>
          <cell r="DW912">
            <v>0</v>
          </cell>
        </row>
        <row r="913">
          <cell r="DH913">
            <v>0</v>
          </cell>
          <cell r="DI913">
            <v>0</v>
          </cell>
          <cell r="DJ913">
            <v>0</v>
          </cell>
          <cell r="DU913">
            <v>0</v>
          </cell>
          <cell r="DV913">
            <v>0</v>
          </cell>
          <cell r="DW913">
            <v>0</v>
          </cell>
        </row>
        <row r="914">
          <cell r="DH914">
            <v>0</v>
          </cell>
          <cell r="DI914">
            <v>0</v>
          </cell>
          <cell r="DJ914">
            <v>0</v>
          </cell>
          <cell r="DU914">
            <v>0</v>
          </cell>
          <cell r="DV914">
            <v>0</v>
          </cell>
          <cell r="DW914">
            <v>0</v>
          </cell>
        </row>
        <row r="915">
          <cell r="DH915">
            <v>0</v>
          </cell>
          <cell r="DI915">
            <v>0</v>
          </cell>
          <cell r="DJ915">
            <v>0</v>
          </cell>
          <cell r="DU915">
            <v>0</v>
          </cell>
          <cell r="DV915">
            <v>0</v>
          </cell>
          <cell r="DW915">
            <v>0</v>
          </cell>
        </row>
        <row r="916">
          <cell r="DH916">
            <v>0</v>
          </cell>
          <cell r="DI916">
            <v>0</v>
          </cell>
          <cell r="DJ916">
            <v>0</v>
          </cell>
          <cell r="DU916">
            <v>0</v>
          </cell>
          <cell r="DV916">
            <v>0</v>
          </cell>
          <cell r="DW916">
            <v>0</v>
          </cell>
        </row>
        <row r="917">
          <cell r="DH917">
            <v>0</v>
          </cell>
          <cell r="DI917">
            <v>0</v>
          </cell>
          <cell r="DJ917">
            <v>0</v>
          </cell>
          <cell r="DU917">
            <v>0</v>
          </cell>
          <cell r="DV917">
            <v>0</v>
          </cell>
          <cell r="DW917">
            <v>0</v>
          </cell>
        </row>
        <row r="918">
          <cell r="DH918">
            <v>0</v>
          </cell>
          <cell r="DI918">
            <v>0</v>
          </cell>
          <cell r="DJ918">
            <v>0</v>
          </cell>
          <cell r="DU918">
            <v>0</v>
          </cell>
          <cell r="DV918">
            <v>0</v>
          </cell>
          <cell r="DW918">
            <v>0</v>
          </cell>
        </row>
        <row r="919">
          <cell r="DH919">
            <v>0</v>
          </cell>
          <cell r="DI919">
            <v>0</v>
          </cell>
          <cell r="DJ919">
            <v>0</v>
          </cell>
          <cell r="DU919">
            <v>0</v>
          </cell>
          <cell r="DV919">
            <v>0</v>
          </cell>
          <cell r="DW919">
            <v>0</v>
          </cell>
        </row>
        <row r="920">
          <cell r="DH920">
            <v>0</v>
          </cell>
          <cell r="DI920">
            <v>0</v>
          </cell>
          <cell r="DJ920">
            <v>0</v>
          </cell>
          <cell r="DU920">
            <v>0</v>
          </cell>
          <cell r="DV920">
            <v>0</v>
          </cell>
          <cell r="DW920">
            <v>0</v>
          </cell>
        </row>
        <row r="921">
          <cell r="DH921">
            <v>0</v>
          </cell>
          <cell r="DI921">
            <v>0</v>
          </cell>
          <cell r="DJ921">
            <v>0</v>
          </cell>
          <cell r="DU921">
            <v>0</v>
          </cell>
          <cell r="DV921">
            <v>0</v>
          </cell>
          <cell r="DW921">
            <v>0</v>
          </cell>
        </row>
        <row r="922">
          <cell r="DH922">
            <v>0</v>
          </cell>
          <cell r="DI922">
            <v>0</v>
          </cell>
          <cell r="DJ922">
            <v>0</v>
          </cell>
          <cell r="DU922">
            <v>0</v>
          </cell>
          <cell r="DV922">
            <v>0</v>
          </cell>
          <cell r="DW922">
            <v>0</v>
          </cell>
        </row>
        <row r="923">
          <cell r="DH923">
            <v>0</v>
          </cell>
          <cell r="DI923">
            <v>0</v>
          </cell>
          <cell r="DJ923">
            <v>0</v>
          </cell>
          <cell r="DU923">
            <v>0</v>
          </cell>
          <cell r="DV923">
            <v>0</v>
          </cell>
          <cell r="DW923">
            <v>0</v>
          </cell>
        </row>
        <row r="924">
          <cell r="DH924">
            <v>0</v>
          </cell>
          <cell r="DI924">
            <v>0</v>
          </cell>
          <cell r="DJ924">
            <v>0</v>
          </cell>
          <cell r="DU924">
            <v>0</v>
          </cell>
          <cell r="DV924">
            <v>0</v>
          </cell>
          <cell r="DW924">
            <v>0</v>
          </cell>
        </row>
        <row r="925">
          <cell r="DH925">
            <v>0</v>
          </cell>
          <cell r="DI925">
            <v>0</v>
          </cell>
          <cell r="DJ925">
            <v>0</v>
          </cell>
          <cell r="DU925">
            <v>0</v>
          </cell>
          <cell r="DV925">
            <v>0</v>
          </cell>
          <cell r="DW925">
            <v>0</v>
          </cell>
        </row>
        <row r="926">
          <cell r="DH926">
            <v>0</v>
          </cell>
          <cell r="DI926">
            <v>0</v>
          </cell>
          <cell r="DJ926">
            <v>0</v>
          </cell>
          <cell r="DU926">
            <v>0</v>
          </cell>
          <cell r="DV926">
            <v>0</v>
          </cell>
          <cell r="DW926">
            <v>0</v>
          </cell>
        </row>
        <row r="927">
          <cell r="DH927">
            <v>0</v>
          </cell>
          <cell r="DI927">
            <v>0</v>
          </cell>
          <cell r="DJ927">
            <v>0</v>
          </cell>
          <cell r="DU927">
            <v>0</v>
          </cell>
          <cell r="DV927">
            <v>0</v>
          </cell>
          <cell r="DW927">
            <v>0</v>
          </cell>
        </row>
        <row r="928">
          <cell r="DH928">
            <v>0</v>
          </cell>
          <cell r="DI928">
            <v>0</v>
          </cell>
          <cell r="DJ928">
            <v>0</v>
          </cell>
          <cell r="DU928">
            <v>0</v>
          </cell>
          <cell r="DV928">
            <v>0</v>
          </cell>
          <cell r="DW928">
            <v>0</v>
          </cell>
        </row>
        <row r="929">
          <cell r="DH929">
            <v>0</v>
          </cell>
          <cell r="DI929">
            <v>0</v>
          </cell>
          <cell r="DJ929">
            <v>0</v>
          </cell>
          <cell r="DU929">
            <v>0</v>
          </cell>
          <cell r="DV929">
            <v>0</v>
          </cell>
          <cell r="DW929">
            <v>0</v>
          </cell>
        </row>
        <row r="930">
          <cell r="DH930">
            <v>0</v>
          </cell>
          <cell r="DI930">
            <v>0</v>
          </cell>
          <cell r="DJ930">
            <v>0</v>
          </cell>
          <cell r="DU930">
            <v>0</v>
          </cell>
          <cell r="DV930">
            <v>0</v>
          </cell>
          <cell r="DW930">
            <v>0</v>
          </cell>
        </row>
        <row r="931">
          <cell r="DH931">
            <v>0</v>
          </cell>
          <cell r="DI931">
            <v>0</v>
          </cell>
          <cell r="DJ931">
            <v>0</v>
          </cell>
          <cell r="DU931">
            <v>0</v>
          </cell>
          <cell r="DV931">
            <v>0</v>
          </cell>
          <cell r="DW931">
            <v>0</v>
          </cell>
        </row>
        <row r="932">
          <cell r="DH932">
            <v>0</v>
          </cell>
          <cell r="DI932">
            <v>0</v>
          </cell>
          <cell r="DJ932">
            <v>0</v>
          </cell>
          <cell r="DU932">
            <v>0</v>
          </cell>
          <cell r="DV932">
            <v>0</v>
          </cell>
          <cell r="DW932">
            <v>0</v>
          </cell>
        </row>
        <row r="933">
          <cell r="DH933">
            <v>0</v>
          </cell>
          <cell r="DI933">
            <v>0</v>
          </cell>
          <cell r="DJ933">
            <v>0</v>
          </cell>
          <cell r="DU933">
            <v>0</v>
          </cell>
          <cell r="DV933">
            <v>0</v>
          </cell>
          <cell r="DW933">
            <v>0</v>
          </cell>
        </row>
        <row r="934">
          <cell r="DH934">
            <v>0</v>
          </cell>
          <cell r="DI934">
            <v>0</v>
          </cell>
          <cell r="DJ934">
            <v>0</v>
          </cell>
          <cell r="DU934">
            <v>0</v>
          </cell>
          <cell r="DV934">
            <v>0</v>
          </cell>
          <cell r="DW934">
            <v>0</v>
          </cell>
        </row>
        <row r="935">
          <cell r="DH935">
            <v>0</v>
          </cell>
          <cell r="DI935">
            <v>0</v>
          </cell>
          <cell r="DJ935">
            <v>0</v>
          </cell>
          <cell r="DU935">
            <v>0</v>
          </cell>
          <cell r="DV935">
            <v>0</v>
          </cell>
          <cell r="DW935">
            <v>0</v>
          </cell>
        </row>
        <row r="936">
          <cell r="DH936">
            <v>0</v>
          </cell>
          <cell r="DI936">
            <v>0</v>
          </cell>
          <cell r="DJ936">
            <v>0</v>
          </cell>
          <cell r="DU936">
            <v>0</v>
          </cell>
          <cell r="DV936">
            <v>0</v>
          </cell>
          <cell r="DW936">
            <v>0</v>
          </cell>
        </row>
        <row r="937">
          <cell r="DH937">
            <v>0</v>
          </cell>
          <cell r="DI937">
            <v>0</v>
          </cell>
          <cell r="DJ937">
            <v>0</v>
          </cell>
          <cell r="DU937">
            <v>0</v>
          </cell>
          <cell r="DV937">
            <v>0</v>
          </cell>
          <cell r="DW937">
            <v>0</v>
          </cell>
        </row>
        <row r="938">
          <cell r="DH938">
            <v>0</v>
          </cell>
          <cell r="DI938">
            <v>0</v>
          </cell>
          <cell r="DJ938">
            <v>0</v>
          </cell>
          <cell r="DU938">
            <v>0</v>
          </cell>
          <cell r="DV938">
            <v>0</v>
          </cell>
          <cell r="DW938">
            <v>0</v>
          </cell>
        </row>
        <row r="939">
          <cell r="DH939">
            <v>0</v>
          </cell>
          <cell r="DI939">
            <v>0</v>
          </cell>
          <cell r="DJ939">
            <v>0</v>
          </cell>
          <cell r="DU939">
            <v>0</v>
          </cell>
          <cell r="DV939">
            <v>0</v>
          </cell>
          <cell r="DW939">
            <v>0</v>
          </cell>
        </row>
        <row r="940">
          <cell r="DH940">
            <v>0</v>
          </cell>
          <cell r="DI940">
            <v>0</v>
          </cell>
          <cell r="DJ940">
            <v>0</v>
          </cell>
          <cell r="DU940">
            <v>0</v>
          </cell>
          <cell r="DV940">
            <v>0</v>
          </cell>
          <cell r="DW940">
            <v>0</v>
          </cell>
        </row>
        <row r="941">
          <cell r="DH941">
            <v>0</v>
          </cell>
          <cell r="DI941">
            <v>0</v>
          </cell>
          <cell r="DJ941">
            <v>0</v>
          </cell>
          <cell r="DU941">
            <v>0</v>
          </cell>
          <cell r="DV941">
            <v>0</v>
          </cell>
          <cell r="DW941">
            <v>0</v>
          </cell>
        </row>
        <row r="942">
          <cell r="DH942">
            <v>0</v>
          </cell>
          <cell r="DI942">
            <v>0</v>
          </cell>
          <cell r="DJ942">
            <v>0</v>
          </cell>
          <cell r="DU942">
            <v>0</v>
          </cell>
          <cell r="DV942">
            <v>0</v>
          </cell>
          <cell r="DW942">
            <v>0</v>
          </cell>
        </row>
        <row r="943">
          <cell r="DH943">
            <v>0</v>
          </cell>
          <cell r="DI943">
            <v>0</v>
          </cell>
          <cell r="DJ943">
            <v>0</v>
          </cell>
          <cell r="DU943">
            <v>0</v>
          </cell>
          <cell r="DV943">
            <v>0</v>
          </cell>
          <cell r="DW943">
            <v>0</v>
          </cell>
        </row>
        <row r="944">
          <cell r="DH944">
            <v>0</v>
          </cell>
          <cell r="DI944">
            <v>0</v>
          </cell>
          <cell r="DJ944">
            <v>0</v>
          </cell>
          <cell r="DU944">
            <v>0</v>
          </cell>
          <cell r="DV944">
            <v>0</v>
          </cell>
          <cell r="DW944">
            <v>0</v>
          </cell>
        </row>
        <row r="945">
          <cell r="DH945">
            <v>0</v>
          </cell>
          <cell r="DI945">
            <v>0</v>
          </cell>
          <cell r="DJ945">
            <v>0</v>
          </cell>
          <cell r="DU945">
            <v>0</v>
          </cell>
          <cell r="DV945">
            <v>0</v>
          </cell>
          <cell r="DW945">
            <v>0</v>
          </cell>
        </row>
        <row r="946">
          <cell r="DH946">
            <v>0</v>
          </cell>
          <cell r="DI946">
            <v>0</v>
          </cell>
          <cell r="DJ946">
            <v>0</v>
          </cell>
          <cell r="DU946">
            <v>0</v>
          </cell>
          <cell r="DV946">
            <v>0</v>
          </cell>
          <cell r="DW946">
            <v>0</v>
          </cell>
        </row>
        <row r="947">
          <cell r="DH947">
            <v>0</v>
          </cell>
          <cell r="DI947">
            <v>0</v>
          </cell>
          <cell r="DJ947">
            <v>0</v>
          </cell>
          <cell r="DU947">
            <v>0</v>
          </cell>
          <cell r="DV947">
            <v>0</v>
          </cell>
          <cell r="DW947">
            <v>0</v>
          </cell>
        </row>
        <row r="948">
          <cell r="DH948">
            <v>0</v>
          </cell>
          <cell r="DI948">
            <v>0</v>
          </cell>
          <cell r="DJ948">
            <v>0</v>
          </cell>
          <cell r="DU948">
            <v>0</v>
          </cell>
          <cell r="DV948">
            <v>0</v>
          </cell>
          <cell r="DW948">
            <v>0</v>
          </cell>
        </row>
        <row r="949">
          <cell r="DH949">
            <v>0</v>
          </cell>
          <cell r="DI949">
            <v>0</v>
          </cell>
          <cell r="DJ949">
            <v>0</v>
          </cell>
          <cell r="DU949">
            <v>0</v>
          </cell>
          <cell r="DV949">
            <v>0</v>
          </cell>
          <cell r="DW949">
            <v>0</v>
          </cell>
        </row>
        <row r="950">
          <cell r="DH950">
            <v>0</v>
          </cell>
          <cell r="DI950">
            <v>0</v>
          </cell>
          <cell r="DJ950">
            <v>0</v>
          </cell>
          <cell r="DU950">
            <v>0</v>
          </cell>
          <cell r="DV950">
            <v>0</v>
          </cell>
          <cell r="DW950">
            <v>0</v>
          </cell>
        </row>
        <row r="951">
          <cell r="DH951">
            <v>0</v>
          </cell>
          <cell r="DI951">
            <v>0</v>
          </cell>
          <cell r="DJ951">
            <v>0</v>
          </cell>
          <cell r="DU951">
            <v>0</v>
          </cell>
          <cell r="DV951">
            <v>0</v>
          </cell>
          <cell r="DW951">
            <v>0</v>
          </cell>
        </row>
        <row r="952">
          <cell r="DH952">
            <v>0</v>
          </cell>
          <cell r="DI952">
            <v>0</v>
          </cell>
          <cell r="DJ952">
            <v>0</v>
          </cell>
          <cell r="DU952">
            <v>0</v>
          </cell>
          <cell r="DV952">
            <v>0</v>
          </cell>
          <cell r="DW952">
            <v>0</v>
          </cell>
        </row>
        <row r="953">
          <cell r="DH953">
            <v>0</v>
          </cell>
          <cell r="DI953">
            <v>0</v>
          </cell>
          <cell r="DJ953">
            <v>0</v>
          </cell>
          <cell r="DU953">
            <v>0</v>
          </cell>
          <cell r="DV953">
            <v>0</v>
          </cell>
          <cell r="DW953">
            <v>0</v>
          </cell>
        </row>
        <row r="954">
          <cell r="DH954">
            <v>0</v>
          </cell>
          <cell r="DI954">
            <v>0</v>
          </cell>
          <cell r="DJ954">
            <v>0</v>
          </cell>
          <cell r="DU954">
            <v>0</v>
          </cell>
          <cell r="DV954">
            <v>0</v>
          </cell>
          <cell r="DW954">
            <v>0</v>
          </cell>
        </row>
        <row r="955">
          <cell r="DH955">
            <v>0</v>
          </cell>
          <cell r="DI955">
            <v>0</v>
          </cell>
          <cell r="DJ955">
            <v>0</v>
          </cell>
          <cell r="DU955">
            <v>0</v>
          </cell>
          <cell r="DV955">
            <v>0</v>
          </cell>
          <cell r="DW955">
            <v>0</v>
          </cell>
        </row>
        <row r="956">
          <cell r="DH956">
            <v>0</v>
          </cell>
          <cell r="DI956">
            <v>0</v>
          </cell>
          <cell r="DJ956">
            <v>0</v>
          </cell>
          <cell r="DU956">
            <v>0</v>
          </cell>
          <cell r="DV956">
            <v>0</v>
          </cell>
          <cell r="DW956">
            <v>0</v>
          </cell>
        </row>
        <row r="957">
          <cell r="DH957">
            <v>0</v>
          </cell>
          <cell r="DI957">
            <v>0</v>
          </cell>
          <cell r="DJ957">
            <v>0</v>
          </cell>
          <cell r="DU957">
            <v>0</v>
          </cell>
          <cell r="DV957">
            <v>0</v>
          </cell>
          <cell r="DW957">
            <v>0</v>
          </cell>
        </row>
        <row r="958">
          <cell r="DH958">
            <v>0</v>
          </cell>
          <cell r="DI958">
            <v>0</v>
          </cell>
          <cell r="DJ958">
            <v>0</v>
          </cell>
          <cell r="DU958">
            <v>0</v>
          </cell>
          <cell r="DV958">
            <v>0</v>
          </cell>
          <cell r="DW958">
            <v>0</v>
          </cell>
        </row>
        <row r="959">
          <cell r="DH959">
            <v>0</v>
          </cell>
          <cell r="DI959">
            <v>0</v>
          </cell>
          <cell r="DJ959">
            <v>0</v>
          </cell>
          <cell r="DU959">
            <v>0</v>
          </cell>
          <cell r="DV959">
            <v>0</v>
          </cell>
          <cell r="DW959">
            <v>0</v>
          </cell>
        </row>
        <row r="960">
          <cell r="DH960">
            <v>0</v>
          </cell>
          <cell r="DI960">
            <v>0</v>
          </cell>
          <cell r="DJ960">
            <v>0</v>
          </cell>
          <cell r="DU960">
            <v>0</v>
          </cell>
          <cell r="DV960">
            <v>0</v>
          </cell>
          <cell r="DW960">
            <v>0</v>
          </cell>
        </row>
        <row r="961">
          <cell r="DH961">
            <v>0</v>
          </cell>
          <cell r="DI961">
            <v>0</v>
          </cell>
          <cell r="DJ961">
            <v>0</v>
          </cell>
          <cell r="DU961">
            <v>0</v>
          </cell>
          <cell r="DV961">
            <v>0</v>
          </cell>
          <cell r="DW961">
            <v>0</v>
          </cell>
        </row>
        <row r="962">
          <cell r="DH962">
            <v>0</v>
          </cell>
          <cell r="DI962">
            <v>0</v>
          </cell>
          <cell r="DJ962">
            <v>0</v>
          </cell>
          <cell r="DU962">
            <v>0</v>
          </cell>
          <cell r="DV962">
            <v>0</v>
          </cell>
          <cell r="DW962">
            <v>0</v>
          </cell>
        </row>
        <row r="963">
          <cell r="DH963">
            <v>0</v>
          </cell>
          <cell r="DI963">
            <v>0</v>
          </cell>
          <cell r="DJ963">
            <v>0</v>
          </cell>
          <cell r="DU963">
            <v>0</v>
          </cell>
          <cell r="DV963">
            <v>0</v>
          </cell>
          <cell r="DW963">
            <v>0</v>
          </cell>
        </row>
        <row r="964">
          <cell r="DH964">
            <v>0</v>
          </cell>
          <cell r="DI964">
            <v>0</v>
          </cell>
          <cell r="DJ964">
            <v>0</v>
          </cell>
          <cell r="DU964">
            <v>0</v>
          </cell>
          <cell r="DV964">
            <v>0</v>
          </cell>
          <cell r="DW964">
            <v>0</v>
          </cell>
        </row>
        <row r="965">
          <cell r="DH965">
            <v>0</v>
          </cell>
          <cell r="DI965">
            <v>0</v>
          </cell>
          <cell r="DJ965">
            <v>0</v>
          </cell>
          <cell r="DU965">
            <v>0</v>
          </cell>
          <cell r="DV965">
            <v>0</v>
          </cell>
          <cell r="DW965">
            <v>0</v>
          </cell>
        </row>
        <row r="966">
          <cell r="DH966">
            <v>0</v>
          </cell>
          <cell r="DI966">
            <v>0</v>
          </cell>
          <cell r="DJ966">
            <v>0</v>
          </cell>
          <cell r="DU966">
            <v>0</v>
          </cell>
          <cell r="DV966">
            <v>0</v>
          </cell>
          <cell r="DW966">
            <v>0</v>
          </cell>
        </row>
        <row r="967">
          <cell r="DH967">
            <v>0</v>
          </cell>
          <cell r="DI967">
            <v>0</v>
          </cell>
          <cell r="DJ967">
            <v>0</v>
          </cell>
          <cell r="DU967">
            <v>0</v>
          </cell>
          <cell r="DV967">
            <v>0</v>
          </cell>
          <cell r="DW967">
            <v>0</v>
          </cell>
        </row>
        <row r="968">
          <cell r="DH968">
            <v>0</v>
          </cell>
          <cell r="DI968">
            <v>0</v>
          </cell>
          <cell r="DJ968">
            <v>0</v>
          </cell>
          <cell r="DU968">
            <v>0</v>
          </cell>
          <cell r="DV968">
            <v>0</v>
          </cell>
          <cell r="DW968">
            <v>0</v>
          </cell>
        </row>
        <row r="969">
          <cell r="DH969">
            <v>0</v>
          </cell>
          <cell r="DI969">
            <v>0</v>
          </cell>
          <cell r="DJ969">
            <v>0</v>
          </cell>
          <cell r="DU969">
            <v>0</v>
          </cell>
          <cell r="DV969">
            <v>0</v>
          </cell>
          <cell r="DW969">
            <v>0</v>
          </cell>
        </row>
        <row r="970">
          <cell r="DH970">
            <v>0</v>
          </cell>
          <cell r="DI970">
            <v>0</v>
          </cell>
          <cell r="DJ970">
            <v>0</v>
          </cell>
          <cell r="DU970">
            <v>0</v>
          </cell>
          <cell r="DV970">
            <v>0</v>
          </cell>
          <cell r="DW970">
            <v>0</v>
          </cell>
        </row>
        <row r="971">
          <cell r="DH971">
            <v>0</v>
          </cell>
          <cell r="DI971">
            <v>0</v>
          </cell>
          <cell r="DJ971">
            <v>0</v>
          </cell>
          <cell r="DU971">
            <v>0</v>
          </cell>
          <cell r="DV971">
            <v>0</v>
          </cell>
          <cell r="DW971">
            <v>0</v>
          </cell>
        </row>
        <row r="972">
          <cell r="DH972">
            <v>0</v>
          </cell>
          <cell r="DI972">
            <v>0</v>
          </cell>
          <cell r="DJ972">
            <v>0</v>
          </cell>
          <cell r="DU972">
            <v>0</v>
          </cell>
          <cell r="DV972">
            <v>0</v>
          </cell>
          <cell r="DW972">
            <v>0</v>
          </cell>
        </row>
        <row r="973">
          <cell r="DH973">
            <v>0</v>
          </cell>
          <cell r="DI973">
            <v>0</v>
          </cell>
          <cell r="DJ973">
            <v>0</v>
          </cell>
          <cell r="DU973">
            <v>0</v>
          </cell>
          <cell r="DV973">
            <v>0</v>
          </cell>
          <cell r="DW973">
            <v>0</v>
          </cell>
        </row>
        <row r="974">
          <cell r="DH974">
            <v>0</v>
          </cell>
          <cell r="DI974">
            <v>0</v>
          </cell>
          <cell r="DJ974">
            <v>0</v>
          </cell>
          <cell r="DU974">
            <v>0</v>
          </cell>
          <cell r="DV974">
            <v>0</v>
          </cell>
          <cell r="DW974">
            <v>0</v>
          </cell>
        </row>
        <row r="975">
          <cell r="DH975">
            <v>0</v>
          </cell>
          <cell r="DI975">
            <v>0</v>
          </cell>
          <cell r="DJ975">
            <v>0</v>
          </cell>
          <cell r="DU975">
            <v>0</v>
          </cell>
          <cell r="DV975">
            <v>0</v>
          </cell>
          <cell r="DW975">
            <v>0</v>
          </cell>
        </row>
        <row r="976">
          <cell r="DH976">
            <v>0</v>
          </cell>
          <cell r="DI976">
            <v>0</v>
          </cell>
          <cell r="DJ976">
            <v>0</v>
          </cell>
          <cell r="DU976">
            <v>0</v>
          </cell>
          <cell r="DV976">
            <v>0</v>
          </cell>
          <cell r="DW976">
            <v>0</v>
          </cell>
        </row>
        <row r="977">
          <cell r="DH977">
            <v>0</v>
          </cell>
          <cell r="DI977">
            <v>0</v>
          </cell>
          <cell r="DJ977">
            <v>0</v>
          </cell>
          <cell r="DU977">
            <v>0</v>
          </cell>
          <cell r="DV977">
            <v>0</v>
          </cell>
          <cell r="DW977">
            <v>0</v>
          </cell>
        </row>
        <row r="978">
          <cell r="DH978">
            <v>0</v>
          </cell>
          <cell r="DI978">
            <v>0</v>
          </cell>
          <cell r="DJ978">
            <v>0</v>
          </cell>
          <cell r="DU978">
            <v>0</v>
          </cell>
          <cell r="DV978">
            <v>0</v>
          </cell>
          <cell r="DW978">
            <v>0</v>
          </cell>
        </row>
        <row r="979">
          <cell r="DH979">
            <v>0</v>
          </cell>
          <cell r="DI979">
            <v>0</v>
          </cell>
          <cell r="DJ979">
            <v>0</v>
          </cell>
          <cell r="DU979">
            <v>0</v>
          </cell>
          <cell r="DV979">
            <v>0</v>
          </cell>
          <cell r="DW979">
            <v>0</v>
          </cell>
        </row>
        <row r="980">
          <cell r="DH980">
            <v>0</v>
          </cell>
          <cell r="DI980">
            <v>0</v>
          </cell>
          <cell r="DJ980">
            <v>0</v>
          </cell>
          <cell r="DU980">
            <v>0</v>
          </cell>
          <cell r="DV980">
            <v>0</v>
          </cell>
          <cell r="DW980">
            <v>0</v>
          </cell>
        </row>
        <row r="981">
          <cell r="DH981">
            <v>0</v>
          </cell>
          <cell r="DI981">
            <v>0</v>
          </cell>
          <cell r="DJ981">
            <v>0</v>
          </cell>
          <cell r="DU981">
            <v>0</v>
          </cell>
          <cell r="DV981">
            <v>0</v>
          </cell>
          <cell r="DW981">
            <v>0</v>
          </cell>
        </row>
        <row r="982">
          <cell r="DH982">
            <v>0</v>
          </cell>
          <cell r="DI982">
            <v>0</v>
          </cell>
          <cell r="DJ982">
            <v>0</v>
          </cell>
          <cell r="DU982">
            <v>0</v>
          </cell>
          <cell r="DV982">
            <v>0</v>
          </cell>
          <cell r="DW982">
            <v>0</v>
          </cell>
        </row>
        <row r="983">
          <cell r="DH983">
            <v>0</v>
          </cell>
          <cell r="DI983">
            <v>0</v>
          </cell>
          <cell r="DJ983">
            <v>0</v>
          </cell>
          <cell r="DU983">
            <v>0</v>
          </cell>
          <cell r="DV983">
            <v>0</v>
          </cell>
          <cell r="DW983">
            <v>0</v>
          </cell>
        </row>
        <row r="984">
          <cell r="DH984">
            <v>0</v>
          </cell>
          <cell r="DI984">
            <v>0</v>
          </cell>
          <cell r="DJ984">
            <v>0</v>
          </cell>
          <cell r="DU984">
            <v>0</v>
          </cell>
          <cell r="DV984">
            <v>0</v>
          </cell>
          <cell r="DW984">
            <v>0</v>
          </cell>
        </row>
        <row r="985">
          <cell r="DH985">
            <v>0</v>
          </cell>
          <cell r="DI985">
            <v>0</v>
          </cell>
          <cell r="DJ985">
            <v>0</v>
          </cell>
          <cell r="DU985">
            <v>0</v>
          </cell>
          <cell r="DV985">
            <v>0</v>
          </cell>
          <cell r="DW985">
            <v>0</v>
          </cell>
        </row>
        <row r="986">
          <cell r="DH986">
            <v>0</v>
          </cell>
          <cell r="DI986">
            <v>0</v>
          </cell>
          <cell r="DJ986">
            <v>0</v>
          </cell>
          <cell r="DU986">
            <v>0</v>
          </cell>
          <cell r="DV986">
            <v>0</v>
          </cell>
          <cell r="DW986">
            <v>0</v>
          </cell>
        </row>
        <row r="987">
          <cell r="DH987">
            <v>0</v>
          </cell>
          <cell r="DI987">
            <v>0</v>
          </cell>
          <cell r="DJ987">
            <v>0</v>
          </cell>
          <cell r="DU987">
            <v>0</v>
          </cell>
          <cell r="DV987">
            <v>0</v>
          </cell>
          <cell r="DW987">
            <v>0</v>
          </cell>
        </row>
        <row r="988">
          <cell r="DH988">
            <v>0</v>
          </cell>
          <cell r="DI988">
            <v>0</v>
          </cell>
          <cell r="DJ988">
            <v>0</v>
          </cell>
          <cell r="DU988">
            <v>0</v>
          </cell>
          <cell r="DV988">
            <v>0</v>
          </cell>
          <cell r="DW988">
            <v>0</v>
          </cell>
        </row>
        <row r="989">
          <cell r="DH989">
            <v>0</v>
          </cell>
          <cell r="DI989">
            <v>0</v>
          </cell>
          <cell r="DJ989">
            <v>0</v>
          </cell>
          <cell r="DU989">
            <v>0</v>
          </cell>
          <cell r="DV989">
            <v>0</v>
          </cell>
          <cell r="DW989">
            <v>0</v>
          </cell>
        </row>
        <row r="990">
          <cell r="DH990">
            <v>0</v>
          </cell>
          <cell r="DI990">
            <v>0</v>
          </cell>
          <cell r="DJ990">
            <v>0</v>
          </cell>
          <cell r="DU990">
            <v>0</v>
          </cell>
          <cell r="DV990">
            <v>0</v>
          </cell>
          <cell r="DW990">
            <v>0</v>
          </cell>
        </row>
        <row r="991">
          <cell r="DH991">
            <v>0</v>
          </cell>
          <cell r="DI991">
            <v>0</v>
          </cell>
          <cell r="DJ991">
            <v>0</v>
          </cell>
          <cell r="DU991">
            <v>0</v>
          </cell>
          <cell r="DV991">
            <v>0</v>
          </cell>
          <cell r="DW991">
            <v>0</v>
          </cell>
        </row>
        <row r="992">
          <cell r="DH992">
            <v>0</v>
          </cell>
          <cell r="DI992">
            <v>0</v>
          </cell>
          <cell r="DJ992">
            <v>0</v>
          </cell>
          <cell r="DU992">
            <v>0</v>
          </cell>
          <cell r="DV992">
            <v>0</v>
          </cell>
          <cell r="DW992">
            <v>0</v>
          </cell>
        </row>
        <row r="993">
          <cell r="DH993">
            <v>0</v>
          </cell>
          <cell r="DI993">
            <v>0</v>
          </cell>
          <cell r="DJ993">
            <v>0</v>
          </cell>
          <cell r="DU993">
            <v>0</v>
          </cell>
          <cell r="DV993">
            <v>0</v>
          </cell>
          <cell r="DW993">
            <v>0</v>
          </cell>
        </row>
        <row r="994">
          <cell r="DH994">
            <v>0</v>
          </cell>
          <cell r="DI994">
            <v>0</v>
          </cell>
          <cell r="DJ994">
            <v>0</v>
          </cell>
          <cell r="DU994">
            <v>0</v>
          </cell>
          <cell r="DV994">
            <v>0</v>
          </cell>
          <cell r="DW994">
            <v>0</v>
          </cell>
        </row>
        <row r="995">
          <cell r="DH995">
            <v>0</v>
          </cell>
          <cell r="DI995">
            <v>0</v>
          </cell>
          <cell r="DJ995">
            <v>0</v>
          </cell>
          <cell r="DU995">
            <v>0</v>
          </cell>
          <cell r="DV995">
            <v>0</v>
          </cell>
          <cell r="DW995">
            <v>0</v>
          </cell>
        </row>
        <row r="996">
          <cell r="DH996">
            <v>0</v>
          </cell>
          <cell r="DI996">
            <v>0</v>
          </cell>
          <cell r="DJ996">
            <v>0</v>
          </cell>
          <cell r="DU996">
            <v>0</v>
          </cell>
          <cell r="DV996">
            <v>0</v>
          </cell>
          <cell r="DW996">
            <v>0</v>
          </cell>
        </row>
        <row r="997">
          <cell r="DH997">
            <v>0</v>
          </cell>
          <cell r="DI997">
            <v>0</v>
          </cell>
          <cell r="DJ997">
            <v>0</v>
          </cell>
          <cell r="DU997">
            <v>0</v>
          </cell>
          <cell r="DV997">
            <v>0</v>
          </cell>
          <cell r="DW997">
            <v>0</v>
          </cell>
        </row>
        <row r="998">
          <cell r="DH998">
            <v>0</v>
          </cell>
          <cell r="DI998">
            <v>0</v>
          </cell>
          <cell r="DJ998">
            <v>0</v>
          </cell>
          <cell r="DU998">
            <v>0</v>
          </cell>
          <cell r="DV998">
            <v>0</v>
          </cell>
          <cell r="DW998">
            <v>0</v>
          </cell>
        </row>
        <row r="999">
          <cell r="DH999">
            <v>0</v>
          </cell>
          <cell r="DI999">
            <v>0</v>
          </cell>
          <cell r="DJ999">
            <v>0</v>
          </cell>
          <cell r="DU999">
            <v>0</v>
          </cell>
          <cell r="DV999">
            <v>0</v>
          </cell>
          <cell r="DW999">
            <v>0</v>
          </cell>
        </row>
        <row r="1000">
          <cell r="DH1000">
            <v>0</v>
          </cell>
          <cell r="DI1000">
            <v>0</v>
          </cell>
          <cell r="DJ1000">
            <v>0</v>
          </cell>
          <cell r="DU1000">
            <v>0</v>
          </cell>
          <cell r="DV1000">
            <v>0</v>
          </cell>
          <cell r="DW1000">
            <v>0</v>
          </cell>
        </row>
        <row r="1001">
          <cell r="DH1001">
            <v>0</v>
          </cell>
          <cell r="DI1001">
            <v>0</v>
          </cell>
          <cell r="DJ1001">
            <v>0</v>
          </cell>
          <cell r="DU1001">
            <v>0</v>
          </cell>
          <cell r="DV1001">
            <v>0</v>
          </cell>
          <cell r="DW1001">
            <v>0</v>
          </cell>
        </row>
        <row r="1002">
          <cell r="DH1002">
            <v>0</v>
          </cell>
          <cell r="DI1002">
            <v>0</v>
          </cell>
          <cell r="DJ1002">
            <v>0</v>
          </cell>
          <cell r="DU1002">
            <v>0</v>
          </cell>
          <cell r="DV1002">
            <v>0</v>
          </cell>
          <cell r="DW1002">
            <v>0</v>
          </cell>
        </row>
        <row r="1003">
          <cell r="DH1003">
            <v>0</v>
          </cell>
          <cell r="DI1003">
            <v>0</v>
          </cell>
          <cell r="DJ1003">
            <v>0</v>
          </cell>
          <cell r="DU1003">
            <v>0</v>
          </cell>
          <cell r="DV1003">
            <v>0</v>
          </cell>
          <cell r="DW1003">
            <v>0</v>
          </cell>
        </row>
        <row r="1004">
          <cell r="DH1004">
            <v>0</v>
          </cell>
          <cell r="DI1004">
            <v>0</v>
          </cell>
          <cell r="DJ1004">
            <v>0</v>
          </cell>
          <cell r="DU1004">
            <v>0</v>
          </cell>
          <cell r="DV1004">
            <v>0</v>
          </cell>
          <cell r="DW1004">
            <v>0</v>
          </cell>
        </row>
        <row r="1005">
          <cell r="DH1005">
            <v>0</v>
          </cell>
          <cell r="DI1005">
            <v>0</v>
          </cell>
          <cell r="DJ1005">
            <v>0</v>
          </cell>
          <cell r="DU1005">
            <v>0</v>
          </cell>
          <cell r="DV1005">
            <v>0</v>
          </cell>
          <cell r="DW1005">
            <v>0</v>
          </cell>
        </row>
        <row r="1006">
          <cell r="DH1006">
            <v>0</v>
          </cell>
          <cell r="DI1006">
            <v>0</v>
          </cell>
          <cell r="DJ1006">
            <v>0</v>
          </cell>
          <cell r="DU1006">
            <v>0</v>
          </cell>
          <cell r="DV1006">
            <v>0</v>
          </cell>
          <cell r="DW1006">
            <v>0</v>
          </cell>
        </row>
        <row r="1007">
          <cell r="DH1007">
            <v>0</v>
          </cell>
          <cell r="DI1007">
            <v>0</v>
          </cell>
          <cell r="DJ1007">
            <v>0</v>
          </cell>
          <cell r="DU1007">
            <v>0</v>
          </cell>
          <cell r="DV1007">
            <v>0</v>
          </cell>
          <cell r="DW1007">
            <v>0</v>
          </cell>
        </row>
        <row r="1008">
          <cell r="DH1008">
            <v>0</v>
          </cell>
          <cell r="DI1008">
            <v>0</v>
          </cell>
          <cell r="DJ1008">
            <v>0</v>
          </cell>
          <cell r="DU1008">
            <v>0</v>
          </cell>
          <cell r="DV1008">
            <v>0</v>
          </cell>
          <cell r="DW1008">
            <v>0</v>
          </cell>
        </row>
        <row r="1009">
          <cell r="DH1009">
            <v>0</v>
          </cell>
          <cell r="DI1009">
            <v>0</v>
          </cell>
          <cell r="DJ1009">
            <v>0</v>
          </cell>
          <cell r="DU1009">
            <v>0</v>
          </cell>
          <cell r="DV1009">
            <v>0</v>
          </cell>
          <cell r="DW1009">
            <v>0</v>
          </cell>
        </row>
        <row r="1010">
          <cell r="DH1010">
            <v>0</v>
          </cell>
          <cell r="DI1010">
            <v>0</v>
          </cell>
          <cell r="DJ1010">
            <v>0</v>
          </cell>
          <cell r="DU1010">
            <v>0</v>
          </cell>
          <cell r="DV1010">
            <v>0</v>
          </cell>
          <cell r="DW1010">
            <v>0</v>
          </cell>
        </row>
        <row r="1011">
          <cell r="DH1011">
            <v>0</v>
          </cell>
          <cell r="DI1011">
            <v>0</v>
          </cell>
          <cell r="DJ1011">
            <v>0</v>
          </cell>
          <cell r="DU1011">
            <v>0</v>
          </cell>
          <cell r="DV1011">
            <v>0</v>
          </cell>
          <cell r="DW1011">
            <v>0</v>
          </cell>
        </row>
        <row r="1012">
          <cell r="DH1012">
            <v>0</v>
          </cell>
          <cell r="DI1012">
            <v>0</v>
          </cell>
          <cell r="DJ1012">
            <v>0</v>
          </cell>
          <cell r="DU1012">
            <v>0</v>
          </cell>
          <cell r="DV1012">
            <v>0</v>
          </cell>
          <cell r="DW1012">
            <v>0</v>
          </cell>
        </row>
        <row r="1013">
          <cell r="DH1013">
            <v>0</v>
          </cell>
          <cell r="DI1013">
            <v>0</v>
          </cell>
          <cell r="DJ1013">
            <v>0</v>
          </cell>
          <cell r="DU1013">
            <v>0</v>
          </cell>
          <cell r="DV1013">
            <v>0</v>
          </cell>
          <cell r="DW1013">
            <v>0</v>
          </cell>
        </row>
        <row r="1014">
          <cell r="DH1014">
            <v>0</v>
          </cell>
          <cell r="DI1014">
            <v>0</v>
          </cell>
          <cell r="DJ1014">
            <v>0</v>
          </cell>
          <cell r="DU1014">
            <v>0</v>
          </cell>
          <cell r="DV1014">
            <v>0</v>
          </cell>
          <cell r="DW1014">
            <v>0</v>
          </cell>
        </row>
        <row r="1015">
          <cell r="DH1015">
            <v>0</v>
          </cell>
          <cell r="DI1015">
            <v>0</v>
          </cell>
          <cell r="DJ1015">
            <v>0</v>
          </cell>
          <cell r="DU1015">
            <v>0</v>
          </cell>
          <cell r="DV1015">
            <v>0</v>
          </cell>
          <cell r="DW1015">
            <v>0</v>
          </cell>
        </row>
        <row r="1016">
          <cell r="DH1016">
            <v>0</v>
          </cell>
          <cell r="DI1016">
            <v>0</v>
          </cell>
          <cell r="DJ1016">
            <v>0</v>
          </cell>
          <cell r="DU1016">
            <v>0</v>
          </cell>
          <cell r="DV1016">
            <v>0</v>
          </cell>
          <cell r="DW1016">
            <v>0</v>
          </cell>
        </row>
        <row r="1017">
          <cell r="DH1017">
            <v>0</v>
          </cell>
          <cell r="DI1017">
            <v>0</v>
          </cell>
          <cell r="DJ1017">
            <v>0</v>
          </cell>
          <cell r="DU1017">
            <v>0</v>
          </cell>
          <cell r="DV1017">
            <v>0</v>
          </cell>
          <cell r="DW1017">
            <v>0</v>
          </cell>
        </row>
        <row r="1018">
          <cell r="DH1018">
            <v>0</v>
          </cell>
          <cell r="DI1018">
            <v>0</v>
          </cell>
          <cell r="DJ1018">
            <v>0</v>
          </cell>
          <cell r="DU1018">
            <v>0</v>
          </cell>
          <cell r="DV1018">
            <v>0</v>
          </cell>
          <cell r="DW1018">
            <v>0</v>
          </cell>
        </row>
        <row r="1019">
          <cell r="DH1019">
            <v>0</v>
          </cell>
          <cell r="DI1019">
            <v>0</v>
          </cell>
          <cell r="DJ1019">
            <v>0</v>
          </cell>
          <cell r="DU1019">
            <v>0</v>
          </cell>
          <cell r="DV1019">
            <v>0</v>
          </cell>
          <cell r="DW1019">
            <v>0</v>
          </cell>
        </row>
        <row r="1020">
          <cell r="DH1020">
            <v>0</v>
          </cell>
          <cell r="DI1020">
            <v>0</v>
          </cell>
          <cell r="DJ1020">
            <v>0</v>
          </cell>
          <cell r="DU1020">
            <v>0</v>
          </cell>
          <cell r="DV1020">
            <v>0</v>
          </cell>
          <cell r="DW1020">
            <v>0</v>
          </cell>
        </row>
        <row r="1021">
          <cell r="DH1021">
            <v>0</v>
          </cell>
          <cell r="DI1021">
            <v>0</v>
          </cell>
          <cell r="DJ1021">
            <v>0</v>
          </cell>
          <cell r="DU1021">
            <v>0</v>
          </cell>
          <cell r="DV1021">
            <v>0</v>
          </cell>
          <cell r="DW1021">
            <v>0</v>
          </cell>
        </row>
        <row r="1022">
          <cell r="DH1022">
            <v>0</v>
          </cell>
          <cell r="DI1022">
            <v>0</v>
          </cell>
          <cell r="DJ1022">
            <v>0</v>
          </cell>
          <cell r="DU1022">
            <v>0</v>
          </cell>
          <cell r="DV1022">
            <v>0</v>
          </cell>
          <cell r="DW1022">
            <v>0</v>
          </cell>
        </row>
        <row r="1023">
          <cell r="DH1023">
            <v>0</v>
          </cell>
          <cell r="DI1023">
            <v>0</v>
          </cell>
          <cell r="DJ1023">
            <v>0</v>
          </cell>
          <cell r="DU1023">
            <v>0</v>
          </cell>
          <cell r="DV1023">
            <v>0</v>
          </cell>
          <cell r="DW1023">
            <v>0</v>
          </cell>
        </row>
        <row r="1024">
          <cell r="DH1024">
            <v>0</v>
          </cell>
          <cell r="DI1024">
            <v>0</v>
          </cell>
          <cell r="DJ1024">
            <v>0</v>
          </cell>
          <cell r="DU1024">
            <v>0</v>
          </cell>
          <cell r="DV1024">
            <v>0</v>
          </cell>
          <cell r="DW1024">
            <v>0</v>
          </cell>
        </row>
        <row r="1025">
          <cell r="DH1025">
            <v>0</v>
          </cell>
          <cell r="DI1025">
            <v>0</v>
          </cell>
          <cell r="DJ1025">
            <v>0</v>
          </cell>
          <cell r="DU1025">
            <v>0</v>
          </cell>
          <cell r="DV1025">
            <v>0</v>
          </cell>
          <cell r="DW1025">
            <v>0</v>
          </cell>
        </row>
        <row r="1026">
          <cell r="DH1026">
            <v>0</v>
          </cell>
          <cell r="DI1026">
            <v>0</v>
          </cell>
          <cell r="DJ1026">
            <v>0</v>
          </cell>
          <cell r="DU1026">
            <v>0</v>
          </cell>
          <cell r="DV1026">
            <v>0</v>
          </cell>
          <cell r="DW1026">
            <v>0</v>
          </cell>
        </row>
        <row r="1027">
          <cell r="DH1027">
            <v>0</v>
          </cell>
          <cell r="DI1027">
            <v>0</v>
          </cell>
          <cell r="DJ1027">
            <v>0</v>
          </cell>
          <cell r="DU1027">
            <v>0</v>
          </cell>
          <cell r="DV1027">
            <v>0</v>
          </cell>
          <cell r="DW1027">
            <v>0</v>
          </cell>
        </row>
        <row r="1028">
          <cell r="DH1028">
            <v>0</v>
          </cell>
          <cell r="DI1028">
            <v>0</v>
          </cell>
          <cell r="DJ1028">
            <v>0</v>
          </cell>
          <cell r="DU1028">
            <v>0</v>
          </cell>
          <cell r="DV1028">
            <v>0</v>
          </cell>
          <cell r="DW1028">
            <v>0</v>
          </cell>
        </row>
        <row r="1029">
          <cell r="DH1029">
            <v>0</v>
          </cell>
          <cell r="DI1029">
            <v>0</v>
          </cell>
          <cell r="DJ1029">
            <v>0</v>
          </cell>
          <cell r="DU1029">
            <v>0</v>
          </cell>
          <cell r="DV1029">
            <v>0</v>
          </cell>
          <cell r="DW1029">
            <v>0</v>
          </cell>
        </row>
        <row r="1030">
          <cell r="DH1030">
            <v>0</v>
          </cell>
          <cell r="DI1030">
            <v>0</v>
          </cell>
          <cell r="DJ1030">
            <v>0</v>
          </cell>
          <cell r="DU1030">
            <v>0</v>
          </cell>
          <cell r="DV1030">
            <v>0</v>
          </cell>
          <cell r="DW1030">
            <v>0</v>
          </cell>
        </row>
        <row r="1031">
          <cell r="DH1031">
            <v>0</v>
          </cell>
          <cell r="DI1031">
            <v>0</v>
          </cell>
          <cell r="DJ1031">
            <v>0</v>
          </cell>
          <cell r="DU1031">
            <v>0</v>
          </cell>
          <cell r="DV1031">
            <v>0</v>
          </cell>
          <cell r="DW1031">
            <v>0</v>
          </cell>
        </row>
        <row r="1032">
          <cell r="DH1032">
            <v>0</v>
          </cell>
          <cell r="DI1032">
            <v>0</v>
          </cell>
          <cell r="DJ1032">
            <v>0</v>
          </cell>
          <cell r="DU1032">
            <v>0</v>
          </cell>
          <cell r="DV1032">
            <v>0</v>
          </cell>
          <cell r="DW1032">
            <v>0</v>
          </cell>
        </row>
        <row r="1033">
          <cell r="DH1033">
            <v>0</v>
          </cell>
          <cell r="DI1033">
            <v>0</v>
          </cell>
          <cell r="DJ1033">
            <v>0</v>
          </cell>
          <cell r="DU1033">
            <v>0</v>
          </cell>
          <cell r="DV1033">
            <v>0</v>
          </cell>
          <cell r="DW1033">
            <v>0</v>
          </cell>
        </row>
        <row r="1034">
          <cell r="DH1034">
            <v>0</v>
          </cell>
          <cell r="DI1034">
            <v>0</v>
          </cell>
          <cell r="DJ1034">
            <v>0</v>
          </cell>
          <cell r="DU1034">
            <v>0</v>
          </cell>
          <cell r="DV1034">
            <v>0</v>
          </cell>
          <cell r="DW1034">
            <v>0</v>
          </cell>
        </row>
        <row r="1035">
          <cell r="DH1035">
            <v>0</v>
          </cell>
          <cell r="DI1035">
            <v>0</v>
          </cell>
          <cell r="DJ1035">
            <v>0</v>
          </cell>
          <cell r="DU1035">
            <v>0</v>
          </cell>
          <cell r="DV1035">
            <v>0</v>
          </cell>
          <cell r="DW1035">
            <v>0</v>
          </cell>
        </row>
        <row r="1036">
          <cell r="DH1036">
            <v>0</v>
          </cell>
          <cell r="DI1036">
            <v>0</v>
          </cell>
          <cell r="DJ1036">
            <v>0</v>
          </cell>
          <cell r="DU1036">
            <v>0</v>
          </cell>
          <cell r="DV1036">
            <v>0</v>
          </cell>
          <cell r="DW1036">
            <v>0</v>
          </cell>
        </row>
        <row r="1037">
          <cell r="DH1037">
            <v>0</v>
          </cell>
          <cell r="DI1037">
            <v>0</v>
          </cell>
          <cell r="DJ1037">
            <v>0</v>
          </cell>
          <cell r="DU1037">
            <v>0</v>
          </cell>
          <cell r="DV1037">
            <v>0</v>
          </cell>
          <cell r="DW1037">
            <v>0</v>
          </cell>
        </row>
        <row r="1038">
          <cell r="DH1038">
            <v>0</v>
          </cell>
          <cell r="DI1038">
            <v>0</v>
          </cell>
          <cell r="DJ1038">
            <v>0</v>
          </cell>
          <cell r="DU1038">
            <v>0</v>
          </cell>
          <cell r="DV1038">
            <v>0</v>
          </cell>
          <cell r="DW1038">
            <v>0</v>
          </cell>
        </row>
        <row r="1039">
          <cell r="DH1039">
            <v>0</v>
          </cell>
          <cell r="DI1039">
            <v>0</v>
          </cell>
          <cell r="DJ1039">
            <v>0</v>
          </cell>
          <cell r="DU1039">
            <v>0</v>
          </cell>
          <cell r="DV1039">
            <v>0</v>
          </cell>
          <cell r="DW1039">
            <v>0</v>
          </cell>
        </row>
        <row r="1040">
          <cell r="DH1040">
            <v>0</v>
          </cell>
          <cell r="DI1040">
            <v>0</v>
          </cell>
          <cell r="DJ1040">
            <v>0</v>
          </cell>
          <cell r="DU1040">
            <v>0</v>
          </cell>
          <cell r="DV1040">
            <v>0</v>
          </cell>
          <cell r="DW1040">
            <v>0</v>
          </cell>
        </row>
        <row r="1041">
          <cell r="DH1041">
            <v>0</v>
          </cell>
          <cell r="DI1041">
            <v>0</v>
          </cell>
          <cell r="DJ1041">
            <v>0</v>
          </cell>
          <cell r="DU1041">
            <v>0</v>
          </cell>
          <cell r="DV1041">
            <v>0</v>
          </cell>
          <cell r="DW1041">
            <v>0</v>
          </cell>
        </row>
        <row r="1042">
          <cell r="DH1042">
            <v>0</v>
          </cell>
          <cell r="DI1042">
            <v>0</v>
          </cell>
          <cell r="DJ1042">
            <v>0</v>
          </cell>
          <cell r="DU1042">
            <v>0</v>
          </cell>
          <cell r="DV1042">
            <v>0</v>
          </cell>
          <cell r="DW1042">
            <v>0</v>
          </cell>
        </row>
        <row r="1043">
          <cell r="DH1043">
            <v>0</v>
          </cell>
          <cell r="DI1043">
            <v>0</v>
          </cell>
          <cell r="DJ1043">
            <v>0</v>
          </cell>
          <cell r="DU1043">
            <v>0</v>
          </cell>
          <cell r="DV1043">
            <v>0</v>
          </cell>
          <cell r="DW1043">
            <v>0</v>
          </cell>
        </row>
        <row r="1044">
          <cell r="DH1044">
            <v>0</v>
          </cell>
          <cell r="DI1044">
            <v>0</v>
          </cell>
          <cell r="DJ1044">
            <v>0</v>
          </cell>
          <cell r="DU1044">
            <v>0</v>
          </cell>
          <cell r="DV1044">
            <v>0</v>
          </cell>
          <cell r="DW1044">
            <v>0</v>
          </cell>
        </row>
        <row r="1045">
          <cell r="DH1045">
            <v>0</v>
          </cell>
          <cell r="DI1045">
            <v>0</v>
          </cell>
          <cell r="DJ1045">
            <v>0</v>
          </cell>
          <cell r="DU1045">
            <v>0</v>
          </cell>
          <cell r="DV1045">
            <v>0</v>
          </cell>
          <cell r="DW1045">
            <v>0</v>
          </cell>
        </row>
        <row r="1046">
          <cell r="DH1046">
            <v>0</v>
          </cell>
          <cell r="DI1046">
            <v>0</v>
          </cell>
          <cell r="DJ1046">
            <v>0</v>
          </cell>
          <cell r="DU1046">
            <v>0</v>
          </cell>
          <cell r="DV1046">
            <v>0</v>
          </cell>
          <cell r="DW1046">
            <v>0</v>
          </cell>
        </row>
        <row r="1047">
          <cell r="DH1047">
            <v>0</v>
          </cell>
          <cell r="DI1047">
            <v>0</v>
          </cell>
          <cell r="DJ1047">
            <v>0</v>
          </cell>
          <cell r="DU1047">
            <v>0</v>
          </cell>
          <cell r="DV1047">
            <v>0</v>
          </cell>
          <cell r="DW1047">
            <v>0</v>
          </cell>
        </row>
        <row r="1048">
          <cell r="DH1048">
            <v>0</v>
          </cell>
          <cell r="DI1048">
            <v>0</v>
          </cell>
          <cell r="DJ1048">
            <v>0</v>
          </cell>
          <cell r="DU1048">
            <v>0</v>
          </cell>
          <cell r="DV1048">
            <v>0</v>
          </cell>
          <cell r="DW1048">
            <v>0</v>
          </cell>
        </row>
        <row r="1049">
          <cell r="DH1049">
            <v>0</v>
          </cell>
          <cell r="DI1049">
            <v>0</v>
          </cell>
          <cell r="DJ1049">
            <v>0</v>
          </cell>
          <cell r="DU1049">
            <v>0</v>
          </cell>
          <cell r="DV1049">
            <v>0</v>
          </cell>
          <cell r="DW1049">
            <v>0</v>
          </cell>
        </row>
        <row r="1050">
          <cell r="DH1050">
            <v>0</v>
          </cell>
          <cell r="DI1050">
            <v>0</v>
          </cell>
          <cell r="DJ1050">
            <v>0</v>
          </cell>
          <cell r="DU1050">
            <v>0</v>
          </cell>
          <cell r="DV1050">
            <v>0</v>
          </cell>
          <cell r="DW1050">
            <v>0</v>
          </cell>
        </row>
        <row r="1051">
          <cell r="DH1051">
            <v>0</v>
          </cell>
          <cell r="DI1051">
            <v>0</v>
          </cell>
          <cell r="DJ1051">
            <v>0</v>
          </cell>
          <cell r="DU1051">
            <v>0</v>
          </cell>
          <cell r="DV1051">
            <v>0</v>
          </cell>
          <cell r="DW1051">
            <v>0</v>
          </cell>
        </row>
        <row r="1052">
          <cell r="DH1052">
            <v>0</v>
          </cell>
          <cell r="DI1052">
            <v>0</v>
          </cell>
          <cell r="DJ1052">
            <v>0</v>
          </cell>
          <cell r="DU1052">
            <v>0</v>
          </cell>
          <cell r="DV1052">
            <v>0</v>
          </cell>
          <cell r="DW1052">
            <v>0</v>
          </cell>
        </row>
        <row r="1053">
          <cell r="DH1053">
            <v>0</v>
          </cell>
          <cell r="DI1053">
            <v>0</v>
          </cell>
          <cell r="DJ1053">
            <v>0</v>
          </cell>
          <cell r="DU1053">
            <v>0</v>
          </cell>
          <cell r="DV1053">
            <v>0</v>
          </cell>
          <cell r="DW1053">
            <v>0</v>
          </cell>
        </row>
        <row r="1054">
          <cell r="DH1054">
            <v>0</v>
          </cell>
          <cell r="DI1054">
            <v>0</v>
          </cell>
          <cell r="DJ1054">
            <v>0</v>
          </cell>
          <cell r="DU1054">
            <v>0</v>
          </cell>
          <cell r="DV1054">
            <v>0</v>
          </cell>
          <cell r="DW1054">
            <v>0</v>
          </cell>
        </row>
        <row r="1055">
          <cell r="DH1055">
            <v>0</v>
          </cell>
          <cell r="DI1055">
            <v>0</v>
          </cell>
          <cell r="DJ1055">
            <v>0</v>
          </cell>
          <cell r="DU1055">
            <v>0</v>
          </cell>
          <cell r="DV1055">
            <v>0</v>
          </cell>
          <cell r="DW1055">
            <v>0</v>
          </cell>
        </row>
        <row r="1056">
          <cell r="DH1056">
            <v>0</v>
          </cell>
          <cell r="DI1056">
            <v>0</v>
          </cell>
          <cell r="DJ1056">
            <v>0</v>
          </cell>
          <cell r="DU1056">
            <v>0</v>
          </cell>
          <cell r="DV1056">
            <v>0</v>
          </cell>
          <cell r="DW1056">
            <v>0</v>
          </cell>
        </row>
        <row r="1057">
          <cell r="DH1057">
            <v>0</v>
          </cell>
          <cell r="DI1057">
            <v>0</v>
          </cell>
          <cell r="DJ1057">
            <v>0</v>
          </cell>
          <cell r="DU1057">
            <v>0</v>
          </cell>
          <cell r="DV1057">
            <v>0</v>
          </cell>
          <cell r="DW1057">
            <v>0</v>
          </cell>
        </row>
        <row r="1058">
          <cell r="DH1058">
            <v>0</v>
          </cell>
          <cell r="DI1058">
            <v>0</v>
          </cell>
          <cell r="DJ1058">
            <v>0</v>
          </cell>
          <cell r="DU1058">
            <v>0</v>
          </cell>
          <cell r="DV1058">
            <v>0</v>
          </cell>
          <cell r="DW1058">
            <v>0</v>
          </cell>
        </row>
        <row r="1059">
          <cell r="DH1059">
            <v>0</v>
          </cell>
          <cell r="DI1059">
            <v>0</v>
          </cell>
          <cell r="DJ1059">
            <v>0</v>
          </cell>
          <cell r="DU1059">
            <v>0</v>
          </cell>
          <cell r="DV1059">
            <v>0</v>
          </cell>
          <cell r="DW1059">
            <v>0</v>
          </cell>
        </row>
        <row r="1060">
          <cell r="DH1060">
            <v>0</v>
          </cell>
          <cell r="DI1060">
            <v>0</v>
          </cell>
          <cell r="DJ1060">
            <v>0</v>
          </cell>
          <cell r="DU1060">
            <v>0</v>
          </cell>
          <cell r="DV1060">
            <v>0</v>
          </cell>
          <cell r="DW1060">
            <v>0</v>
          </cell>
        </row>
        <row r="1061">
          <cell r="DH1061">
            <v>0</v>
          </cell>
          <cell r="DI1061">
            <v>0</v>
          </cell>
          <cell r="DJ1061">
            <v>0</v>
          </cell>
          <cell r="DU1061">
            <v>0</v>
          </cell>
          <cell r="DV1061">
            <v>0</v>
          </cell>
          <cell r="DW1061">
            <v>0</v>
          </cell>
        </row>
        <row r="1062">
          <cell r="DH1062">
            <v>0</v>
          </cell>
          <cell r="DI1062">
            <v>0</v>
          </cell>
          <cell r="DJ1062">
            <v>0</v>
          </cell>
          <cell r="DU1062">
            <v>0</v>
          </cell>
          <cell r="DV1062">
            <v>0</v>
          </cell>
          <cell r="DW1062">
            <v>0</v>
          </cell>
        </row>
        <row r="1063">
          <cell r="DH1063">
            <v>0</v>
          </cell>
          <cell r="DI1063">
            <v>0</v>
          </cell>
          <cell r="DJ1063">
            <v>0</v>
          </cell>
          <cell r="DU1063">
            <v>0</v>
          </cell>
          <cell r="DV1063">
            <v>0</v>
          </cell>
          <cell r="DW1063">
            <v>0</v>
          </cell>
        </row>
        <row r="1064">
          <cell r="DH1064">
            <v>0</v>
          </cell>
          <cell r="DI1064">
            <v>0</v>
          </cell>
          <cell r="DJ1064">
            <v>0</v>
          </cell>
          <cell r="DU1064">
            <v>0</v>
          </cell>
          <cell r="DV1064">
            <v>0</v>
          </cell>
          <cell r="DW1064">
            <v>0</v>
          </cell>
        </row>
        <row r="1065">
          <cell r="DH1065">
            <v>0</v>
          </cell>
          <cell r="DI1065">
            <v>0</v>
          </cell>
          <cell r="DJ1065">
            <v>0</v>
          </cell>
          <cell r="DU1065">
            <v>0</v>
          </cell>
          <cell r="DV1065">
            <v>0</v>
          </cell>
          <cell r="DW1065">
            <v>0</v>
          </cell>
        </row>
        <row r="1066">
          <cell r="DH1066">
            <v>0</v>
          </cell>
          <cell r="DI1066">
            <v>0</v>
          </cell>
          <cell r="DJ1066">
            <v>0</v>
          </cell>
          <cell r="DU1066">
            <v>0</v>
          </cell>
          <cell r="DV1066">
            <v>0</v>
          </cell>
          <cell r="DW1066">
            <v>0</v>
          </cell>
        </row>
        <row r="1067">
          <cell r="DH1067">
            <v>0</v>
          </cell>
          <cell r="DI1067">
            <v>0</v>
          </cell>
          <cell r="DJ1067">
            <v>0</v>
          </cell>
          <cell r="DU1067">
            <v>0</v>
          </cell>
          <cell r="DV1067">
            <v>0</v>
          </cell>
          <cell r="DW1067">
            <v>0</v>
          </cell>
        </row>
        <row r="1068">
          <cell r="DH1068">
            <v>0</v>
          </cell>
          <cell r="DI1068">
            <v>0</v>
          </cell>
          <cell r="DJ1068">
            <v>0</v>
          </cell>
          <cell r="DU1068">
            <v>0</v>
          </cell>
          <cell r="DV1068">
            <v>0</v>
          </cell>
          <cell r="DW1068">
            <v>0</v>
          </cell>
        </row>
        <row r="1069">
          <cell r="DH1069">
            <v>0</v>
          </cell>
          <cell r="DI1069">
            <v>0</v>
          </cell>
          <cell r="DJ1069">
            <v>0</v>
          </cell>
          <cell r="DU1069">
            <v>0</v>
          </cell>
          <cell r="DV1069">
            <v>0</v>
          </cell>
          <cell r="DW1069">
            <v>0</v>
          </cell>
        </row>
        <row r="1070">
          <cell r="DH1070">
            <v>0</v>
          </cell>
          <cell r="DI1070">
            <v>0</v>
          </cell>
          <cell r="DJ1070">
            <v>0</v>
          </cell>
          <cell r="DU1070">
            <v>0</v>
          </cell>
          <cell r="DV1070">
            <v>0</v>
          </cell>
          <cell r="DW1070">
            <v>0</v>
          </cell>
        </row>
        <row r="1071">
          <cell r="DH1071">
            <v>0</v>
          </cell>
          <cell r="DI1071">
            <v>0</v>
          </cell>
          <cell r="DJ1071">
            <v>0</v>
          </cell>
          <cell r="DU1071">
            <v>0</v>
          </cell>
          <cell r="DV1071">
            <v>0</v>
          </cell>
          <cell r="DW1071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Normal="100" workbookViewId="0">
      <selection activeCell="I51" sqref="I51"/>
    </sheetView>
  </sheetViews>
  <sheetFormatPr defaultRowHeight="15"/>
  <cols>
    <col min="1" max="1" width="35.42578125" customWidth="1"/>
    <col min="2" max="2" width="7.5703125" customWidth="1"/>
    <col min="3" max="4" width="14.5703125" customWidth="1"/>
    <col min="5" max="5" width="15" customWidth="1"/>
    <col min="6" max="6" width="12.7109375" style="2" customWidth="1"/>
  </cols>
  <sheetData>
    <row r="1" spans="1:6">
      <c r="A1" s="90"/>
      <c r="B1" s="90"/>
      <c r="C1" s="90"/>
      <c r="D1" s="195"/>
      <c r="E1" s="196" t="s">
        <v>0</v>
      </c>
      <c r="F1" s="197"/>
    </row>
    <row r="2" spans="1:6">
      <c r="A2" s="90"/>
      <c r="B2" s="90"/>
      <c r="C2" s="90"/>
      <c r="D2" s="195"/>
      <c r="E2" s="196" t="s">
        <v>1</v>
      </c>
      <c r="F2" s="197"/>
    </row>
    <row r="3" spans="1:6">
      <c r="A3" s="90"/>
      <c r="B3" s="90"/>
      <c r="C3" s="90"/>
      <c r="D3" s="195"/>
      <c r="E3" s="196" t="s">
        <v>2</v>
      </c>
      <c r="F3" s="197"/>
    </row>
    <row r="4" spans="1:6">
      <c r="A4" s="90"/>
      <c r="B4" s="90"/>
      <c r="C4" s="90"/>
      <c r="D4" s="195"/>
      <c r="E4" s="196" t="s">
        <v>227</v>
      </c>
      <c r="F4" s="197"/>
    </row>
    <row r="5" spans="1:6">
      <c r="A5" s="90"/>
      <c r="B5" s="90"/>
      <c r="C5" s="90"/>
      <c r="D5" s="90"/>
      <c r="E5" s="90"/>
      <c r="F5" s="198"/>
    </row>
    <row r="6" spans="1:6">
      <c r="A6" s="231" t="s">
        <v>248</v>
      </c>
      <c r="B6" s="231"/>
      <c r="C6" s="231"/>
      <c r="D6" s="231"/>
      <c r="E6" s="231"/>
      <c r="F6" s="231"/>
    </row>
    <row r="7" spans="1:6">
      <c r="A7" s="231" t="s">
        <v>3</v>
      </c>
      <c r="B7" s="231"/>
      <c r="C7" s="231"/>
      <c r="D7" s="231"/>
      <c r="E7" s="231"/>
      <c r="F7" s="231"/>
    </row>
    <row r="8" spans="1:6">
      <c r="A8" s="90"/>
      <c r="B8" s="90"/>
      <c r="C8" s="90"/>
      <c r="D8" s="90"/>
      <c r="E8" s="90"/>
      <c r="F8" s="198"/>
    </row>
    <row r="9" spans="1:6">
      <c r="A9" s="90"/>
      <c r="B9" s="90"/>
      <c r="C9" s="90"/>
      <c r="D9" s="90"/>
      <c r="E9" s="90"/>
      <c r="F9" s="198"/>
    </row>
    <row r="10" spans="1:6">
      <c r="A10" s="199"/>
      <c r="B10" s="200" t="s">
        <v>4</v>
      </c>
      <c r="C10" s="199"/>
      <c r="D10" s="199"/>
      <c r="E10" s="199"/>
      <c r="F10" s="201"/>
    </row>
    <row r="11" spans="1:6">
      <c r="A11" s="199"/>
      <c r="B11" s="200" t="s">
        <v>5</v>
      </c>
      <c r="C11" s="199"/>
      <c r="D11" s="199"/>
      <c r="E11" s="199"/>
      <c r="F11" s="201"/>
    </row>
    <row r="12" spans="1:6" ht="60" customHeight="1">
      <c r="A12" s="232"/>
      <c r="B12" s="234" t="s">
        <v>6</v>
      </c>
      <c r="C12" s="234" t="s">
        <v>249</v>
      </c>
      <c r="D12" s="234" t="s">
        <v>250</v>
      </c>
      <c r="E12" s="237" t="s">
        <v>7</v>
      </c>
      <c r="F12" s="238" t="s">
        <v>8</v>
      </c>
    </row>
    <row r="13" spans="1:6">
      <c r="A13" s="233"/>
      <c r="B13" s="235"/>
      <c r="C13" s="236"/>
      <c r="D13" s="236"/>
      <c r="E13" s="235"/>
      <c r="F13" s="239"/>
    </row>
    <row r="14" spans="1:6">
      <c r="A14" s="202" t="s">
        <v>9</v>
      </c>
      <c r="B14" s="203"/>
      <c r="C14" s="203"/>
      <c r="D14" s="203"/>
      <c r="E14" s="203"/>
      <c r="F14" s="204"/>
    </row>
    <row r="15" spans="1:6" ht="30">
      <c r="A15" s="205" t="s">
        <v>10</v>
      </c>
      <c r="B15" s="206" t="s">
        <v>11</v>
      </c>
      <c r="C15" s="207">
        <v>89958.5</v>
      </c>
      <c r="D15" s="208">
        <v>96504.1</v>
      </c>
      <c r="E15" s="207">
        <f>D15-C15</f>
        <v>6545.6000000000058</v>
      </c>
      <c r="F15" s="209">
        <f>D15/C15*100</f>
        <v>107.2762440458656</v>
      </c>
    </row>
    <row r="16" spans="1:6">
      <c r="A16" s="205" t="s">
        <v>12</v>
      </c>
      <c r="B16" s="206" t="s">
        <v>13</v>
      </c>
      <c r="C16" s="207">
        <v>14978.2</v>
      </c>
      <c r="D16" s="208">
        <v>16074.6</v>
      </c>
      <c r="E16" s="207">
        <f>D16-C16</f>
        <v>1096.3999999999996</v>
      </c>
      <c r="F16" s="209">
        <f t="shared" ref="F16:F19" si="0">D16/C16*100</f>
        <v>107.31997169219265</v>
      </c>
    </row>
    <row r="17" spans="1:6" ht="30">
      <c r="A17" s="205" t="s">
        <v>14</v>
      </c>
      <c r="B17" s="206" t="s">
        <v>15</v>
      </c>
      <c r="C17" s="207">
        <f>C15-C16</f>
        <v>74980.3</v>
      </c>
      <c r="D17" s="207">
        <f>D15-D16</f>
        <v>80429.5</v>
      </c>
      <c r="E17" s="207">
        <f>D17-C17</f>
        <v>5449.1999999999971</v>
      </c>
      <c r="F17" s="209">
        <f>D17/C17*100</f>
        <v>107.26750893234622</v>
      </c>
    </row>
    <row r="18" spans="1:6">
      <c r="A18" s="205" t="s">
        <v>16</v>
      </c>
      <c r="B18" s="206" t="s">
        <v>17</v>
      </c>
      <c r="C18" s="207">
        <v>7230</v>
      </c>
      <c r="D18" s="208">
        <v>8386.5</v>
      </c>
      <c r="E18" s="207">
        <f>D18-C18</f>
        <v>1156.5</v>
      </c>
      <c r="F18" s="209">
        <f>D18/C18*100</f>
        <v>115.99585062240665</v>
      </c>
    </row>
    <row r="19" spans="1:6">
      <c r="A19" s="205" t="s">
        <v>246</v>
      </c>
      <c r="B19" s="206" t="s">
        <v>18</v>
      </c>
      <c r="C19" s="207">
        <f>C18</f>
        <v>7230</v>
      </c>
      <c r="D19" s="207">
        <f>D18</f>
        <v>8386.5</v>
      </c>
      <c r="E19" s="207">
        <f t="shared" ref="E19" si="1">D19-C19</f>
        <v>1156.5</v>
      </c>
      <c r="F19" s="209">
        <f t="shared" si="0"/>
        <v>115.99585062240665</v>
      </c>
    </row>
    <row r="20" spans="1:6">
      <c r="A20" s="210" t="s">
        <v>19</v>
      </c>
      <c r="B20" s="211" t="s">
        <v>20</v>
      </c>
      <c r="C20" s="212">
        <f>C17+C18</f>
        <v>82210.3</v>
      </c>
      <c r="D20" s="213">
        <f>D17+D18</f>
        <v>88816</v>
      </c>
      <c r="E20" s="213">
        <f>D20-C20</f>
        <v>6605.6999999999971</v>
      </c>
      <c r="F20" s="213">
        <f>D20/C20*100</f>
        <v>108.03512455251958</v>
      </c>
    </row>
    <row r="21" spans="1:6">
      <c r="A21" s="202" t="s">
        <v>21</v>
      </c>
      <c r="B21" s="203"/>
      <c r="C21" s="203"/>
      <c r="D21" s="203"/>
      <c r="E21" s="203"/>
      <c r="F21" s="204"/>
    </row>
    <row r="22" spans="1:6" ht="30">
      <c r="A22" s="205" t="s">
        <v>22</v>
      </c>
      <c r="B22" s="206" t="s">
        <v>23</v>
      </c>
      <c r="C22" s="207">
        <v>60644</v>
      </c>
      <c r="D22" s="208">
        <v>59414.1</v>
      </c>
      <c r="E22" s="207">
        <f>D22-C22</f>
        <v>-1229.9000000000015</v>
      </c>
      <c r="F22" s="209">
        <f t="shared" ref="F22:F25" si="2">D22/C22*100</f>
        <v>97.971934568959824</v>
      </c>
    </row>
    <row r="23" spans="1:6">
      <c r="A23" s="205" t="s">
        <v>24</v>
      </c>
      <c r="B23" s="206" t="s">
        <v>25</v>
      </c>
      <c r="C23" s="207">
        <v>6429.1</v>
      </c>
      <c r="D23" s="208">
        <v>6511.1</v>
      </c>
      <c r="E23" s="207">
        <f t="shared" ref="E23:E25" si="3">D23-C23</f>
        <v>82</v>
      </c>
      <c r="F23" s="209">
        <f t="shared" si="2"/>
        <v>101.27545068516588</v>
      </c>
    </row>
    <row r="24" spans="1:6">
      <c r="A24" s="205" t="s">
        <v>26</v>
      </c>
      <c r="B24" s="206" t="s">
        <v>27</v>
      </c>
      <c r="C24" s="207">
        <v>3629.9</v>
      </c>
      <c r="D24" s="208">
        <v>4177.7</v>
      </c>
      <c r="E24" s="207">
        <f t="shared" si="3"/>
        <v>547.79999999999973</v>
      </c>
      <c r="F24" s="209">
        <f t="shared" si="2"/>
        <v>115.09132482988511</v>
      </c>
    </row>
    <row r="25" spans="1:6">
      <c r="A25" s="205" t="s">
        <v>28</v>
      </c>
      <c r="B25" s="206" t="s">
        <v>29</v>
      </c>
      <c r="C25" s="207">
        <v>7589.4</v>
      </c>
      <c r="D25" s="208">
        <v>8669.9</v>
      </c>
      <c r="E25" s="207">
        <f t="shared" si="3"/>
        <v>1080.5</v>
      </c>
      <c r="F25" s="209">
        <f t="shared" si="2"/>
        <v>114.23696207868869</v>
      </c>
    </row>
    <row r="26" spans="1:6">
      <c r="A26" s="210" t="s">
        <v>30</v>
      </c>
      <c r="B26" s="211" t="s">
        <v>31</v>
      </c>
      <c r="C26" s="213">
        <f>C22+C23+C25+C24</f>
        <v>78292.399999999994</v>
      </c>
      <c r="D26" s="213">
        <f>D22+D23+D25+D24</f>
        <v>78772.799999999988</v>
      </c>
      <c r="E26" s="214">
        <f>D26-C26</f>
        <v>480.39999999999418</v>
      </c>
      <c r="F26" s="215">
        <f>D26/C26*100</f>
        <v>100.61359723293704</v>
      </c>
    </row>
    <row r="27" spans="1:6">
      <c r="A27" s="228" t="s">
        <v>32</v>
      </c>
      <c r="B27" s="229"/>
      <c r="C27" s="229"/>
      <c r="D27" s="229"/>
      <c r="E27" s="229"/>
      <c r="F27" s="229"/>
    </row>
    <row r="28" spans="1:6" ht="30">
      <c r="A28" s="205" t="s">
        <v>33</v>
      </c>
      <c r="B28" s="206" t="s">
        <v>34</v>
      </c>
      <c r="C28" s="207">
        <f>C20-C26</f>
        <v>3917.9000000000087</v>
      </c>
      <c r="D28" s="207">
        <f>D20-D26</f>
        <v>10043.200000000012</v>
      </c>
      <c r="E28" s="207">
        <f>D28-C28</f>
        <v>6125.3000000000029</v>
      </c>
      <c r="F28" s="209">
        <f t="shared" ref="F28:F42" si="4">D28/C28*100</f>
        <v>256.34140738660989</v>
      </c>
    </row>
    <row r="29" spans="1:6" ht="30">
      <c r="A29" s="205" t="s">
        <v>35</v>
      </c>
      <c r="B29" s="206" t="s">
        <v>36</v>
      </c>
      <c r="C29" s="207">
        <f>C28</f>
        <v>3917.9000000000087</v>
      </c>
      <c r="D29" s="207">
        <f>D20-D26-D32+D31-D33</f>
        <v>8595.300000000012</v>
      </c>
      <c r="E29" s="207">
        <f t="shared" ref="E29:E42" si="5">D29-C29</f>
        <v>4677.4000000000033</v>
      </c>
      <c r="F29" s="209">
        <f>D29/C29*100</f>
        <v>219.38538502769322</v>
      </c>
    </row>
    <row r="30" spans="1:6">
      <c r="A30" s="205" t="s">
        <v>37</v>
      </c>
      <c r="B30" s="206" t="s">
        <v>38</v>
      </c>
      <c r="C30" s="207">
        <f>C29</f>
        <v>3917.9000000000087</v>
      </c>
      <c r="D30" s="207">
        <f>D20-D26</f>
        <v>10043.200000000012</v>
      </c>
      <c r="E30" s="207">
        <f t="shared" si="5"/>
        <v>6125.3000000000029</v>
      </c>
      <c r="F30" s="209">
        <f t="shared" si="4"/>
        <v>256.34140738660989</v>
      </c>
    </row>
    <row r="31" spans="1:6">
      <c r="A31" s="205" t="s">
        <v>39</v>
      </c>
      <c r="B31" s="206" t="s">
        <v>40</v>
      </c>
      <c r="C31" s="207">
        <v>0</v>
      </c>
      <c r="D31" s="207">
        <v>20</v>
      </c>
      <c r="E31" s="207">
        <f>D31-C31</f>
        <v>20</v>
      </c>
      <c r="F31" s="216"/>
    </row>
    <row r="32" spans="1:6">
      <c r="A32" s="205" t="s">
        <v>41</v>
      </c>
      <c r="B32" s="206" t="s">
        <v>42</v>
      </c>
      <c r="C32" s="207">
        <v>0</v>
      </c>
      <c r="D32" s="207">
        <v>140.9</v>
      </c>
      <c r="E32" s="207">
        <f>D32-C32</f>
        <v>140.9</v>
      </c>
      <c r="F32" s="216"/>
    </row>
    <row r="33" spans="1:6" ht="30">
      <c r="A33" s="217" t="s">
        <v>43</v>
      </c>
      <c r="B33" s="206" t="s">
        <v>44</v>
      </c>
      <c r="C33" s="207">
        <v>0</v>
      </c>
      <c r="D33" s="207">
        <v>1327</v>
      </c>
      <c r="E33" s="207">
        <f>D33-C33</f>
        <v>1327</v>
      </c>
      <c r="F33" s="216"/>
    </row>
    <row r="34" spans="1:6" ht="18" customHeight="1">
      <c r="A34" s="230" t="s">
        <v>45</v>
      </c>
      <c r="B34" s="230"/>
      <c r="C34" s="230"/>
      <c r="D34" s="230"/>
      <c r="E34" s="230"/>
      <c r="F34" s="230"/>
    </row>
    <row r="35" spans="1:6" ht="45">
      <c r="A35" s="205" t="s">
        <v>46</v>
      </c>
      <c r="B35" s="206" t="s">
        <v>38</v>
      </c>
      <c r="C35" s="207">
        <f t="shared" ref="C35" si="6">C16</f>
        <v>14978.2</v>
      </c>
      <c r="D35" s="208">
        <f>D16</f>
        <v>16074.6</v>
      </c>
      <c r="E35" s="207">
        <f t="shared" si="5"/>
        <v>1096.3999999999996</v>
      </c>
      <c r="F35" s="209">
        <f t="shared" si="4"/>
        <v>107.31997169219265</v>
      </c>
    </row>
    <row r="36" spans="1:6" ht="30">
      <c r="A36" s="205" t="s">
        <v>47</v>
      </c>
      <c r="B36" s="206" t="s">
        <v>48</v>
      </c>
      <c r="C36" s="207">
        <f t="shared" ref="C36" si="7">C16</f>
        <v>14978.2</v>
      </c>
      <c r="D36" s="208">
        <f>D35</f>
        <v>16074.6</v>
      </c>
      <c r="E36" s="207">
        <f t="shared" si="5"/>
        <v>1096.3999999999996</v>
      </c>
      <c r="F36" s="209">
        <f t="shared" si="4"/>
        <v>107.31997169219265</v>
      </c>
    </row>
    <row r="37" spans="1:6">
      <c r="A37" s="205" t="s">
        <v>49</v>
      </c>
      <c r="B37" s="206" t="s">
        <v>50</v>
      </c>
      <c r="C37" s="162">
        <f>SUM(C38:C40)</f>
        <v>0.6</v>
      </c>
      <c r="D37" s="162">
        <f>SUM(D38:D40)</f>
        <v>0.3</v>
      </c>
      <c r="E37" s="207">
        <f>D37-C37</f>
        <v>-0.3</v>
      </c>
      <c r="F37" s="209">
        <f t="shared" si="4"/>
        <v>50</v>
      </c>
    </row>
    <row r="38" spans="1:6">
      <c r="A38" s="205" t="s">
        <v>51</v>
      </c>
      <c r="B38" s="206" t="s">
        <v>52</v>
      </c>
      <c r="C38" s="218">
        <v>0</v>
      </c>
      <c r="D38" s="208">
        <v>0</v>
      </c>
      <c r="E38" s="207">
        <f t="shared" si="5"/>
        <v>0</v>
      </c>
      <c r="F38" s="209">
        <v>0</v>
      </c>
    </row>
    <row r="39" spans="1:6">
      <c r="A39" s="205" t="s">
        <v>53</v>
      </c>
      <c r="B39" s="206" t="s">
        <v>54</v>
      </c>
      <c r="C39" s="162">
        <v>0</v>
      </c>
      <c r="D39" s="208">
        <v>0</v>
      </c>
      <c r="E39" s="207">
        <f t="shared" si="5"/>
        <v>0</v>
      </c>
      <c r="F39" s="209">
        <v>0</v>
      </c>
    </row>
    <row r="40" spans="1:6">
      <c r="A40" s="205" t="s">
        <v>55</v>
      </c>
      <c r="B40" s="206" t="s">
        <v>56</v>
      </c>
      <c r="C40" s="162">
        <v>0.6</v>
      </c>
      <c r="D40" s="174">
        <v>0.3</v>
      </c>
      <c r="E40" s="207">
        <f t="shared" si="5"/>
        <v>-0.3</v>
      </c>
      <c r="F40" s="209">
        <f t="shared" si="4"/>
        <v>50</v>
      </c>
    </row>
    <row r="41" spans="1:6" ht="30">
      <c r="A41" s="205" t="s">
        <v>57</v>
      </c>
      <c r="B41" s="206" t="s">
        <v>42</v>
      </c>
      <c r="C41" s="207">
        <f>C52</f>
        <v>5214.8999999999996</v>
      </c>
      <c r="D41" s="208">
        <f>D52</f>
        <v>5554.8</v>
      </c>
      <c r="E41" s="207">
        <f t="shared" si="5"/>
        <v>339.90000000000055</v>
      </c>
      <c r="F41" s="209">
        <f t="shared" si="4"/>
        <v>106.51786227923834</v>
      </c>
    </row>
    <row r="42" spans="1:6">
      <c r="A42" s="205" t="s">
        <v>58</v>
      </c>
      <c r="B42" s="206" t="s">
        <v>59</v>
      </c>
      <c r="C42" s="207">
        <f t="shared" ref="C42" si="8">C41</f>
        <v>5214.8999999999996</v>
      </c>
      <c r="D42" s="208">
        <f>D41</f>
        <v>5554.8</v>
      </c>
      <c r="E42" s="207">
        <f t="shared" si="5"/>
        <v>339.90000000000055</v>
      </c>
      <c r="F42" s="209">
        <f t="shared" si="4"/>
        <v>106.51786227923834</v>
      </c>
    </row>
    <row r="43" spans="1:6">
      <c r="A43" s="90"/>
      <c r="B43" s="90"/>
      <c r="C43" s="90"/>
      <c r="D43" s="90"/>
      <c r="E43" s="90"/>
      <c r="F43" s="198"/>
    </row>
    <row r="44" spans="1:6">
      <c r="A44" s="90"/>
      <c r="B44" s="90"/>
      <c r="C44" s="90"/>
      <c r="D44" s="90"/>
      <c r="E44" s="90"/>
      <c r="F44" s="198"/>
    </row>
    <row r="45" spans="1:6" ht="18.75" customHeight="1">
      <c r="A45" s="230" t="s">
        <v>60</v>
      </c>
      <c r="B45" s="230"/>
      <c r="C45" s="230"/>
      <c r="D45" s="230"/>
      <c r="E45" s="230"/>
      <c r="F45" s="230"/>
    </row>
    <row r="46" spans="1:6" ht="30">
      <c r="A46" s="205" t="s">
        <v>61</v>
      </c>
      <c r="B46" s="206" t="s">
        <v>11</v>
      </c>
      <c r="C46" s="207">
        <f>SUM(C47:C49)</f>
        <v>40317.1</v>
      </c>
      <c r="D46" s="207">
        <f>SUM(D47:D49)</f>
        <v>38048.199999999997</v>
      </c>
      <c r="E46" s="207">
        <f t="shared" ref="E46:E53" si="9">D46-C46</f>
        <v>-2268.9000000000015</v>
      </c>
      <c r="F46" s="209">
        <f t="shared" ref="F46:F53" si="10">D46/C46*100</f>
        <v>94.37236309159141</v>
      </c>
    </row>
    <row r="47" spans="1:6" ht="30">
      <c r="A47" s="219" t="s">
        <v>62</v>
      </c>
      <c r="B47" s="206" t="s">
        <v>63</v>
      </c>
      <c r="C47" s="207">
        <v>15502.3</v>
      </c>
      <c r="D47" s="208">
        <v>16739.5</v>
      </c>
      <c r="E47" s="207">
        <f t="shared" si="9"/>
        <v>1237.2000000000007</v>
      </c>
      <c r="F47" s="209">
        <f>D47/C47*100</f>
        <v>107.9807512433639</v>
      </c>
    </row>
    <row r="48" spans="1:6">
      <c r="A48" s="220" t="s">
        <v>218</v>
      </c>
      <c r="B48" s="221" t="s">
        <v>65</v>
      </c>
      <c r="C48" s="207">
        <v>9172.2000000000007</v>
      </c>
      <c r="D48" s="208">
        <v>5574.1</v>
      </c>
      <c r="E48" s="207">
        <f t="shared" si="9"/>
        <v>-3598.1000000000004</v>
      </c>
      <c r="F48" s="209">
        <f t="shared" si="10"/>
        <v>60.771679640653275</v>
      </c>
    </row>
    <row r="49" spans="1:6">
      <c r="A49" s="222" t="s">
        <v>66</v>
      </c>
      <c r="B49" s="206" t="s">
        <v>67</v>
      </c>
      <c r="C49" s="207">
        <v>15642.6</v>
      </c>
      <c r="D49" s="208">
        <v>15734.6</v>
      </c>
      <c r="E49" s="207">
        <f t="shared" si="9"/>
        <v>92</v>
      </c>
      <c r="F49" s="209">
        <f t="shared" si="10"/>
        <v>100.58813752189533</v>
      </c>
    </row>
    <row r="50" spans="1:6">
      <c r="A50" s="205" t="s">
        <v>68</v>
      </c>
      <c r="B50" s="206" t="s">
        <v>13</v>
      </c>
      <c r="C50" s="207">
        <v>23850.1</v>
      </c>
      <c r="D50" s="208">
        <v>25664.3</v>
      </c>
      <c r="E50" s="207">
        <f t="shared" si="9"/>
        <v>1814.2000000000007</v>
      </c>
      <c r="F50" s="209">
        <f t="shared" si="10"/>
        <v>107.60667670156521</v>
      </c>
    </row>
    <row r="51" spans="1:6">
      <c r="A51" s="205" t="s">
        <v>69</v>
      </c>
      <c r="B51" s="206" t="s">
        <v>15</v>
      </c>
      <c r="C51" s="207"/>
      <c r="D51" s="208"/>
      <c r="E51" s="207">
        <f t="shared" si="9"/>
        <v>0</v>
      </c>
      <c r="F51" s="209">
        <v>0</v>
      </c>
    </row>
    <row r="52" spans="1:6">
      <c r="A52" s="205" t="s">
        <v>70</v>
      </c>
      <c r="B52" s="206" t="s">
        <v>17</v>
      </c>
      <c r="C52" s="207">
        <v>5214.8999999999996</v>
      </c>
      <c r="D52" s="208">
        <v>5554.8</v>
      </c>
      <c r="E52" s="207">
        <f t="shared" si="9"/>
        <v>339.90000000000055</v>
      </c>
      <c r="F52" s="209">
        <f t="shared" si="10"/>
        <v>106.51786227923834</v>
      </c>
    </row>
    <row r="53" spans="1:6">
      <c r="A53" s="205" t="s">
        <v>71</v>
      </c>
      <c r="B53" s="206" t="s">
        <v>20</v>
      </c>
      <c r="C53" s="207">
        <v>1380.2</v>
      </c>
      <c r="D53" s="208">
        <v>835.6</v>
      </c>
      <c r="E53" s="207">
        <f t="shared" si="9"/>
        <v>-544.6</v>
      </c>
      <c r="F53" s="209">
        <f t="shared" si="10"/>
        <v>60.541950441964929</v>
      </c>
    </row>
    <row r="54" spans="1:6">
      <c r="A54" s="205" t="s">
        <v>16</v>
      </c>
      <c r="B54" s="206" t="s">
        <v>23</v>
      </c>
      <c r="C54" s="207">
        <v>300</v>
      </c>
      <c r="D54" s="208">
        <v>404.6</v>
      </c>
      <c r="E54" s="207">
        <f t="shared" ref="E54" si="11">D54-C54</f>
        <v>104.60000000000002</v>
      </c>
      <c r="F54" s="209">
        <f t="shared" ref="F54" si="12">D54/C54*100</f>
        <v>134.86666666666667</v>
      </c>
    </row>
    <row r="55" spans="1:6">
      <c r="A55" s="223" t="s">
        <v>72</v>
      </c>
      <c r="B55" s="211" t="s">
        <v>25</v>
      </c>
      <c r="C55" s="213">
        <f>C46+C50+C52+C53+C51+C54</f>
        <v>71062.299999999988</v>
      </c>
      <c r="D55" s="213">
        <f>D46+D50+D52+D53+D51+D54</f>
        <v>70507.500000000015</v>
      </c>
      <c r="E55" s="214">
        <f>D55-C55</f>
        <v>-554.79999999997381</v>
      </c>
      <c r="F55" s="213">
        <f>D55/C55*100</f>
        <v>99.219276606583279</v>
      </c>
    </row>
    <row r="56" spans="1:6" hidden="1">
      <c r="A56" s="90"/>
      <c r="B56" s="90"/>
      <c r="C56" s="90"/>
      <c r="D56" s="90"/>
      <c r="E56" s="224">
        <f>E26-E25</f>
        <v>-600.10000000000582</v>
      </c>
      <c r="F56" s="198">
        <f t="shared" ref="F56" si="13">F26-F25</f>
        <v>-13.623364845751652</v>
      </c>
    </row>
    <row r="57" spans="1:6">
      <c r="A57" s="90"/>
      <c r="B57" s="90"/>
      <c r="C57" s="90"/>
      <c r="D57" s="90"/>
      <c r="E57" s="90"/>
      <c r="F57" s="198"/>
    </row>
    <row r="58" spans="1:6" ht="20.25" customHeight="1">
      <c r="A58" s="230" t="s">
        <v>73</v>
      </c>
      <c r="B58" s="230"/>
      <c r="C58" s="230"/>
      <c r="D58" s="230"/>
      <c r="E58" s="230"/>
      <c r="F58" s="230"/>
    </row>
    <row r="59" spans="1:6" ht="18.75" customHeight="1">
      <c r="A59" s="205" t="s">
        <v>74</v>
      </c>
      <c r="B59" s="206" t="s">
        <v>63</v>
      </c>
      <c r="C59" s="207">
        <v>6794.3</v>
      </c>
      <c r="D59" s="207">
        <v>67.900000000000006</v>
      </c>
      <c r="E59" s="207">
        <f t="shared" ref="E59:E60" si="14">D59-C59</f>
        <v>-6726.4000000000005</v>
      </c>
      <c r="F59" s="209">
        <f>D59/C59*100</f>
        <v>0.99936711655358168</v>
      </c>
    </row>
    <row r="60" spans="1:6" ht="30">
      <c r="A60" s="205" t="s">
        <v>76</v>
      </c>
      <c r="B60" s="206" t="s">
        <v>13</v>
      </c>
      <c r="C60" s="207">
        <v>6794.3</v>
      </c>
      <c r="D60" s="207">
        <v>67.900000000000006</v>
      </c>
      <c r="E60" s="207">
        <f t="shared" si="14"/>
        <v>-6726.4000000000005</v>
      </c>
      <c r="F60" s="209">
        <f>D60/C60*100</f>
        <v>0.99936711655358168</v>
      </c>
    </row>
    <row r="61" spans="1:6" ht="45">
      <c r="A61" s="205" t="s">
        <v>77</v>
      </c>
      <c r="B61" s="206" t="s">
        <v>15</v>
      </c>
      <c r="C61" s="207" t="s">
        <v>75</v>
      </c>
      <c r="D61" s="207" t="s">
        <v>75</v>
      </c>
      <c r="E61" s="207" t="s">
        <v>75</v>
      </c>
      <c r="F61" s="216" t="s">
        <v>75</v>
      </c>
    </row>
    <row r="62" spans="1:6">
      <c r="A62" s="90"/>
      <c r="B62" s="90"/>
      <c r="C62" s="90"/>
      <c r="D62" s="90"/>
      <c r="E62" s="90"/>
      <c r="F62" s="198"/>
    </row>
    <row r="63" spans="1:6">
      <c r="A63" s="90"/>
      <c r="B63" s="90"/>
      <c r="C63" s="90"/>
      <c r="D63" s="90"/>
      <c r="E63" s="90"/>
      <c r="F63" s="198"/>
    </row>
    <row r="64" spans="1:6">
      <c r="A64" s="90"/>
      <c r="B64" s="90"/>
      <c r="C64" s="90"/>
      <c r="D64" s="90"/>
      <c r="E64" s="90"/>
      <c r="F64" s="198"/>
    </row>
    <row r="65" spans="1:6">
      <c r="A65" s="225"/>
      <c r="B65" s="225"/>
      <c r="C65" s="225"/>
      <c r="D65" s="225"/>
      <c r="E65" s="225"/>
      <c r="F65" s="197"/>
    </row>
    <row r="66" spans="1:6">
      <c r="A66" s="225"/>
      <c r="B66" s="225"/>
      <c r="C66" s="225"/>
      <c r="D66" s="225"/>
      <c r="E66" s="225"/>
      <c r="F66" s="197"/>
    </row>
    <row r="67" spans="1:6">
      <c r="A67" s="225" t="s">
        <v>78</v>
      </c>
      <c r="B67" s="225"/>
      <c r="C67" s="225"/>
      <c r="D67" s="225"/>
      <c r="E67" s="225" t="s">
        <v>79</v>
      </c>
      <c r="F67" s="197"/>
    </row>
    <row r="68" spans="1:6">
      <c r="A68" s="225"/>
      <c r="B68" s="225"/>
      <c r="C68" s="225"/>
      <c r="D68" s="225"/>
      <c r="E68" s="225"/>
      <c r="F68" s="197"/>
    </row>
    <row r="69" spans="1:6">
      <c r="A69" s="225" t="s">
        <v>80</v>
      </c>
      <c r="B69" s="225"/>
      <c r="C69" s="225"/>
      <c r="D69" s="225"/>
      <c r="E69" s="225" t="s">
        <v>251</v>
      </c>
      <c r="F69" s="197"/>
    </row>
    <row r="70" spans="1:6">
      <c r="A70" s="3"/>
      <c r="B70" s="3"/>
      <c r="C70" s="3"/>
      <c r="D70" s="3"/>
      <c r="E70" s="3"/>
      <c r="F70" s="1"/>
    </row>
  </sheetData>
  <mergeCells count="12">
    <mergeCell ref="A27:F27"/>
    <mergeCell ref="A34:F34"/>
    <mergeCell ref="A45:F45"/>
    <mergeCell ref="A58:F58"/>
    <mergeCell ref="A6:F6"/>
    <mergeCell ref="A7:F7"/>
    <mergeCell ref="A12:A13"/>
    <mergeCell ref="B12:B13"/>
    <mergeCell ref="C12:C13"/>
    <mergeCell ref="D12:D13"/>
    <mergeCell ref="E12:E13"/>
    <mergeCell ref="F12:F13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AM56"/>
  <sheetViews>
    <sheetView zoomScaleNormal="100" workbookViewId="0">
      <pane ySplit="7" topLeftCell="A46" activePane="bottomLeft" state="frozen"/>
      <selection pane="bottomLeft" activeCell="AT34" sqref="AT34"/>
    </sheetView>
  </sheetViews>
  <sheetFormatPr defaultRowHeight="15"/>
  <cols>
    <col min="1" max="1" width="5.7109375" customWidth="1"/>
    <col min="2" max="2" width="52.85546875" customWidth="1"/>
    <col min="3" max="3" width="10.7109375" hidden="1" customWidth="1"/>
    <col min="4" max="4" width="18.140625" hidden="1" customWidth="1"/>
    <col min="5" max="5" width="0.140625" customWidth="1"/>
    <col min="6" max="6" width="15.85546875" customWidth="1"/>
    <col min="7" max="7" width="0.28515625" hidden="1" customWidth="1"/>
    <col min="8" max="8" width="11.5703125" hidden="1" customWidth="1"/>
    <col min="9" max="9" width="0.28515625" hidden="1" customWidth="1"/>
    <col min="10" max="10" width="10" hidden="1" customWidth="1"/>
    <col min="11" max="11" width="0.28515625" hidden="1" customWidth="1"/>
    <col min="12" max="19" width="6.7109375" hidden="1" customWidth="1"/>
    <col min="20" max="22" width="7.85546875" hidden="1" customWidth="1"/>
    <col min="23" max="23" width="12.42578125" hidden="1" customWidth="1"/>
    <col min="24" max="24" width="0.28515625" hidden="1" customWidth="1"/>
    <col min="25" max="26" width="9.85546875" hidden="1" customWidth="1"/>
    <col min="27" max="27" width="13.85546875" customWidth="1"/>
    <col min="28" max="28" width="0.140625" hidden="1" customWidth="1"/>
    <col min="29" max="29" width="9.85546875" hidden="1" customWidth="1"/>
    <col min="30" max="30" width="0.85546875" hidden="1" customWidth="1"/>
    <col min="31" max="31" width="13.28515625" customWidth="1"/>
    <col min="32" max="32" width="0.140625" hidden="1" customWidth="1"/>
    <col min="33" max="34" width="8" hidden="1" customWidth="1"/>
    <col min="35" max="35" width="12.42578125" customWidth="1"/>
    <col min="36" max="38" width="9.85546875" hidden="1" customWidth="1"/>
    <col min="39" max="39" width="12" customWidth="1"/>
  </cols>
  <sheetData>
    <row r="1" spans="1:39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 t="s">
        <v>224</v>
      </c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</row>
    <row r="2" spans="1:39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</row>
    <row r="3" spans="1:39" ht="15.75">
      <c r="A3" s="90"/>
      <c r="B3" s="240" t="s">
        <v>223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</row>
    <row r="4" spans="1:39" ht="15.75" thickBot="1">
      <c r="A4" s="90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 t="s">
        <v>81</v>
      </c>
    </row>
    <row r="5" spans="1:39" ht="19.5" customHeight="1">
      <c r="A5" s="90"/>
      <c r="B5" s="90"/>
      <c r="C5" s="90"/>
      <c r="D5" s="90"/>
      <c r="E5" s="106"/>
      <c r="F5" s="107"/>
      <c r="G5" s="108"/>
      <c r="H5" s="108"/>
      <c r="I5" s="109"/>
      <c r="J5" s="90"/>
      <c r="K5" s="241" t="s">
        <v>82</v>
      </c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110" t="s">
        <v>83</v>
      </c>
      <c r="Y5" s="110"/>
      <c r="Z5" s="110"/>
      <c r="AA5" s="243" t="s">
        <v>84</v>
      </c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5"/>
    </row>
    <row r="6" spans="1:39" ht="45.75" customHeight="1">
      <c r="A6" s="111"/>
      <c r="B6" s="112" t="s">
        <v>85</v>
      </c>
      <c r="C6" s="113" t="s">
        <v>86</v>
      </c>
      <c r="D6" s="111" t="s">
        <v>87</v>
      </c>
      <c r="E6" s="111" t="s">
        <v>88</v>
      </c>
      <c r="F6" s="113" t="s">
        <v>226</v>
      </c>
      <c r="G6" s="111" t="s">
        <v>21</v>
      </c>
      <c r="H6" s="111" t="s">
        <v>87</v>
      </c>
      <c r="I6" s="113" t="s">
        <v>89</v>
      </c>
      <c r="J6" s="113" t="s">
        <v>90</v>
      </c>
      <c r="K6" s="111">
        <v>1</v>
      </c>
      <c r="L6" s="111">
        <v>2</v>
      </c>
      <c r="M6" s="111">
        <v>3</v>
      </c>
      <c r="N6" s="111">
        <v>4</v>
      </c>
      <c r="O6" s="111">
        <v>5</v>
      </c>
      <c r="P6" s="111">
        <v>6</v>
      </c>
      <c r="Q6" s="111">
        <v>7</v>
      </c>
      <c r="R6" s="111">
        <v>8</v>
      </c>
      <c r="S6" s="111">
        <v>9</v>
      </c>
      <c r="T6" s="111">
        <v>10</v>
      </c>
      <c r="U6" s="111">
        <v>11</v>
      </c>
      <c r="V6" s="111">
        <v>12</v>
      </c>
      <c r="W6" s="111" t="s">
        <v>91</v>
      </c>
      <c r="X6" s="111">
        <v>1</v>
      </c>
      <c r="Y6" s="111">
        <v>2</v>
      </c>
      <c r="Z6" s="111">
        <v>3</v>
      </c>
      <c r="AA6" s="246" t="s">
        <v>252</v>
      </c>
      <c r="AB6" s="247"/>
      <c r="AC6" s="247"/>
      <c r="AD6" s="247"/>
      <c r="AE6" s="248"/>
      <c r="AF6" s="111">
        <v>7</v>
      </c>
      <c r="AG6" s="111">
        <v>8</v>
      </c>
      <c r="AH6" s="111">
        <v>9</v>
      </c>
      <c r="AI6" s="114" t="s">
        <v>92</v>
      </c>
      <c r="AJ6" s="111">
        <v>10</v>
      </c>
      <c r="AK6" s="111">
        <v>11</v>
      </c>
      <c r="AL6" s="111">
        <v>12</v>
      </c>
      <c r="AM6" s="115" t="s">
        <v>93</v>
      </c>
    </row>
    <row r="7" spans="1:39" ht="26.25" customHeight="1" thickBot="1">
      <c r="A7" s="116"/>
      <c r="B7" s="117"/>
      <c r="C7" s="118"/>
      <c r="D7" s="119"/>
      <c r="E7" s="119"/>
      <c r="F7" s="120"/>
      <c r="G7" s="119"/>
      <c r="H7" s="119"/>
      <c r="I7" s="118"/>
      <c r="J7" s="118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8" t="s">
        <v>94</v>
      </c>
      <c r="AB7" s="119"/>
      <c r="AC7" s="119"/>
      <c r="AD7" s="119"/>
      <c r="AE7" s="118" t="s">
        <v>95</v>
      </c>
      <c r="AF7" s="121"/>
      <c r="AG7" s="121"/>
      <c r="AH7" s="121"/>
      <c r="AI7" s="122" t="s">
        <v>96</v>
      </c>
      <c r="AJ7" s="121"/>
      <c r="AK7" s="121"/>
      <c r="AL7" s="121"/>
      <c r="AM7" s="123" t="s">
        <v>97</v>
      </c>
    </row>
    <row r="8" spans="1:39" ht="39.75" customHeight="1" thickBot="1">
      <c r="A8" s="124">
        <v>1</v>
      </c>
      <c r="B8" s="125" t="s">
        <v>98</v>
      </c>
      <c r="C8" s="126"/>
      <c r="D8" s="126"/>
      <c r="E8" s="127">
        <f>W8</f>
        <v>0</v>
      </c>
      <c r="F8" s="128">
        <f>SUM(F9:F13)</f>
        <v>31536530</v>
      </c>
      <c r="G8" s="129" t="e">
        <f>#REF!</f>
        <v>#REF!</v>
      </c>
      <c r="H8" s="129" t="e">
        <f>D8+E8-F8-G8</f>
        <v>#REF!</v>
      </c>
      <c r="I8" s="130"/>
      <c r="J8" s="131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3">
        <f>SUM(K8:V8)</f>
        <v>0</v>
      </c>
      <c r="X8" s="134"/>
      <c r="Y8" s="134"/>
      <c r="Z8" s="134"/>
      <c r="AA8" s="135">
        <f>SUM(AA9:AA13)</f>
        <v>24968960.969999999</v>
      </c>
      <c r="AB8" s="135">
        <f t="shared" ref="AB8:AL8" si="0">SUM(AB9:AB12)</f>
        <v>0</v>
      </c>
      <c r="AC8" s="135">
        <f t="shared" si="0"/>
        <v>0</v>
      </c>
      <c r="AD8" s="135">
        <f t="shared" si="0"/>
        <v>0</v>
      </c>
      <c r="AE8" s="135">
        <f>SUM(AE9:AE12)</f>
        <v>27312033</v>
      </c>
      <c r="AF8" s="135">
        <f t="shared" si="0"/>
        <v>2258500</v>
      </c>
      <c r="AG8" s="135">
        <f t="shared" si="0"/>
        <v>2263500</v>
      </c>
      <c r="AH8" s="135">
        <f t="shared" si="0"/>
        <v>2197905</v>
      </c>
      <c r="AI8" s="135">
        <f>SUM(AI9:AI13)</f>
        <v>-2343072.0299999998</v>
      </c>
      <c r="AJ8" s="136">
        <f t="shared" si="0"/>
        <v>0</v>
      </c>
      <c r="AK8" s="136">
        <f t="shared" si="0"/>
        <v>0</v>
      </c>
      <c r="AL8" s="136">
        <f t="shared" si="0"/>
        <v>0</v>
      </c>
      <c r="AM8" s="137">
        <f>AE8/AA8*100</f>
        <v>109.38393885438478</v>
      </c>
    </row>
    <row r="9" spans="1:39" ht="18" customHeight="1" thickBot="1">
      <c r="A9" s="138" t="s">
        <v>99</v>
      </c>
      <c r="B9" s="25" t="s">
        <v>100</v>
      </c>
      <c r="C9" s="139"/>
      <c r="D9" s="126"/>
      <c r="E9" s="140">
        <f t="shared" ref="E9:E44" si="1">W9</f>
        <v>0</v>
      </c>
      <c r="F9" s="141">
        <v>20000000</v>
      </c>
      <c r="G9" s="140" t="e">
        <f>#REF!</f>
        <v>#REF!</v>
      </c>
      <c r="H9" s="140" t="e">
        <f t="shared" ref="H9" si="2">D9+E9-F9-G9</f>
        <v>#REF!</v>
      </c>
      <c r="I9" s="142">
        <v>1</v>
      </c>
      <c r="J9" s="143">
        <v>20</v>
      </c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44">
        <f t="shared" ref="W9" si="3">SUM(K9:V9)</f>
        <v>0</v>
      </c>
      <c r="X9" s="145">
        <v>671000</v>
      </c>
      <c r="Y9" s="145">
        <v>865000</v>
      </c>
      <c r="Z9" s="145">
        <v>390000</v>
      </c>
      <c r="AA9" s="146">
        <f>9999400+5467360</f>
        <v>15466760</v>
      </c>
      <c r="AB9" s="146"/>
      <c r="AC9" s="146"/>
      <c r="AD9" s="146"/>
      <c r="AE9" s="146">
        <v>15034534</v>
      </c>
      <c r="AF9" s="147">
        <v>1500000</v>
      </c>
      <c r="AG9" s="147">
        <v>1500000</v>
      </c>
      <c r="AH9" s="147">
        <v>1500000</v>
      </c>
      <c r="AI9" s="148">
        <f>AA9-AE9</f>
        <v>432226</v>
      </c>
      <c r="AJ9" s="149"/>
      <c r="AK9" s="149"/>
      <c r="AL9" s="149"/>
      <c r="AM9" s="150">
        <f>AE9/AA9*100</f>
        <v>97.20545220847805</v>
      </c>
    </row>
    <row r="10" spans="1:39" ht="18" customHeight="1" thickBot="1">
      <c r="A10" s="24" t="s">
        <v>101</v>
      </c>
      <c r="B10" s="25" t="s">
        <v>102</v>
      </c>
      <c r="C10" s="139"/>
      <c r="D10" s="126"/>
      <c r="E10" s="140">
        <f t="shared" si="1"/>
        <v>0</v>
      </c>
      <c r="F10" s="141">
        <v>5306862</v>
      </c>
      <c r="G10" s="140" t="e">
        <f>#REF!</f>
        <v>#REF!</v>
      </c>
      <c r="H10" s="140" t="e">
        <f t="shared" ref="H10:H44" si="4">D10+E10-F10-G10</f>
        <v>#REF!</v>
      </c>
      <c r="I10" s="142">
        <v>1</v>
      </c>
      <c r="J10" s="143">
        <v>20</v>
      </c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44">
        <f t="shared" ref="W10:W44" si="5">SUM(K10:V10)</f>
        <v>0</v>
      </c>
      <c r="X10" s="145">
        <v>185000</v>
      </c>
      <c r="Y10" s="145">
        <v>300000</v>
      </c>
      <c r="Z10" s="145">
        <v>250000</v>
      </c>
      <c r="AA10" s="146">
        <f>1740000+2540000</f>
        <v>4280000</v>
      </c>
      <c r="AB10" s="146"/>
      <c r="AC10" s="146"/>
      <c r="AD10" s="146"/>
      <c r="AE10" s="146">
        <v>7006165</v>
      </c>
      <c r="AF10" s="147">
        <v>290000</v>
      </c>
      <c r="AG10" s="147">
        <v>295000</v>
      </c>
      <c r="AH10" s="147">
        <v>279405</v>
      </c>
      <c r="AI10" s="148">
        <f t="shared" ref="AI10:AI29" si="6">AA10-AE10</f>
        <v>-2726165</v>
      </c>
      <c r="AJ10" s="149"/>
      <c r="AK10" s="149"/>
      <c r="AL10" s="149"/>
      <c r="AM10" s="150">
        <f t="shared" ref="AM10:AM43" si="7">AE10/AA10*100</f>
        <v>163.69544392523366</v>
      </c>
    </row>
    <row r="11" spans="1:39" ht="18.75" customHeight="1" thickBot="1">
      <c r="A11" s="24" t="s">
        <v>103</v>
      </c>
      <c r="B11" s="25" t="s">
        <v>104</v>
      </c>
      <c r="C11" s="139"/>
      <c r="D11" s="126"/>
      <c r="E11" s="140">
        <f t="shared" si="1"/>
        <v>0</v>
      </c>
      <c r="F11" s="141">
        <v>5043377</v>
      </c>
      <c r="G11" s="140" t="e">
        <f>#REF!</f>
        <v>#REF!</v>
      </c>
      <c r="H11" s="140" t="e">
        <f t="shared" si="4"/>
        <v>#REF!</v>
      </c>
      <c r="I11" s="142">
        <v>1</v>
      </c>
      <c r="J11" s="143">
        <v>20</v>
      </c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44">
        <f t="shared" si="5"/>
        <v>0</v>
      </c>
      <c r="X11" s="145">
        <v>1210000</v>
      </c>
      <c r="Y11" s="145">
        <v>1000000</v>
      </c>
      <c r="Z11" s="145"/>
      <c r="AA11" s="146">
        <v>4035908.97</v>
      </c>
      <c r="AB11" s="146"/>
      <c r="AC11" s="146"/>
      <c r="AD11" s="146"/>
      <c r="AE11" s="146">
        <v>4494690</v>
      </c>
      <c r="AF11" s="147"/>
      <c r="AG11" s="147"/>
      <c r="AH11" s="147"/>
      <c r="AI11" s="148">
        <f t="shared" si="6"/>
        <v>-458781.0299999998</v>
      </c>
      <c r="AJ11" s="149"/>
      <c r="AK11" s="149"/>
      <c r="AL11" s="149"/>
      <c r="AM11" s="150">
        <f t="shared" si="7"/>
        <v>111.36747715100223</v>
      </c>
    </row>
    <row r="12" spans="1:39" ht="19.5" customHeight="1" thickBot="1">
      <c r="A12" s="24" t="s">
        <v>105</v>
      </c>
      <c r="B12" s="25" t="s">
        <v>106</v>
      </c>
      <c r="C12" s="139"/>
      <c r="D12" s="126"/>
      <c r="E12" s="140">
        <f t="shared" si="1"/>
        <v>0</v>
      </c>
      <c r="F12" s="141">
        <v>1036291</v>
      </c>
      <c r="G12" s="140" t="e">
        <f>#REF!</f>
        <v>#REF!</v>
      </c>
      <c r="H12" s="140" t="e">
        <f t="shared" si="4"/>
        <v>#REF!</v>
      </c>
      <c r="I12" s="142">
        <v>1</v>
      </c>
      <c r="J12" s="143">
        <v>20</v>
      </c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44">
        <f t="shared" si="5"/>
        <v>0</v>
      </c>
      <c r="X12" s="145"/>
      <c r="Y12" s="145"/>
      <c r="Z12" s="145"/>
      <c r="AA12" s="146">
        <v>1036292</v>
      </c>
      <c r="AB12" s="146"/>
      <c r="AC12" s="146"/>
      <c r="AD12" s="146"/>
      <c r="AE12" s="146">
        <v>776644</v>
      </c>
      <c r="AF12" s="147">
        <v>468500</v>
      </c>
      <c r="AG12" s="147">
        <v>468500</v>
      </c>
      <c r="AH12" s="147">
        <v>418500</v>
      </c>
      <c r="AI12" s="148">
        <f t="shared" si="6"/>
        <v>259648</v>
      </c>
      <c r="AJ12" s="149"/>
      <c r="AK12" s="149"/>
      <c r="AL12" s="149"/>
      <c r="AM12" s="150">
        <f t="shared" si="7"/>
        <v>74.944513708491428</v>
      </c>
    </row>
    <row r="13" spans="1:39" ht="32.25" customHeight="1" thickBot="1">
      <c r="A13" s="24" t="s">
        <v>240</v>
      </c>
      <c r="B13" s="25" t="s">
        <v>241</v>
      </c>
      <c r="C13" s="139"/>
      <c r="D13" s="126"/>
      <c r="E13" s="140"/>
      <c r="F13" s="141">
        <v>150000</v>
      </c>
      <c r="G13" s="140"/>
      <c r="H13" s="140"/>
      <c r="I13" s="142"/>
      <c r="J13" s="143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44"/>
      <c r="X13" s="145"/>
      <c r="Y13" s="145"/>
      <c r="Z13" s="145"/>
      <c r="AA13" s="146">
        <v>150000</v>
      </c>
      <c r="AB13" s="146"/>
      <c r="AC13" s="146"/>
      <c r="AD13" s="146"/>
      <c r="AE13" s="146">
        <v>0</v>
      </c>
      <c r="AF13" s="147"/>
      <c r="AG13" s="147"/>
      <c r="AH13" s="147"/>
      <c r="AI13" s="148">
        <f t="shared" si="6"/>
        <v>150000</v>
      </c>
      <c r="AJ13" s="149"/>
      <c r="AK13" s="149"/>
      <c r="AL13" s="149"/>
      <c r="AM13" s="150">
        <v>0</v>
      </c>
    </row>
    <row r="14" spans="1:39" ht="25.5" customHeight="1" thickBot="1">
      <c r="A14" s="151">
        <v>2</v>
      </c>
      <c r="B14" s="15" t="s">
        <v>107</v>
      </c>
      <c r="C14" s="139"/>
      <c r="D14" s="139"/>
      <c r="E14" s="140">
        <f t="shared" si="1"/>
        <v>0</v>
      </c>
      <c r="F14" s="141">
        <v>2452794</v>
      </c>
      <c r="G14" s="140" t="e">
        <f>#REF!</f>
        <v>#REF!</v>
      </c>
      <c r="H14" s="140" t="e">
        <f t="shared" si="4"/>
        <v>#REF!</v>
      </c>
      <c r="I14" s="142">
        <v>1</v>
      </c>
      <c r="J14" s="143">
        <v>20</v>
      </c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44">
        <f t="shared" si="5"/>
        <v>0</v>
      </c>
      <c r="X14" s="145">
        <v>122000</v>
      </c>
      <c r="Y14" s="145">
        <v>70000</v>
      </c>
      <c r="Z14" s="145">
        <v>88000</v>
      </c>
      <c r="AA14" s="146">
        <f>1291824.52+583412</f>
        <v>1875236.52</v>
      </c>
      <c r="AB14" s="146"/>
      <c r="AC14" s="146"/>
      <c r="AD14" s="146"/>
      <c r="AE14" s="146">
        <v>324757</v>
      </c>
      <c r="AF14" s="148">
        <v>130000</v>
      </c>
      <c r="AG14" s="148">
        <v>120000</v>
      </c>
      <c r="AH14" s="148">
        <v>155000</v>
      </c>
      <c r="AI14" s="148">
        <f t="shared" si="6"/>
        <v>1550479.52</v>
      </c>
      <c r="AJ14" s="149"/>
      <c r="AK14" s="149"/>
      <c r="AL14" s="149"/>
      <c r="AM14" s="150">
        <f t="shared" si="7"/>
        <v>17.318188747731938</v>
      </c>
    </row>
    <row r="15" spans="1:39" ht="25.5" customHeight="1" thickBot="1">
      <c r="A15" s="151">
        <v>3</v>
      </c>
      <c r="B15" s="15" t="s">
        <v>108</v>
      </c>
      <c r="C15" s="139"/>
      <c r="D15" s="139"/>
      <c r="E15" s="140">
        <f t="shared" si="1"/>
        <v>0</v>
      </c>
      <c r="F15" s="141">
        <v>22008601</v>
      </c>
      <c r="G15" s="140" t="e">
        <f>#REF!</f>
        <v>#REF!</v>
      </c>
      <c r="H15" s="140" t="e">
        <f t="shared" si="4"/>
        <v>#REF!</v>
      </c>
      <c r="I15" s="142">
        <v>1</v>
      </c>
      <c r="J15" s="143">
        <v>20</v>
      </c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44">
        <f t="shared" si="5"/>
        <v>0</v>
      </c>
      <c r="X15" s="145">
        <v>1024000</v>
      </c>
      <c r="Y15" s="145">
        <v>1950000</v>
      </c>
      <c r="Z15" s="145">
        <v>700000</v>
      </c>
      <c r="AA15" s="146">
        <f>11255100+6061000</f>
        <v>17316100</v>
      </c>
      <c r="AB15" s="146"/>
      <c r="AC15" s="146"/>
      <c r="AD15" s="146"/>
      <c r="AE15" s="146">
        <v>20915778</v>
      </c>
      <c r="AF15" s="147">
        <v>1068508</v>
      </c>
      <c r="AG15" s="147">
        <v>1066508</v>
      </c>
      <c r="AH15" s="147">
        <v>1129103</v>
      </c>
      <c r="AI15" s="148">
        <f t="shared" si="6"/>
        <v>-3599678</v>
      </c>
      <c r="AJ15" s="149"/>
      <c r="AK15" s="149"/>
      <c r="AL15" s="149"/>
      <c r="AM15" s="150">
        <f t="shared" si="7"/>
        <v>120.78804118710333</v>
      </c>
    </row>
    <row r="16" spans="1:39" ht="24" customHeight="1" thickBot="1">
      <c r="A16" s="151">
        <v>4</v>
      </c>
      <c r="B16" s="15" t="s">
        <v>109</v>
      </c>
      <c r="C16" s="139"/>
      <c r="D16" s="139"/>
      <c r="E16" s="140">
        <f t="shared" si="1"/>
        <v>0</v>
      </c>
      <c r="F16" s="141">
        <v>4896550</v>
      </c>
      <c r="G16" s="140" t="e">
        <f>#REF!</f>
        <v>#REF!</v>
      </c>
      <c r="H16" s="140" t="e">
        <f t="shared" si="4"/>
        <v>#REF!</v>
      </c>
      <c r="I16" s="142">
        <v>1</v>
      </c>
      <c r="J16" s="143">
        <v>20</v>
      </c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44">
        <f t="shared" si="5"/>
        <v>0</v>
      </c>
      <c r="X16" s="145">
        <v>58000</v>
      </c>
      <c r="Y16" s="145">
        <v>360000</v>
      </c>
      <c r="Z16" s="145">
        <v>230000</v>
      </c>
      <c r="AA16" s="146">
        <f>2256550+1585000</f>
        <v>3841550</v>
      </c>
      <c r="AB16" s="146"/>
      <c r="AC16" s="146"/>
      <c r="AD16" s="146"/>
      <c r="AE16" s="146">
        <v>5051236</v>
      </c>
      <c r="AF16" s="147">
        <v>550000</v>
      </c>
      <c r="AG16" s="147">
        <v>480000</v>
      </c>
      <c r="AH16" s="147">
        <v>420000</v>
      </c>
      <c r="AI16" s="148">
        <f t="shared" si="6"/>
        <v>-1209686</v>
      </c>
      <c r="AJ16" s="149"/>
      <c r="AK16" s="149"/>
      <c r="AL16" s="149"/>
      <c r="AM16" s="150">
        <f t="shared" si="7"/>
        <v>131.48952896617249</v>
      </c>
    </row>
    <row r="17" spans="1:39" ht="32.25" thickBot="1">
      <c r="A17" s="151">
        <v>5</v>
      </c>
      <c r="B17" s="15" t="s">
        <v>110</v>
      </c>
      <c r="C17" s="139"/>
      <c r="D17" s="139"/>
      <c r="E17" s="140">
        <f t="shared" si="1"/>
        <v>0</v>
      </c>
      <c r="F17" s="152">
        <v>4361075</v>
      </c>
      <c r="G17" s="140"/>
      <c r="H17" s="140"/>
      <c r="I17" s="142"/>
      <c r="J17" s="143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44"/>
      <c r="X17" s="145"/>
      <c r="Y17" s="145"/>
      <c r="Z17" s="145"/>
      <c r="AA17" s="146">
        <f>2048331+1544418</f>
        <v>3592749</v>
      </c>
      <c r="AB17" s="146"/>
      <c r="AC17" s="146"/>
      <c r="AD17" s="146"/>
      <c r="AE17" s="146">
        <v>7859984</v>
      </c>
      <c r="AF17" s="147">
        <v>670000</v>
      </c>
      <c r="AG17" s="147">
        <v>670000</v>
      </c>
      <c r="AH17" s="147">
        <v>665000</v>
      </c>
      <c r="AI17" s="148">
        <f t="shared" si="6"/>
        <v>-4267235</v>
      </c>
      <c r="AJ17" s="149"/>
      <c r="AK17" s="149"/>
      <c r="AL17" s="149"/>
      <c r="AM17" s="150">
        <f t="shared" si="7"/>
        <v>218.77353525114057</v>
      </c>
    </row>
    <row r="18" spans="1:39" ht="22.5" customHeight="1" thickBot="1">
      <c r="A18" s="151">
        <v>6</v>
      </c>
      <c r="B18" s="15" t="s">
        <v>111</v>
      </c>
      <c r="C18" s="139"/>
      <c r="D18" s="139"/>
      <c r="E18" s="140">
        <f t="shared" si="1"/>
        <v>0</v>
      </c>
      <c r="F18" s="152">
        <v>14099335</v>
      </c>
      <c r="G18" s="140" t="e">
        <f>#REF!</f>
        <v>#REF!</v>
      </c>
      <c r="H18" s="140" t="e">
        <f t="shared" si="4"/>
        <v>#REF!</v>
      </c>
      <c r="I18" s="142">
        <v>1</v>
      </c>
      <c r="J18" s="143">
        <v>20</v>
      </c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44">
        <f t="shared" si="5"/>
        <v>0</v>
      </c>
      <c r="X18" s="145">
        <v>819000</v>
      </c>
      <c r="Y18" s="145">
        <v>680662</v>
      </c>
      <c r="Z18" s="145">
        <v>420000</v>
      </c>
      <c r="AA18" s="146">
        <f>4250000+6785000</f>
        <v>11035000</v>
      </c>
      <c r="AB18" s="146"/>
      <c r="AC18" s="146"/>
      <c r="AD18" s="146"/>
      <c r="AE18" s="146">
        <v>12893186</v>
      </c>
      <c r="AF18" s="147">
        <v>620000</v>
      </c>
      <c r="AG18" s="147">
        <v>680000</v>
      </c>
      <c r="AH18" s="147">
        <v>680000</v>
      </c>
      <c r="AI18" s="148">
        <f t="shared" si="6"/>
        <v>-1858186</v>
      </c>
      <c r="AJ18" s="149"/>
      <c r="AK18" s="149"/>
      <c r="AL18" s="149"/>
      <c r="AM18" s="150">
        <f t="shared" si="7"/>
        <v>116.83902129587676</v>
      </c>
    </row>
    <row r="19" spans="1:39" ht="22.5" customHeight="1" thickBot="1">
      <c r="A19" s="151">
        <v>7</v>
      </c>
      <c r="B19" s="15" t="s">
        <v>112</v>
      </c>
      <c r="C19" s="139"/>
      <c r="D19" s="139"/>
      <c r="E19" s="140">
        <f t="shared" si="1"/>
        <v>0</v>
      </c>
      <c r="F19" s="152"/>
      <c r="G19" s="140" t="e">
        <f>#REF!</f>
        <v>#REF!</v>
      </c>
      <c r="H19" s="140" t="e">
        <f t="shared" si="4"/>
        <v>#REF!</v>
      </c>
      <c r="I19" s="142">
        <v>1</v>
      </c>
      <c r="J19" s="143">
        <v>20</v>
      </c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44">
        <f t="shared" si="5"/>
        <v>0</v>
      </c>
      <c r="X19" s="145"/>
      <c r="Y19" s="145"/>
      <c r="Z19" s="145"/>
      <c r="AA19" s="146"/>
      <c r="AB19" s="146"/>
      <c r="AC19" s="146"/>
      <c r="AD19" s="146"/>
      <c r="AE19" s="146"/>
      <c r="AF19" s="147"/>
      <c r="AG19" s="147"/>
      <c r="AH19" s="147"/>
      <c r="AI19" s="148"/>
      <c r="AJ19" s="149"/>
      <c r="AK19" s="149"/>
      <c r="AL19" s="149"/>
      <c r="AM19" s="150"/>
    </row>
    <row r="20" spans="1:39" ht="21" customHeight="1" thickBot="1">
      <c r="A20" s="24" t="s">
        <v>113</v>
      </c>
      <c r="B20" s="25" t="s">
        <v>114</v>
      </c>
      <c r="C20" s="139"/>
      <c r="D20" s="139"/>
      <c r="E20" s="140">
        <f t="shared" si="1"/>
        <v>0</v>
      </c>
      <c r="F20" s="152">
        <v>7275036</v>
      </c>
      <c r="G20" s="140" t="e">
        <f>#REF!</f>
        <v>#REF!</v>
      </c>
      <c r="H20" s="140" t="e">
        <f t="shared" si="4"/>
        <v>#REF!</v>
      </c>
      <c r="I20" s="142">
        <v>1</v>
      </c>
      <c r="J20" s="143">
        <v>20</v>
      </c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44">
        <f t="shared" si="5"/>
        <v>0</v>
      </c>
      <c r="X20" s="145">
        <v>182000</v>
      </c>
      <c r="Y20" s="145">
        <v>540000</v>
      </c>
      <c r="Z20" s="145">
        <v>428000</v>
      </c>
      <c r="AA20" s="146">
        <f>1762035+3699000</f>
        <v>5461035</v>
      </c>
      <c r="AB20" s="146"/>
      <c r="AC20" s="146"/>
      <c r="AD20" s="146"/>
      <c r="AE20" s="146">
        <v>4174723</v>
      </c>
      <c r="AF20" s="147">
        <v>542000</v>
      </c>
      <c r="AG20" s="147">
        <v>559000</v>
      </c>
      <c r="AH20" s="147">
        <v>547000</v>
      </c>
      <c r="AI20" s="148">
        <f t="shared" si="6"/>
        <v>1286312</v>
      </c>
      <c r="AJ20" s="149"/>
      <c r="AK20" s="149"/>
      <c r="AL20" s="149"/>
      <c r="AM20" s="150">
        <f t="shared" si="7"/>
        <v>76.445637136550133</v>
      </c>
    </row>
    <row r="21" spans="1:39" ht="21" customHeight="1" thickBot="1">
      <c r="A21" s="24" t="s">
        <v>115</v>
      </c>
      <c r="B21" s="25" t="s">
        <v>116</v>
      </c>
      <c r="C21" s="139"/>
      <c r="D21" s="139"/>
      <c r="E21" s="140">
        <f t="shared" si="1"/>
        <v>0</v>
      </c>
      <c r="F21" s="152">
        <v>15030000</v>
      </c>
      <c r="G21" s="140" t="e">
        <f>#REF!</f>
        <v>#REF!</v>
      </c>
      <c r="H21" s="140" t="e">
        <f t="shared" si="4"/>
        <v>#REF!</v>
      </c>
      <c r="I21" s="142">
        <v>1</v>
      </c>
      <c r="J21" s="143">
        <v>20</v>
      </c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44">
        <f t="shared" si="5"/>
        <v>0</v>
      </c>
      <c r="X21" s="145">
        <v>771000</v>
      </c>
      <c r="Y21" s="145">
        <v>800000</v>
      </c>
      <c r="Z21" s="145">
        <v>600000</v>
      </c>
      <c r="AA21" s="146">
        <f>2828082+7636414</f>
        <v>10464496</v>
      </c>
      <c r="AB21" s="146"/>
      <c r="AC21" s="146"/>
      <c r="AD21" s="146"/>
      <c r="AE21" s="146">
        <v>6116903</v>
      </c>
      <c r="AF21" s="147">
        <v>400000</v>
      </c>
      <c r="AG21" s="147">
        <v>400000</v>
      </c>
      <c r="AH21" s="147">
        <v>400000</v>
      </c>
      <c r="AI21" s="148">
        <f t="shared" si="6"/>
        <v>4347593</v>
      </c>
      <c r="AJ21" s="149"/>
      <c r="AK21" s="149"/>
      <c r="AL21" s="149"/>
      <c r="AM21" s="150">
        <f t="shared" si="7"/>
        <v>58.45387107033153</v>
      </c>
    </row>
    <row r="22" spans="1:39" ht="22.5" customHeight="1" thickBot="1">
      <c r="A22" s="151">
        <v>8</v>
      </c>
      <c r="B22" s="15" t="s">
        <v>117</v>
      </c>
      <c r="C22" s="139"/>
      <c r="D22" s="139"/>
      <c r="E22" s="140">
        <f t="shared" si="1"/>
        <v>0</v>
      </c>
      <c r="F22" s="152">
        <v>199974</v>
      </c>
      <c r="G22" s="140" t="e">
        <f>#REF!</f>
        <v>#REF!</v>
      </c>
      <c r="H22" s="140" t="e">
        <f t="shared" si="4"/>
        <v>#REF!</v>
      </c>
      <c r="I22" s="142">
        <v>1</v>
      </c>
      <c r="J22" s="143">
        <v>20</v>
      </c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44">
        <f t="shared" si="5"/>
        <v>0</v>
      </c>
      <c r="X22" s="145"/>
      <c r="Y22" s="145">
        <v>13600</v>
      </c>
      <c r="Z22" s="145">
        <v>13600</v>
      </c>
      <c r="AA22" s="146">
        <f>49800+73000</f>
        <v>122800</v>
      </c>
      <c r="AB22" s="146"/>
      <c r="AC22" s="146"/>
      <c r="AD22" s="146"/>
      <c r="AE22" s="146">
        <v>76285</v>
      </c>
      <c r="AF22" s="147">
        <v>13600</v>
      </c>
      <c r="AG22" s="147">
        <v>13600</v>
      </c>
      <c r="AH22" s="147">
        <v>13600</v>
      </c>
      <c r="AI22" s="148">
        <f t="shared" si="6"/>
        <v>46515</v>
      </c>
      <c r="AJ22" s="149"/>
      <c r="AK22" s="149"/>
      <c r="AL22" s="149"/>
      <c r="AM22" s="150">
        <f t="shared" si="7"/>
        <v>62.121335504885991</v>
      </c>
    </row>
    <row r="23" spans="1:39" ht="32.25" thickBot="1">
      <c r="A23" s="151">
        <v>9</v>
      </c>
      <c r="B23" s="15" t="s">
        <v>118</v>
      </c>
      <c r="C23" s="139"/>
      <c r="D23" s="139"/>
      <c r="E23" s="140">
        <f t="shared" si="1"/>
        <v>0</v>
      </c>
      <c r="F23" s="152">
        <v>46322</v>
      </c>
      <c r="G23" s="140" t="e">
        <f>#REF!</f>
        <v>#REF!</v>
      </c>
      <c r="H23" s="140" t="e">
        <f t="shared" si="4"/>
        <v>#REF!</v>
      </c>
      <c r="I23" s="142">
        <v>1</v>
      </c>
      <c r="J23" s="143">
        <v>0</v>
      </c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44">
        <f t="shared" si="5"/>
        <v>0</v>
      </c>
      <c r="X23" s="145">
        <v>3088</v>
      </c>
      <c r="Y23" s="145">
        <v>6176</v>
      </c>
      <c r="Z23" s="145">
        <v>2647</v>
      </c>
      <c r="AA23" s="146">
        <f>15882+19411</f>
        <v>35293</v>
      </c>
      <c r="AB23" s="146"/>
      <c r="AC23" s="146"/>
      <c r="AD23" s="146"/>
      <c r="AE23" s="146">
        <v>21176</v>
      </c>
      <c r="AF23" s="147">
        <v>2647</v>
      </c>
      <c r="AG23" s="147">
        <v>2647</v>
      </c>
      <c r="AH23" s="147">
        <v>2647</v>
      </c>
      <c r="AI23" s="148">
        <f t="shared" si="6"/>
        <v>14117</v>
      </c>
      <c r="AJ23" s="149"/>
      <c r="AK23" s="149"/>
      <c r="AL23" s="149"/>
      <c r="AM23" s="150">
        <f t="shared" si="7"/>
        <v>60.000566684611677</v>
      </c>
    </row>
    <row r="24" spans="1:39" ht="32.25" thickBot="1">
      <c r="A24" s="16" t="s">
        <v>231</v>
      </c>
      <c r="B24" s="15" t="s">
        <v>244</v>
      </c>
      <c r="C24" s="139"/>
      <c r="D24" s="139"/>
      <c r="E24" s="140"/>
      <c r="F24" s="152">
        <v>650000</v>
      </c>
      <c r="G24" s="140"/>
      <c r="H24" s="140"/>
      <c r="I24" s="142"/>
      <c r="J24" s="143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44"/>
      <c r="X24" s="145"/>
      <c r="Y24" s="145"/>
      <c r="Z24" s="145"/>
      <c r="AA24" s="146">
        <f>390000+260000</f>
        <v>650000</v>
      </c>
      <c r="AB24" s="146"/>
      <c r="AC24" s="146"/>
      <c r="AD24" s="146"/>
      <c r="AE24" s="146">
        <v>0</v>
      </c>
      <c r="AF24" s="147"/>
      <c r="AG24" s="147"/>
      <c r="AH24" s="147"/>
      <c r="AI24" s="148">
        <f t="shared" si="6"/>
        <v>650000</v>
      </c>
      <c r="AJ24" s="149"/>
      <c r="AK24" s="149"/>
      <c r="AL24" s="149"/>
      <c r="AM24" s="150">
        <f t="shared" si="7"/>
        <v>0</v>
      </c>
    </row>
    <row r="25" spans="1:39" ht="48" thickBot="1">
      <c r="A25" s="151">
        <v>10</v>
      </c>
      <c r="B25" s="15" t="s">
        <v>119</v>
      </c>
      <c r="C25" s="139"/>
      <c r="D25" s="139"/>
      <c r="E25" s="140">
        <f t="shared" si="1"/>
        <v>0</v>
      </c>
      <c r="F25" s="152">
        <v>1962885</v>
      </c>
      <c r="G25" s="140" t="e">
        <f>#REF!</f>
        <v>#REF!</v>
      </c>
      <c r="H25" s="140" t="e">
        <f t="shared" si="4"/>
        <v>#REF!</v>
      </c>
      <c r="I25" s="142">
        <v>1</v>
      </c>
      <c r="J25" s="143">
        <v>20</v>
      </c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44">
        <f t="shared" si="5"/>
        <v>0</v>
      </c>
      <c r="X25" s="145"/>
      <c r="Y25" s="145">
        <v>20000</v>
      </c>
      <c r="Z25" s="145">
        <v>20000</v>
      </c>
      <c r="AA25" s="146">
        <f>600291.27+1081679.62</f>
        <v>1681970.8900000001</v>
      </c>
      <c r="AB25" s="146"/>
      <c r="AC25" s="146"/>
      <c r="AD25" s="146"/>
      <c r="AE25" s="146">
        <v>81808</v>
      </c>
      <c r="AF25" s="147">
        <v>45000</v>
      </c>
      <c r="AG25" s="147">
        <v>45000</v>
      </c>
      <c r="AH25" s="147">
        <v>40000</v>
      </c>
      <c r="AI25" s="148">
        <f t="shared" si="6"/>
        <v>1600162.8900000001</v>
      </c>
      <c r="AJ25" s="149"/>
      <c r="AK25" s="149"/>
      <c r="AL25" s="149"/>
      <c r="AM25" s="150">
        <f t="shared" si="7"/>
        <v>4.8638178274298189</v>
      </c>
    </row>
    <row r="26" spans="1:39" ht="21" customHeight="1" thickBot="1">
      <c r="A26" s="153">
        <v>11</v>
      </c>
      <c r="B26" s="15" t="s">
        <v>120</v>
      </c>
      <c r="C26" s="139"/>
      <c r="D26" s="139"/>
      <c r="E26" s="140">
        <f t="shared" si="1"/>
        <v>0</v>
      </c>
      <c r="F26" s="152">
        <f>SUM(F27:F34)</f>
        <v>7624797</v>
      </c>
      <c r="G26" s="154" t="e">
        <f t="shared" ref="G26:AL26" si="8">SUM(G27:G30)</f>
        <v>#REF!</v>
      </c>
      <c r="H26" s="154" t="e">
        <f t="shared" si="8"/>
        <v>#REF!</v>
      </c>
      <c r="I26" s="154">
        <f t="shared" si="8"/>
        <v>4</v>
      </c>
      <c r="J26" s="154">
        <f t="shared" si="8"/>
        <v>80</v>
      </c>
      <c r="K26" s="154">
        <f t="shared" si="8"/>
        <v>0</v>
      </c>
      <c r="L26" s="154">
        <f t="shared" si="8"/>
        <v>0</v>
      </c>
      <c r="M26" s="154">
        <f t="shared" si="8"/>
        <v>0</v>
      </c>
      <c r="N26" s="154">
        <f t="shared" si="8"/>
        <v>0</v>
      </c>
      <c r="O26" s="154">
        <f t="shared" si="8"/>
        <v>0</v>
      </c>
      <c r="P26" s="154">
        <f t="shared" si="8"/>
        <v>0</v>
      </c>
      <c r="Q26" s="154">
        <f t="shared" si="8"/>
        <v>0</v>
      </c>
      <c r="R26" s="154">
        <f t="shared" si="8"/>
        <v>0</v>
      </c>
      <c r="S26" s="154">
        <f t="shared" si="8"/>
        <v>0</v>
      </c>
      <c r="T26" s="154">
        <f t="shared" si="8"/>
        <v>0</v>
      </c>
      <c r="U26" s="154">
        <f t="shared" si="8"/>
        <v>0</v>
      </c>
      <c r="V26" s="154">
        <f t="shared" si="8"/>
        <v>0</v>
      </c>
      <c r="W26" s="154">
        <f t="shared" si="8"/>
        <v>0</v>
      </c>
      <c r="X26" s="154">
        <f t="shared" si="8"/>
        <v>274212</v>
      </c>
      <c r="Y26" s="154">
        <f t="shared" si="8"/>
        <v>524042</v>
      </c>
      <c r="Z26" s="154">
        <f t="shared" si="8"/>
        <v>285853</v>
      </c>
      <c r="AA26" s="141">
        <f>SUM(AA27:AD34)</f>
        <v>6427992.2299999995</v>
      </c>
      <c r="AB26" s="141">
        <f t="shared" si="8"/>
        <v>0</v>
      </c>
      <c r="AC26" s="141">
        <f t="shared" si="8"/>
        <v>0</v>
      </c>
      <c r="AD26" s="141">
        <f t="shared" si="8"/>
        <v>0</v>
      </c>
      <c r="AE26" s="141">
        <f>SUM(AE27:AE30)</f>
        <v>3079615</v>
      </c>
      <c r="AF26" s="154">
        <f t="shared" si="8"/>
        <v>478035</v>
      </c>
      <c r="AG26" s="154">
        <f t="shared" si="8"/>
        <v>478035</v>
      </c>
      <c r="AH26" s="154">
        <f t="shared" si="8"/>
        <v>478035</v>
      </c>
      <c r="AI26" s="155">
        <f>SUM(AI27:AI34)</f>
        <v>3348377.2299999995</v>
      </c>
      <c r="AJ26" s="156">
        <f t="shared" si="8"/>
        <v>0</v>
      </c>
      <c r="AK26" s="156">
        <f t="shared" si="8"/>
        <v>0</v>
      </c>
      <c r="AL26" s="156">
        <f t="shared" si="8"/>
        <v>0</v>
      </c>
      <c r="AM26" s="157">
        <f>AE26/AA26*100</f>
        <v>47.909438745541237</v>
      </c>
    </row>
    <row r="27" spans="1:39" ht="20.25" customHeight="1" thickBot="1">
      <c r="A27" s="17" t="s">
        <v>121</v>
      </c>
      <c r="B27" s="22" t="s">
        <v>122</v>
      </c>
      <c r="C27" s="139"/>
      <c r="D27" s="139"/>
      <c r="E27" s="140">
        <f t="shared" si="1"/>
        <v>0</v>
      </c>
      <c r="F27" s="152">
        <v>1071904</v>
      </c>
      <c r="G27" s="158" t="e">
        <f>#REF!</f>
        <v>#REF!</v>
      </c>
      <c r="H27" s="158" t="e">
        <f t="shared" si="4"/>
        <v>#REF!</v>
      </c>
      <c r="I27" s="159">
        <v>1</v>
      </c>
      <c r="J27" s="160">
        <v>20</v>
      </c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2">
        <f t="shared" si="5"/>
        <v>0</v>
      </c>
      <c r="X27" s="163">
        <v>155980</v>
      </c>
      <c r="Y27" s="163">
        <v>162699</v>
      </c>
      <c r="Z27" s="163">
        <v>100510</v>
      </c>
      <c r="AA27" s="146">
        <f>292729.56+605109.12</f>
        <v>897838.67999999993</v>
      </c>
      <c r="AB27" s="146"/>
      <c r="AC27" s="146"/>
      <c r="AD27" s="146"/>
      <c r="AE27" s="146">
        <v>716884</v>
      </c>
      <c r="AF27" s="163">
        <v>162692</v>
      </c>
      <c r="AG27" s="163">
        <v>162692</v>
      </c>
      <c r="AH27" s="163">
        <v>162692</v>
      </c>
      <c r="AI27" s="148">
        <f t="shared" si="6"/>
        <v>180954.67999999993</v>
      </c>
      <c r="AJ27" s="149"/>
      <c r="AK27" s="149"/>
      <c r="AL27" s="149"/>
      <c r="AM27" s="150">
        <f t="shared" si="7"/>
        <v>79.8455241424885</v>
      </c>
    </row>
    <row r="28" spans="1:39" ht="40.5" customHeight="1" thickBot="1">
      <c r="A28" s="17" t="s">
        <v>123</v>
      </c>
      <c r="B28" s="23" t="s">
        <v>124</v>
      </c>
      <c r="C28" s="139"/>
      <c r="D28" s="139"/>
      <c r="E28" s="140">
        <f t="shared" si="1"/>
        <v>0</v>
      </c>
      <c r="F28" s="152">
        <v>785238</v>
      </c>
      <c r="G28" s="158" t="e">
        <f>#REF!</f>
        <v>#REF!</v>
      </c>
      <c r="H28" s="158" t="e">
        <f t="shared" si="4"/>
        <v>#REF!</v>
      </c>
      <c r="I28" s="159">
        <v>1</v>
      </c>
      <c r="J28" s="160">
        <v>20</v>
      </c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2">
        <f t="shared" si="5"/>
        <v>0</v>
      </c>
      <c r="X28" s="163">
        <v>47232</v>
      </c>
      <c r="Y28" s="163">
        <v>160433</v>
      </c>
      <c r="Z28" s="163">
        <v>60433</v>
      </c>
      <c r="AA28" s="146">
        <f>193000+348660</f>
        <v>541660</v>
      </c>
      <c r="AB28" s="146"/>
      <c r="AC28" s="146"/>
      <c r="AD28" s="146"/>
      <c r="AE28" s="146">
        <v>939332</v>
      </c>
      <c r="AF28" s="163">
        <v>110433</v>
      </c>
      <c r="AG28" s="163">
        <v>110433</v>
      </c>
      <c r="AH28" s="163">
        <v>110433</v>
      </c>
      <c r="AI28" s="148">
        <f t="shared" si="6"/>
        <v>-397672</v>
      </c>
      <c r="AJ28" s="149"/>
      <c r="AK28" s="149"/>
      <c r="AL28" s="149"/>
      <c r="AM28" s="150">
        <f t="shared" si="7"/>
        <v>173.41727282797325</v>
      </c>
    </row>
    <row r="29" spans="1:39" ht="18.75" customHeight="1" thickBot="1">
      <c r="A29" s="17" t="s">
        <v>125</v>
      </c>
      <c r="B29" s="23" t="s">
        <v>126</v>
      </c>
      <c r="C29" s="139"/>
      <c r="D29" s="139"/>
      <c r="E29" s="140">
        <f t="shared" si="1"/>
        <v>0</v>
      </c>
      <c r="F29" s="152">
        <v>2910755</v>
      </c>
      <c r="G29" s="158" t="e">
        <f>#REF!</f>
        <v>#REF!</v>
      </c>
      <c r="H29" s="158" t="e">
        <f t="shared" si="4"/>
        <v>#REF!</v>
      </c>
      <c r="I29" s="159">
        <v>1</v>
      </c>
      <c r="J29" s="160">
        <v>20</v>
      </c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2">
        <f t="shared" si="5"/>
        <v>0</v>
      </c>
      <c r="X29" s="163"/>
      <c r="Y29" s="163">
        <v>132910</v>
      </c>
      <c r="Z29" s="163">
        <v>52910</v>
      </c>
      <c r="AA29" s="146">
        <f>1173821+1312327.55</f>
        <v>2486148.5499999998</v>
      </c>
      <c r="AB29" s="146"/>
      <c r="AC29" s="146"/>
      <c r="AD29" s="146"/>
      <c r="AE29" s="146">
        <v>244018</v>
      </c>
      <c r="AF29" s="163">
        <v>132910</v>
      </c>
      <c r="AG29" s="163">
        <v>132910</v>
      </c>
      <c r="AH29" s="163">
        <v>132910</v>
      </c>
      <c r="AI29" s="148">
        <f t="shared" si="6"/>
        <v>2242130.5499999998</v>
      </c>
      <c r="AJ29" s="149"/>
      <c r="AK29" s="149"/>
      <c r="AL29" s="149"/>
      <c r="AM29" s="150">
        <f t="shared" si="7"/>
        <v>9.8151013542613956</v>
      </c>
    </row>
    <row r="30" spans="1:39" ht="18.75" customHeight="1" thickBot="1">
      <c r="A30" s="17" t="s">
        <v>127</v>
      </c>
      <c r="B30" s="23" t="s">
        <v>128</v>
      </c>
      <c r="C30" s="139"/>
      <c r="D30" s="139"/>
      <c r="E30" s="140">
        <f t="shared" si="1"/>
        <v>0</v>
      </c>
      <c r="F30" s="152">
        <v>1415900</v>
      </c>
      <c r="G30" s="158" t="e">
        <f>#REF!</f>
        <v>#REF!</v>
      </c>
      <c r="H30" s="158" t="e">
        <f t="shared" si="4"/>
        <v>#REF!</v>
      </c>
      <c r="I30" s="159">
        <v>1</v>
      </c>
      <c r="J30" s="160">
        <v>20</v>
      </c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2">
        <f t="shared" si="5"/>
        <v>0</v>
      </c>
      <c r="X30" s="163">
        <v>71000</v>
      </c>
      <c r="Y30" s="163">
        <v>68000</v>
      </c>
      <c r="Z30" s="163">
        <v>72000</v>
      </c>
      <c r="AA30" s="146">
        <f>354555+706790</f>
        <v>1061345</v>
      </c>
      <c r="AB30" s="146"/>
      <c r="AC30" s="146"/>
      <c r="AD30" s="146"/>
      <c r="AE30" s="146">
        <v>1179381</v>
      </c>
      <c r="AF30" s="163">
        <v>72000</v>
      </c>
      <c r="AG30" s="163">
        <v>72000</v>
      </c>
      <c r="AH30" s="163">
        <v>72000</v>
      </c>
      <c r="AI30" s="148">
        <f>AA30-AE30</f>
        <v>-118036</v>
      </c>
      <c r="AJ30" s="149"/>
      <c r="AK30" s="149"/>
      <c r="AL30" s="149"/>
      <c r="AM30" s="150">
        <f>AE30/AA30*100</f>
        <v>111.12136016092788</v>
      </c>
    </row>
    <row r="31" spans="1:39" ht="18.75" customHeight="1">
      <c r="A31" s="21" t="s">
        <v>232</v>
      </c>
      <c r="B31" s="18" t="s">
        <v>233</v>
      </c>
      <c r="C31" s="164"/>
      <c r="D31" s="164"/>
      <c r="E31" s="165"/>
      <c r="F31" s="152">
        <v>740000</v>
      </c>
      <c r="G31" s="158"/>
      <c r="H31" s="158"/>
      <c r="I31" s="159"/>
      <c r="J31" s="160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2"/>
      <c r="X31" s="163"/>
      <c r="Y31" s="163"/>
      <c r="Z31" s="163"/>
      <c r="AA31" s="146">
        <f>2*370000</f>
        <v>740000</v>
      </c>
      <c r="AB31" s="146">
        <v>0</v>
      </c>
      <c r="AC31" s="146">
        <v>0</v>
      </c>
      <c r="AD31" s="146">
        <v>0</v>
      </c>
      <c r="AE31" s="146">
        <v>0</v>
      </c>
      <c r="AF31" s="146">
        <v>0</v>
      </c>
      <c r="AG31" s="146">
        <v>0</v>
      </c>
      <c r="AH31" s="146">
        <v>0</v>
      </c>
      <c r="AI31" s="148">
        <f t="shared" ref="AI31:AI34" si="9">AA31-AE31</f>
        <v>740000</v>
      </c>
      <c r="AJ31" s="149"/>
      <c r="AK31" s="149"/>
      <c r="AL31" s="149"/>
      <c r="AM31" s="150">
        <v>0</v>
      </c>
    </row>
    <row r="32" spans="1:39" ht="18.75" customHeight="1">
      <c r="A32" s="17" t="s">
        <v>234</v>
      </c>
      <c r="B32" s="19" t="s">
        <v>235</v>
      </c>
      <c r="C32" s="164"/>
      <c r="D32" s="164"/>
      <c r="E32" s="165"/>
      <c r="F32" s="152">
        <v>240000</v>
      </c>
      <c r="G32" s="158"/>
      <c r="H32" s="158"/>
      <c r="I32" s="159"/>
      <c r="J32" s="160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2"/>
      <c r="X32" s="163"/>
      <c r="Y32" s="163"/>
      <c r="Z32" s="163"/>
      <c r="AA32" s="146">
        <f>2*120000</f>
        <v>240000</v>
      </c>
      <c r="AB32" s="146">
        <v>0</v>
      </c>
      <c r="AC32" s="146">
        <v>0</v>
      </c>
      <c r="AD32" s="146">
        <v>0</v>
      </c>
      <c r="AE32" s="146">
        <v>0</v>
      </c>
      <c r="AF32" s="146">
        <v>0</v>
      </c>
      <c r="AG32" s="146">
        <v>0</v>
      </c>
      <c r="AH32" s="146">
        <v>0</v>
      </c>
      <c r="AI32" s="148">
        <f t="shared" si="9"/>
        <v>240000</v>
      </c>
      <c r="AJ32" s="149"/>
      <c r="AK32" s="149"/>
      <c r="AL32" s="149"/>
      <c r="AM32" s="150">
        <v>0</v>
      </c>
    </row>
    <row r="33" spans="1:39" ht="18.75" customHeight="1">
      <c r="A33" s="17" t="s">
        <v>236</v>
      </c>
      <c r="B33" s="20" t="s">
        <v>237</v>
      </c>
      <c r="C33" s="164"/>
      <c r="D33" s="164"/>
      <c r="E33" s="165"/>
      <c r="F33" s="152">
        <v>261000</v>
      </c>
      <c r="G33" s="158"/>
      <c r="H33" s="158"/>
      <c r="I33" s="159"/>
      <c r="J33" s="160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2"/>
      <c r="X33" s="163"/>
      <c r="Y33" s="163"/>
      <c r="Z33" s="163"/>
      <c r="AA33" s="146">
        <v>261000</v>
      </c>
      <c r="AB33" s="146">
        <v>0</v>
      </c>
      <c r="AC33" s="146">
        <v>0</v>
      </c>
      <c r="AD33" s="146">
        <v>0</v>
      </c>
      <c r="AE33" s="146">
        <v>0</v>
      </c>
      <c r="AF33" s="146">
        <v>0</v>
      </c>
      <c r="AG33" s="146">
        <v>0</v>
      </c>
      <c r="AH33" s="146">
        <v>0</v>
      </c>
      <c r="AI33" s="148">
        <f t="shared" si="9"/>
        <v>261000</v>
      </c>
      <c r="AJ33" s="149"/>
      <c r="AK33" s="149"/>
      <c r="AL33" s="149"/>
      <c r="AM33" s="150">
        <v>0</v>
      </c>
    </row>
    <row r="34" spans="1:39" ht="30" customHeight="1">
      <c r="A34" s="17" t="s">
        <v>238</v>
      </c>
      <c r="B34" s="20" t="s">
        <v>239</v>
      </c>
      <c r="C34" s="164"/>
      <c r="D34" s="164"/>
      <c r="E34" s="165"/>
      <c r="F34" s="152">
        <v>200000</v>
      </c>
      <c r="G34" s="158"/>
      <c r="H34" s="158"/>
      <c r="I34" s="159"/>
      <c r="J34" s="160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2"/>
      <c r="X34" s="163"/>
      <c r="Y34" s="163"/>
      <c r="Z34" s="163"/>
      <c r="AA34" s="146">
        <v>200000</v>
      </c>
      <c r="AB34" s="146"/>
      <c r="AC34" s="146"/>
      <c r="AD34" s="146"/>
      <c r="AE34" s="146">
        <v>0</v>
      </c>
      <c r="AF34" s="163"/>
      <c r="AG34" s="163"/>
      <c r="AH34" s="163"/>
      <c r="AI34" s="148">
        <f t="shared" si="9"/>
        <v>200000</v>
      </c>
      <c r="AJ34" s="149"/>
      <c r="AK34" s="149"/>
      <c r="AL34" s="149"/>
      <c r="AM34" s="150">
        <f t="shared" si="7"/>
        <v>0</v>
      </c>
    </row>
    <row r="35" spans="1:39" ht="19.5" customHeight="1" thickBot="1">
      <c r="A35" s="166">
        <v>12</v>
      </c>
      <c r="B35" s="249" t="s">
        <v>129</v>
      </c>
      <c r="C35" s="250"/>
      <c r="D35" s="250"/>
      <c r="E35" s="251"/>
      <c r="F35" s="152">
        <v>1176000</v>
      </c>
      <c r="G35" s="158" t="e">
        <f>#REF!</f>
        <v>#REF!</v>
      </c>
      <c r="H35" s="158" t="e">
        <f t="shared" si="4"/>
        <v>#REF!</v>
      </c>
      <c r="I35" s="161"/>
      <c r="J35" s="160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2">
        <f t="shared" si="5"/>
        <v>0</v>
      </c>
      <c r="X35" s="163"/>
      <c r="Y35" s="163"/>
      <c r="Z35" s="163"/>
      <c r="AA35" s="146">
        <f>2*504000</f>
        <v>1008000</v>
      </c>
      <c r="AB35" s="146"/>
      <c r="AC35" s="146"/>
      <c r="AD35" s="146"/>
      <c r="AE35" s="146">
        <v>6888385</v>
      </c>
      <c r="AF35" s="163"/>
      <c r="AG35" s="163"/>
      <c r="AH35" s="163"/>
      <c r="AI35" s="148">
        <v>0</v>
      </c>
      <c r="AJ35" s="149"/>
      <c r="AK35" s="149"/>
      <c r="AL35" s="149"/>
      <c r="AM35" s="150">
        <v>0</v>
      </c>
    </row>
    <row r="36" spans="1:39" ht="20.25" customHeight="1">
      <c r="A36" s="145"/>
      <c r="B36" s="166" t="s">
        <v>130</v>
      </c>
      <c r="C36" s="139"/>
      <c r="D36" s="139"/>
      <c r="E36" s="140">
        <f t="shared" si="1"/>
        <v>0</v>
      </c>
      <c r="F36" s="152">
        <f>SUM(F9:F26,F35)+1</f>
        <v>113319900</v>
      </c>
      <c r="G36" s="167" t="e">
        <f t="shared" ref="G36:Z36" si="10">SUM(G9:G26,G35)</f>
        <v>#REF!</v>
      </c>
      <c r="H36" s="167" t="e">
        <f t="shared" si="10"/>
        <v>#REF!</v>
      </c>
      <c r="I36" s="167">
        <f t="shared" si="10"/>
        <v>18</v>
      </c>
      <c r="J36" s="167">
        <f t="shared" si="10"/>
        <v>340</v>
      </c>
      <c r="K36" s="167">
        <f t="shared" si="10"/>
        <v>0</v>
      </c>
      <c r="L36" s="167">
        <f t="shared" si="10"/>
        <v>0</v>
      </c>
      <c r="M36" s="167">
        <f t="shared" si="10"/>
        <v>0</v>
      </c>
      <c r="N36" s="167">
        <f t="shared" si="10"/>
        <v>0</v>
      </c>
      <c r="O36" s="167">
        <f t="shared" si="10"/>
        <v>0</v>
      </c>
      <c r="P36" s="167">
        <f t="shared" si="10"/>
        <v>0</v>
      </c>
      <c r="Q36" s="167">
        <f t="shared" si="10"/>
        <v>0</v>
      </c>
      <c r="R36" s="167">
        <f t="shared" si="10"/>
        <v>0</v>
      </c>
      <c r="S36" s="167">
        <f t="shared" si="10"/>
        <v>0</v>
      </c>
      <c r="T36" s="167">
        <f t="shared" si="10"/>
        <v>0</v>
      </c>
      <c r="U36" s="167">
        <f t="shared" si="10"/>
        <v>0</v>
      </c>
      <c r="V36" s="167">
        <f t="shared" si="10"/>
        <v>0</v>
      </c>
      <c r="W36" s="167">
        <f t="shared" si="10"/>
        <v>0</v>
      </c>
      <c r="X36" s="167">
        <f t="shared" si="10"/>
        <v>5319300</v>
      </c>
      <c r="Y36" s="167">
        <f t="shared" si="10"/>
        <v>7129480</v>
      </c>
      <c r="Z36" s="167">
        <f t="shared" si="10"/>
        <v>3428100</v>
      </c>
      <c r="AA36" s="141">
        <f>SUM(AA9:AA26,AA35)-1</f>
        <v>88481182.609999999</v>
      </c>
      <c r="AB36" s="141">
        <f t="shared" ref="AB36:AL36" si="11">SUM(AB9:AB35)</f>
        <v>0</v>
      </c>
      <c r="AC36" s="141">
        <f t="shared" si="11"/>
        <v>0</v>
      </c>
      <c r="AD36" s="141">
        <f t="shared" si="11"/>
        <v>0</v>
      </c>
      <c r="AE36" s="141">
        <f>SUM(AE9:AE26,AE35)</f>
        <v>94795869</v>
      </c>
      <c r="AF36" s="155">
        <f t="shared" si="11"/>
        <v>7256325</v>
      </c>
      <c r="AG36" s="155">
        <f t="shared" si="11"/>
        <v>7256325</v>
      </c>
      <c r="AH36" s="155">
        <f t="shared" si="11"/>
        <v>7206325</v>
      </c>
      <c r="AI36" s="155">
        <f>SUM(AI9:AI26,AI35)-1</f>
        <v>-434301.39000000013</v>
      </c>
      <c r="AJ36" s="168">
        <f t="shared" si="11"/>
        <v>0</v>
      </c>
      <c r="AK36" s="168">
        <f t="shared" si="11"/>
        <v>0</v>
      </c>
      <c r="AL36" s="168">
        <f t="shared" si="11"/>
        <v>0</v>
      </c>
      <c r="AM36" s="157">
        <f>AE36/AA36*100</f>
        <v>107.13675631781885</v>
      </c>
    </row>
    <row r="37" spans="1:39" ht="18.75">
      <c r="A37" s="169" t="s">
        <v>131</v>
      </c>
      <c r="B37" s="170" t="s">
        <v>132</v>
      </c>
      <c r="C37" s="145"/>
      <c r="D37" s="145"/>
      <c r="E37" s="171">
        <f t="shared" si="1"/>
        <v>0</v>
      </c>
      <c r="F37" s="152"/>
      <c r="G37" s="172" t="e">
        <f>#REF!</f>
        <v>#REF!</v>
      </c>
      <c r="H37" s="172" t="e">
        <f t="shared" si="4"/>
        <v>#REF!</v>
      </c>
      <c r="I37" s="163"/>
      <c r="J37" s="17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74">
        <f t="shared" si="5"/>
        <v>0</v>
      </c>
      <c r="X37" s="163"/>
      <c r="Y37" s="163"/>
      <c r="Z37" s="163"/>
      <c r="AA37" s="175"/>
      <c r="AB37" s="175"/>
      <c r="AC37" s="175"/>
      <c r="AD37" s="175"/>
      <c r="AE37" s="175"/>
      <c r="AF37" s="163"/>
      <c r="AG37" s="163"/>
      <c r="AH37" s="163"/>
      <c r="AI37" s="176"/>
      <c r="AJ37" s="149"/>
      <c r="AK37" s="149"/>
      <c r="AL37" s="149"/>
      <c r="AM37" s="149"/>
    </row>
    <row r="38" spans="1:39" ht="17.25" customHeight="1">
      <c r="A38" s="177" t="s">
        <v>133</v>
      </c>
      <c r="B38" s="178" t="s">
        <v>134</v>
      </c>
      <c r="C38" s="145"/>
      <c r="D38" s="145"/>
      <c r="E38" s="171">
        <f t="shared" si="1"/>
        <v>0</v>
      </c>
      <c r="F38" s="152">
        <v>551688</v>
      </c>
      <c r="G38" s="172" t="e">
        <f>#REF!</f>
        <v>#REF!</v>
      </c>
      <c r="H38" s="172" t="e">
        <f t="shared" si="4"/>
        <v>#REF!</v>
      </c>
      <c r="I38" s="163"/>
      <c r="J38" s="17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74">
        <f t="shared" si="5"/>
        <v>0</v>
      </c>
      <c r="X38" s="163"/>
      <c r="Y38" s="163"/>
      <c r="Z38" s="163"/>
      <c r="AA38" s="179">
        <f>138024+275640</f>
        <v>413664</v>
      </c>
      <c r="AB38" s="179"/>
      <c r="AC38" s="179"/>
      <c r="AD38" s="179"/>
      <c r="AE38" s="179">
        <v>823648</v>
      </c>
      <c r="AF38" s="147">
        <v>91251</v>
      </c>
      <c r="AG38" s="147">
        <v>91251</v>
      </c>
      <c r="AH38" s="147">
        <v>91251</v>
      </c>
      <c r="AI38" s="148">
        <f t="shared" ref="AI38:AI42" si="12">AA38-AE38</f>
        <v>-409984</v>
      </c>
      <c r="AJ38" s="149"/>
      <c r="AK38" s="149"/>
      <c r="AL38" s="149"/>
      <c r="AM38" s="150">
        <f t="shared" si="7"/>
        <v>199.11038910806838</v>
      </c>
    </row>
    <row r="39" spans="1:39" ht="18" customHeight="1">
      <c r="A39" s="177" t="s">
        <v>135</v>
      </c>
      <c r="B39" s="178" t="s">
        <v>136</v>
      </c>
      <c r="C39" s="145"/>
      <c r="D39" s="145"/>
      <c r="E39" s="171">
        <f t="shared" si="1"/>
        <v>0</v>
      </c>
      <c r="F39" s="152">
        <v>375120</v>
      </c>
      <c r="G39" s="172" t="e">
        <f>#REF!</f>
        <v>#REF!</v>
      </c>
      <c r="H39" s="172" t="e">
        <f t="shared" si="4"/>
        <v>#REF!</v>
      </c>
      <c r="I39" s="163"/>
      <c r="J39" s="17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74">
        <f t="shared" si="5"/>
        <v>0</v>
      </c>
      <c r="X39" s="163"/>
      <c r="Y39" s="163"/>
      <c r="Z39" s="163"/>
      <c r="AA39" s="179">
        <f>93780+187560</f>
        <v>281340</v>
      </c>
      <c r="AB39" s="179"/>
      <c r="AC39" s="179"/>
      <c r="AD39" s="179"/>
      <c r="AE39" s="179">
        <v>577564</v>
      </c>
      <c r="AF39" s="147">
        <v>129823</v>
      </c>
      <c r="AG39" s="147">
        <v>129823</v>
      </c>
      <c r="AH39" s="147">
        <v>129823</v>
      </c>
      <c r="AI39" s="148">
        <f t="shared" si="12"/>
        <v>-296224</v>
      </c>
      <c r="AJ39" s="149"/>
      <c r="AK39" s="149"/>
      <c r="AL39" s="149"/>
      <c r="AM39" s="150">
        <f t="shared" si="7"/>
        <v>205.29039596218098</v>
      </c>
    </row>
    <row r="40" spans="1:39" ht="17.25" customHeight="1">
      <c r="A40" s="177" t="s">
        <v>137</v>
      </c>
      <c r="B40" s="178" t="s">
        <v>138</v>
      </c>
      <c r="C40" s="145"/>
      <c r="D40" s="145"/>
      <c r="E40" s="171">
        <f t="shared" si="1"/>
        <v>0</v>
      </c>
      <c r="F40" s="152">
        <v>435600</v>
      </c>
      <c r="G40" s="172" t="e">
        <f>#REF!</f>
        <v>#REF!</v>
      </c>
      <c r="H40" s="172" t="e">
        <f t="shared" si="4"/>
        <v>#REF!</v>
      </c>
      <c r="I40" s="163"/>
      <c r="J40" s="17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74">
        <f t="shared" si="5"/>
        <v>0</v>
      </c>
      <c r="X40" s="163"/>
      <c r="Y40" s="163"/>
      <c r="Z40" s="163"/>
      <c r="AA40" s="179">
        <f>118800+198000</f>
        <v>316800</v>
      </c>
      <c r="AB40" s="179"/>
      <c r="AC40" s="179"/>
      <c r="AD40" s="179"/>
      <c r="AE40" s="179">
        <v>30319</v>
      </c>
      <c r="AF40" s="147">
        <v>104256</v>
      </c>
      <c r="AG40" s="147">
        <v>104256</v>
      </c>
      <c r="AH40" s="147">
        <v>104256</v>
      </c>
      <c r="AI40" s="148">
        <f t="shared" si="12"/>
        <v>286481</v>
      </c>
      <c r="AJ40" s="149"/>
      <c r="AK40" s="149"/>
      <c r="AL40" s="149"/>
      <c r="AM40" s="150">
        <f t="shared" si="7"/>
        <v>9.5703914141414153</v>
      </c>
    </row>
    <row r="41" spans="1:39" ht="18" customHeight="1">
      <c r="A41" s="177" t="s">
        <v>139</v>
      </c>
      <c r="B41" s="178" t="s">
        <v>140</v>
      </c>
      <c r="C41" s="145"/>
      <c r="D41" s="145"/>
      <c r="E41" s="171">
        <f t="shared" si="1"/>
        <v>0</v>
      </c>
      <c r="F41" s="152">
        <v>361440</v>
      </c>
      <c r="G41" s="172" t="e">
        <f>#REF!</f>
        <v>#REF!</v>
      </c>
      <c r="H41" s="172" t="e">
        <f t="shared" si="4"/>
        <v>#REF!</v>
      </c>
      <c r="I41" s="163"/>
      <c r="J41" s="17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74">
        <f t="shared" si="5"/>
        <v>0</v>
      </c>
      <c r="X41" s="163"/>
      <c r="Y41" s="163"/>
      <c r="Z41" s="163"/>
      <c r="AA41" s="179">
        <f>90360+180720</f>
        <v>271080</v>
      </c>
      <c r="AB41" s="179"/>
      <c r="AC41" s="179"/>
      <c r="AD41" s="179"/>
      <c r="AE41" s="179">
        <v>241392</v>
      </c>
      <c r="AF41" s="147">
        <v>104400</v>
      </c>
      <c r="AG41" s="147">
        <v>104400</v>
      </c>
      <c r="AH41" s="147">
        <v>104400</v>
      </c>
      <c r="AI41" s="148">
        <f t="shared" si="12"/>
        <v>29688</v>
      </c>
      <c r="AJ41" s="149"/>
      <c r="AK41" s="149"/>
      <c r="AL41" s="149"/>
      <c r="AM41" s="150">
        <f t="shared" si="7"/>
        <v>89.04825143868969</v>
      </c>
    </row>
    <row r="42" spans="1:39" ht="17.25" customHeight="1">
      <c r="A42" s="177" t="s">
        <v>141</v>
      </c>
      <c r="B42" s="178" t="s">
        <v>142</v>
      </c>
      <c r="C42" s="145"/>
      <c r="D42" s="145"/>
      <c r="E42" s="171">
        <f t="shared" si="1"/>
        <v>0</v>
      </c>
      <c r="F42" s="152">
        <v>259200</v>
      </c>
      <c r="G42" s="172" t="e">
        <f>#REF!</f>
        <v>#REF!</v>
      </c>
      <c r="H42" s="172" t="e">
        <f t="shared" si="4"/>
        <v>#REF!</v>
      </c>
      <c r="I42" s="163"/>
      <c r="J42" s="17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74">
        <f t="shared" si="5"/>
        <v>0</v>
      </c>
      <c r="X42" s="163"/>
      <c r="Y42" s="163"/>
      <c r="Z42" s="163"/>
      <c r="AA42" s="179">
        <f>64800+129600</f>
        <v>194400</v>
      </c>
      <c r="AB42" s="179"/>
      <c r="AC42" s="179"/>
      <c r="AD42" s="179"/>
      <c r="AE42" s="179">
        <v>35313</v>
      </c>
      <c r="AF42" s="147">
        <v>65088</v>
      </c>
      <c r="AG42" s="147">
        <v>65088</v>
      </c>
      <c r="AH42" s="147">
        <v>65088</v>
      </c>
      <c r="AI42" s="148">
        <f t="shared" si="12"/>
        <v>159087</v>
      </c>
      <c r="AJ42" s="149"/>
      <c r="AK42" s="149"/>
      <c r="AL42" s="149"/>
      <c r="AM42" s="150">
        <f t="shared" si="7"/>
        <v>18.165123456790123</v>
      </c>
    </row>
    <row r="43" spans="1:39" ht="19.5" customHeight="1">
      <c r="A43" s="145"/>
      <c r="B43" s="180" t="s">
        <v>143</v>
      </c>
      <c r="C43" s="145"/>
      <c r="D43" s="145"/>
      <c r="E43" s="171">
        <f t="shared" si="1"/>
        <v>0</v>
      </c>
      <c r="F43" s="152">
        <f>SUM(F38:F42)</f>
        <v>1983048</v>
      </c>
      <c r="G43" s="172" t="e">
        <f>#REF!</f>
        <v>#REF!</v>
      </c>
      <c r="H43" s="172" t="e">
        <f t="shared" si="4"/>
        <v>#REF!</v>
      </c>
      <c r="I43" s="163"/>
      <c r="J43" s="17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74">
        <f t="shared" si="5"/>
        <v>0</v>
      </c>
      <c r="X43" s="163"/>
      <c r="Y43" s="163"/>
      <c r="Z43" s="163"/>
      <c r="AA43" s="181">
        <f>SUM(AA38:AA42)</f>
        <v>1477284</v>
      </c>
      <c r="AB43" s="181">
        <f t="shared" ref="AB43:AL43" si="13">SUM(AB38:AB42)</f>
        <v>0</v>
      </c>
      <c r="AC43" s="181">
        <f t="shared" si="13"/>
        <v>0</v>
      </c>
      <c r="AD43" s="181">
        <f t="shared" si="13"/>
        <v>0</v>
      </c>
      <c r="AE43" s="181">
        <f t="shared" si="13"/>
        <v>1708236</v>
      </c>
      <c r="AF43" s="182">
        <f t="shared" si="13"/>
        <v>494818</v>
      </c>
      <c r="AG43" s="182">
        <f t="shared" si="13"/>
        <v>494818</v>
      </c>
      <c r="AH43" s="182">
        <f t="shared" si="13"/>
        <v>494818</v>
      </c>
      <c r="AI43" s="183">
        <f t="shared" si="13"/>
        <v>-230952</v>
      </c>
      <c r="AJ43" s="184">
        <f t="shared" si="13"/>
        <v>0</v>
      </c>
      <c r="AK43" s="184">
        <f t="shared" si="13"/>
        <v>0</v>
      </c>
      <c r="AL43" s="184">
        <f t="shared" si="13"/>
        <v>0</v>
      </c>
      <c r="AM43" s="157">
        <f t="shared" si="7"/>
        <v>115.63355455010682</v>
      </c>
    </row>
    <row r="44" spans="1:39" ht="21.75" customHeight="1">
      <c r="A44" s="145"/>
      <c r="B44" s="180" t="s">
        <v>144</v>
      </c>
      <c r="C44" s="145"/>
      <c r="D44" s="145"/>
      <c r="E44" s="171">
        <f t="shared" si="1"/>
        <v>0</v>
      </c>
      <c r="F44" s="152">
        <f>F36+F43</f>
        <v>115302948</v>
      </c>
      <c r="G44" s="171" t="e">
        <f>#REF!</f>
        <v>#REF!</v>
      </c>
      <c r="H44" s="171" t="e">
        <f t="shared" si="4"/>
        <v>#REF!</v>
      </c>
      <c r="I44" s="145"/>
      <c r="J44" s="18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86">
        <f t="shared" si="5"/>
        <v>0</v>
      </c>
      <c r="X44" s="145"/>
      <c r="Y44" s="145"/>
      <c r="Z44" s="145"/>
      <c r="AA44" s="152">
        <f>AA36+AA43</f>
        <v>89958466.609999999</v>
      </c>
      <c r="AB44" s="187">
        <f t="shared" ref="AB44:AL44" si="14">AB36+AB43</f>
        <v>0</v>
      </c>
      <c r="AC44" s="187">
        <f t="shared" si="14"/>
        <v>0</v>
      </c>
      <c r="AD44" s="187">
        <f t="shared" si="14"/>
        <v>0</v>
      </c>
      <c r="AE44" s="152">
        <f>AE36+AE43</f>
        <v>96504105</v>
      </c>
      <c r="AF44" s="188">
        <f t="shared" si="14"/>
        <v>7751143</v>
      </c>
      <c r="AG44" s="188">
        <f t="shared" si="14"/>
        <v>7751143</v>
      </c>
      <c r="AH44" s="188">
        <f t="shared" si="14"/>
        <v>7701143</v>
      </c>
      <c r="AI44" s="188">
        <f>AI36+AI43</f>
        <v>-665253.39000000013</v>
      </c>
      <c r="AJ44" s="188">
        <f t="shared" si="14"/>
        <v>0</v>
      </c>
      <c r="AK44" s="188">
        <f t="shared" si="14"/>
        <v>0</v>
      </c>
      <c r="AL44" s="188">
        <f t="shared" si="14"/>
        <v>0</v>
      </c>
      <c r="AM44" s="189">
        <f>AE44/AA44*100</f>
        <v>107.27628942184791</v>
      </c>
    </row>
    <row r="45" spans="1:39">
      <c r="A45" s="90"/>
      <c r="B45" s="90"/>
      <c r="C45" s="90"/>
      <c r="D45" s="90"/>
      <c r="E45" s="90"/>
      <c r="F45" s="1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</row>
    <row r="46" spans="1:39">
      <c r="A46" s="90"/>
      <c r="B46" s="90"/>
      <c r="C46" s="90"/>
      <c r="D46" s="90"/>
      <c r="E46" s="90"/>
      <c r="F46" s="1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</row>
    <row r="47" spans="1:39" ht="15.75">
      <c r="A47" s="90"/>
      <c r="B47" s="103" t="s">
        <v>145</v>
      </c>
      <c r="C47" s="191"/>
      <c r="D47" s="191"/>
      <c r="E47" s="191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192" t="s">
        <v>146</v>
      </c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</row>
    <row r="48" spans="1:39" ht="15.75">
      <c r="A48" s="90"/>
      <c r="B48" s="191"/>
      <c r="C48" s="191"/>
      <c r="D48" s="191"/>
      <c r="E48" s="191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193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</row>
    <row r="49" spans="1:39" ht="15.75">
      <c r="A49" s="90"/>
      <c r="B49" s="103" t="s">
        <v>78</v>
      </c>
      <c r="C49" s="191"/>
      <c r="D49" s="191"/>
      <c r="E49" s="191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194" t="s">
        <v>79</v>
      </c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</row>
    <row r="50" spans="1:39" ht="15.75">
      <c r="A50" s="90"/>
      <c r="B50" s="191"/>
      <c r="C50" s="191"/>
      <c r="D50" s="191"/>
      <c r="E50" s="191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193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</row>
    <row r="51" spans="1:39" ht="15.75">
      <c r="A51" s="90"/>
      <c r="B51" s="103" t="s">
        <v>80</v>
      </c>
      <c r="C51" s="103"/>
      <c r="D51" s="103"/>
      <c r="E51" s="103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194" t="s">
        <v>251</v>
      </c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</row>
    <row r="52" spans="1:39">
      <c r="A52" s="90"/>
      <c r="B52" s="90"/>
      <c r="C52" s="90"/>
      <c r="D52" s="90"/>
      <c r="E52" s="90"/>
      <c r="F52" s="1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</row>
    <row r="53" spans="1:39">
      <c r="F53" s="4"/>
    </row>
    <row r="54" spans="1:39">
      <c r="F54" s="4"/>
    </row>
    <row r="55" spans="1:39">
      <c r="F55" s="4"/>
    </row>
    <row r="56" spans="1:39">
      <c r="F56" s="4"/>
    </row>
  </sheetData>
  <autoFilter ref="A6:AM43">
    <filterColumn colId="26"/>
    <filterColumn colId="30"/>
    <filterColumn colId="34"/>
    <filterColumn colId="38"/>
  </autoFilter>
  <mergeCells count="5">
    <mergeCell ref="B3:AM3"/>
    <mergeCell ref="K5:W5"/>
    <mergeCell ref="AA5:AM5"/>
    <mergeCell ref="AA6:AE6"/>
    <mergeCell ref="B35:E35"/>
  </mergeCells>
  <pageMargins left="0.51181102362204722" right="0" top="0.15748031496062992" bottom="0.15748031496062992" header="0.31496062992125984" footer="0.31496062992125984"/>
  <pageSetup paperSize="9" scale="7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M134"/>
  <sheetViews>
    <sheetView topLeftCell="B1" zoomScaleNormal="100" workbookViewId="0">
      <pane ySplit="4" topLeftCell="A88" activePane="bottomLeft" state="frozen"/>
      <selection pane="bottomLeft" activeCell="J120" sqref="J120:J122"/>
    </sheetView>
  </sheetViews>
  <sheetFormatPr defaultColWidth="9.85546875" defaultRowHeight="12.75"/>
  <cols>
    <col min="1" max="1" width="5.140625" style="5" hidden="1" customWidth="1"/>
    <col min="2" max="2" width="4.140625" style="5" customWidth="1"/>
    <col min="3" max="3" width="50.42578125" style="5" bestFit="1" customWidth="1"/>
    <col min="4" max="4" width="0.140625" style="5" hidden="1" customWidth="1"/>
    <col min="5" max="5" width="12" style="5" bestFit="1" customWidth="1"/>
    <col min="6" max="6" width="9" style="5" hidden="1" customWidth="1"/>
    <col min="7" max="7" width="9.140625" style="5" hidden="1" customWidth="1"/>
    <col min="8" max="8" width="10.140625" style="5" hidden="1" customWidth="1"/>
    <col min="9" max="9" width="14" style="5" customWidth="1"/>
    <col min="10" max="10" width="13.5703125" style="5" customWidth="1"/>
    <col min="11" max="11" width="14.42578125" style="5" customWidth="1"/>
    <col min="12" max="12" width="12.28515625" style="5" bestFit="1" customWidth="1"/>
    <col min="13" max="13" width="6" style="5" customWidth="1"/>
    <col min="14" max="140" width="9.140625" style="5" customWidth="1"/>
    <col min="141" max="16384" width="9.85546875" style="5"/>
  </cols>
  <sheetData>
    <row r="1" spans="2:12" ht="18.75">
      <c r="C1" s="252" t="s">
        <v>222</v>
      </c>
      <c r="D1" s="252"/>
      <c r="E1" s="252"/>
      <c r="F1" s="252"/>
      <c r="G1" s="252"/>
      <c r="H1" s="252"/>
      <c r="I1" s="252"/>
      <c r="J1" s="252"/>
      <c r="K1" s="252"/>
      <c r="L1" s="6"/>
    </row>
    <row r="2" spans="2:12">
      <c r="B2" s="256" t="s">
        <v>147</v>
      </c>
      <c r="C2" s="257"/>
      <c r="D2" s="256" t="s">
        <v>225</v>
      </c>
      <c r="E2" s="257" t="s">
        <v>148</v>
      </c>
      <c r="F2" s="26"/>
      <c r="G2" s="27"/>
      <c r="H2" s="27"/>
      <c r="I2" s="260" t="s">
        <v>253</v>
      </c>
      <c r="J2" s="260"/>
      <c r="K2" s="28"/>
      <c r="L2" s="28"/>
    </row>
    <row r="3" spans="2:12">
      <c r="B3" s="258"/>
      <c r="C3" s="259"/>
      <c r="D3" s="258"/>
      <c r="E3" s="259"/>
      <c r="F3" s="29">
        <v>1</v>
      </c>
      <c r="G3" s="29">
        <v>2</v>
      </c>
      <c r="H3" s="29">
        <v>3</v>
      </c>
      <c r="I3" s="29" t="s">
        <v>94</v>
      </c>
      <c r="J3" s="29" t="s">
        <v>95</v>
      </c>
      <c r="K3" s="29" t="s">
        <v>149</v>
      </c>
      <c r="L3" s="29" t="s">
        <v>150</v>
      </c>
    </row>
    <row r="4" spans="2:12" ht="13.5" thickBot="1">
      <c r="B4" s="261"/>
      <c r="C4" s="262"/>
      <c r="D4" s="30"/>
      <c r="E4" s="30" t="s">
        <v>151</v>
      </c>
      <c r="F4" s="30"/>
      <c r="G4" s="30"/>
      <c r="H4" s="30"/>
      <c r="I4" s="30"/>
      <c r="J4" s="30"/>
      <c r="K4" s="30"/>
      <c r="L4" s="30"/>
    </row>
    <row r="5" spans="2:12" ht="20.25">
      <c r="B5" s="31" t="s">
        <v>152</v>
      </c>
      <c r="C5" s="32" t="s">
        <v>153</v>
      </c>
      <c r="D5" s="33"/>
      <c r="E5" s="33"/>
      <c r="F5" s="34"/>
      <c r="G5" s="34"/>
      <c r="H5" s="34"/>
      <c r="I5" s="34"/>
      <c r="J5" s="34"/>
      <c r="K5" s="34"/>
      <c r="L5" s="34"/>
    </row>
    <row r="6" spans="2:12">
      <c r="B6" s="35" t="s">
        <v>154</v>
      </c>
      <c r="C6" s="36" t="s">
        <v>155</v>
      </c>
      <c r="D6" s="37"/>
      <c r="E6" s="37">
        <f>SUM(E7:E13)</f>
        <v>96105510</v>
      </c>
      <c r="F6" s="37">
        <f t="shared" ref="F6:H6" si="0">SUM(F7:F17)</f>
        <v>7632014</v>
      </c>
      <c r="G6" s="37">
        <f t="shared" si="0"/>
        <v>7137471</v>
      </c>
      <c r="H6" s="37">
        <f t="shared" si="0"/>
        <v>8215641</v>
      </c>
      <c r="I6" s="38">
        <f>SUM(I7:I12)</f>
        <v>74980271</v>
      </c>
      <c r="J6" s="37">
        <f>SUM(J7:J17)</f>
        <v>80429503</v>
      </c>
      <c r="K6" s="38">
        <f>I6-J6</f>
        <v>-5449232</v>
      </c>
      <c r="L6" s="39">
        <f>J6/I6</f>
        <v>1.0726755442108231</v>
      </c>
    </row>
    <row r="7" spans="2:12">
      <c r="B7" s="35"/>
      <c r="C7" s="40" t="s">
        <v>156</v>
      </c>
      <c r="D7" s="41"/>
      <c r="E7" s="226">
        <v>94440970</v>
      </c>
      <c r="F7" s="12">
        <v>7523864</v>
      </c>
      <c r="G7" s="12">
        <v>6995981</v>
      </c>
      <c r="H7" s="12">
        <v>8074151</v>
      </c>
      <c r="I7" s="12">
        <f>47981350+25758851</f>
        <v>73740201</v>
      </c>
      <c r="J7" s="12">
        <v>79000087</v>
      </c>
      <c r="K7" s="12">
        <f>I7-J7</f>
        <v>-5259886</v>
      </c>
      <c r="L7" s="42">
        <f>J7/I7</f>
        <v>1.0713299655909536</v>
      </c>
    </row>
    <row r="8" spans="2:12">
      <c r="B8" s="35"/>
      <c r="C8" s="40" t="s">
        <v>134</v>
      </c>
      <c r="D8" s="41"/>
      <c r="E8" s="12">
        <v>459740</v>
      </c>
      <c r="F8" s="12">
        <v>38000</v>
      </c>
      <c r="G8" s="12">
        <v>38340</v>
      </c>
      <c r="H8" s="12">
        <v>38340</v>
      </c>
      <c r="I8" s="12">
        <f>115020+229700</f>
        <v>344720</v>
      </c>
      <c r="J8" s="12">
        <v>686374</v>
      </c>
      <c r="K8" s="12">
        <f t="shared" ref="K8:K12" si="1">I8-J8</f>
        <v>-341654</v>
      </c>
      <c r="L8" s="42">
        <f t="shared" ref="L8:L12" si="2">J8/I8</f>
        <v>1.9911058250174054</v>
      </c>
    </row>
    <row r="9" spans="2:12">
      <c r="B9" s="35"/>
      <c r="C9" s="40" t="s">
        <v>136</v>
      </c>
      <c r="D9" s="41"/>
      <c r="E9" s="12">
        <v>312600</v>
      </c>
      <c r="F9" s="12">
        <v>26050</v>
      </c>
      <c r="G9" s="12">
        <v>26050</v>
      </c>
      <c r="H9" s="12">
        <v>26050</v>
      </c>
      <c r="I9" s="12">
        <f>156300+78150</f>
        <v>234450</v>
      </c>
      <c r="J9" s="12">
        <v>481303</v>
      </c>
      <c r="K9" s="12">
        <f t="shared" si="1"/>
        <v>-246853</v>
      </c>
      <c r="L9" s="42">
        <f t="shared" si="2"/>
        <v>2.0529025378545533</v>
      </c>
    </row>
    <row r="10" spans="2:12">
      <c r="B10" s="35"/>
      <c r="C10" s="40" t="s">
        <v>138</v>
      </c>
      <c r="D10" s="41"/>
      <c r="E10" s="12">
        <v>363000</v>
      </c>
      <c r="F10" s="12"/>
      <c r="G10" s="12">
        <v>33000</v>
      </c>
      <c r="H10" s="12">
        <v>33000</v>
      </c>
      <c r="I10" s="12">
        <f>99000+165000</f>
        <v>264000</v>
      </c>
      <c r="J10" s="12">
        <v>25266</v>
      </c>
      <c r="K10" s="12">
        <f t="shared" si="1"/>
        <v>238734</v>
      </c>
      <c r="L10" s="42">
        <f t="shared" si="2"/>
        <v>9.5704545454545459E-2</v>
      </c>
    </row>
    <row r="11" spans="2:12">
      <c r="B11" s="35"/>
      <c r="C11" s="40" t="s">
        <v>140</v>
      </c>
      <c r="D11" s="41"/>
      <c r="E11" s="12">
        <v>301200</v>
      </c>
      <c r="F11" s="12">
        <v>25100</v>
      </c>
      <c r="G11" s="12">
        <v>25100</v>
      </c>
      <c r="H11" s="12">
        <v>25100</v>
      </c>
      <c r="I11" s="12">
        <f>75300+150600</f>
        <v>225900</v>
      </c>
      <c r="J11" s="12">
        <v>201160</v>
      </c>
      <c r="K11" s="12">
        <f t="shared" si="1"/>
        <v>24740</v>
      </c>
      <c r="L11" s="42">
        <f t="shared" si="2"/>
        <v>0.89048251438689685</v>
      </c>
    </row>
    <row r="12" spans="2:12">
      <c r="B12" s="35"/>
      <c r="C12" s="40" t="s">
        <v>142</v>
      </c>
      <c r="D12" s="41"/>
      <c r="E12" s="12">
        <v>228000</v>
      </c>
      <c r="F12" s="12">
        <v>19000</v>
      </c>
      <c r="G12" s="12">
        <v>19000</v>
      </c>
      <c r="H12" s="12">
        <v>19000</v>
      </c>
      <c r="I12" s="12">
        <f>57000+114000</f>
        <v>171000</v>
      </c>
      <c r="J12" s="12">
        <v>35313</v>
      </c>
      <c r="K12" s="12">
        <f t="shared" si="1"/>
        <v>135687</v>
      </c>
      <c r="L12" s="42">
        <f t="shared" si="2"/>
        <v>0.20650877192982456</v>
      </c>
    </row>
    <row r="13" spans="2:12" hidden="1">
      <c r="B13" s="35"/>
      <c r="C13" s="40"/>
      <c r="D13" s="43"/>
      <c r="E13" s="12">
        <v>0</v>
      </c>
      <c r="F13" s="12"/>
      <c r="G13" s="12"/>
      <c r="H13" s="12"/>
      <c r="I13" s="12"/>
      <c r="J13" s="12"/>
      <c r="K13" s="12"/>
      <c r="L13" s="42"/>
    </row>
    <row r="14" spans="2:12" s="8" customFormat="1" ht="13.5" hidden="1">
      <c r="B14" s="44"/>
      <c r="C14" s="12"/>
      <c r="D14" s="45"/>
      <c r="E14" s="12">
        <f>SUM(F14:L14)</f>
        <v>0</v>
      </c>
      <c r="F14" s="12"/>
      <c r="G14" s="12"/>
      <c r="H14" s="12"/>
      <c r="I14" s="12"/>
      <c r="J14" s="12"/>
      <c r="K14" s="12"/>
      <c r="L14" s="12"/>
    </row>
    <row r="15" spans="2:12" s="8" customFormat="1" ht="13.5" hidden="1">
      <c r="B15" s="44"/>
      <c r="C15" s="12"/>
      <c r="D15" s="43"/>
      <c r="E15" s="12">
        <f>SUM(F15:L15)</f>
        <v>0</v>
      </c>
      <c r="F15" s="12"/>
      <c r="G15" s="12"/>
      <c r="H15" s="12"/>
      <c r="I15" s="12"/>
      <c r="J15" s="12"/>
      <c r="K15" s="12"/>
      <c r="L15" s="12"/>
    </row>
    <row r="16" spans="2:12" s="8" customFormat="1" ht="13.5" hidden="1">
      <c r="B16" s="44"/>
      <c r="C16" s="12"/>
      <c r="D16" s="45"/>
      <c r="E16" s="12">
        <f>SUM(F16:L16)</f>
        <v>0</v>
      </c>
      <c r="F16" s="12"/>
      <c r="G16" s="12"/>
      <c r="H16" s="12"/>
      <c r="I16" s="12"/>
      <c r="J16" s="12"/>
      <c r="K16" s="12"/>
      <c r="L16" s="12"/>
    </row>
    <row r="17" spans="2:12" s="8" customFormat="1" ht="13.5" hidden="1">
      <c r="B17" s="44"/>
      <c r="C17" s="12"/>
      <c r="D17" s="43"/>
      <c r="E17" s="12">
        <f>SUM(F17:L17)</f>
        <v>0</v>
      </c>
      <c r="F17" s="12"/>
      <c r="G17" s="12"/>
      <c r="H17" s="12"/>
      <c r="I17" s="12"/>
      <c r="J17" s="12"/>
      <c r="K17" s="12"/>
      <c r="L17" s="12"/>
    </row>
    <row r="18" spans="2:12" hidden="1">
      <c r="B18" s="35" t="s">
        <v>157</v>
      </c>
      <c r="C18" s="36" t="s">
        <v>158</v>
      </c>
      <c r="D18" s="37"/>
      <c r="E18" s="37">
        <f t="shared" ref="E18:H18" si="3">SUM(E19:E24)</f>
        <v>0</v>
      </c>
      <c r="F18" s="37">
        <f t="shared" si="3"/>
        <v>0</v>
      </c>
      <c r="G18" s="37">
        <f t="shared" si="3"/>
        <v>0</v>
      </c>
      <c r="H18" s="37">
        <f t="shared" si="3"/>
        <v>0</v>
      </c>
      <c r="I18" s="37"/>
      <c r="J18" s="37"/>
      <c r="K18" s="37"/>
      <c r="L18" s="37"/>
    </row>
    <row r="19" spans="2:12" s="8" customFormat="1" ht="13.5" hidden="1">
      <c r="B19" s="44"/>
      <c r="C19" s="46"/>
      <c r="D19" s="41"/>
      <c r="E19" s="41">
        <f t="shared" ref="E19:E24" si="4">SUM(F19:L19)</f>
        <v>0</v>
      </c>
      <c r="F19" s="46"/>
      <c r="G19" s="46"/>
      <c r="H19" s="46"/>
      <c r="I19" s="46"/>
      <c r="J19" s="46"/>
      <c r="K19" s="46"/>
      <c r="L19" s="46"/>
    </row>
    <row r="20" spans="2:12" s="8" customFormat="1" ht="13.5" hidden="1">
      <c r="B20" s="44"/>
      <c r="C20" s="46"/>
      <c r="D20" s="41"/>
      <c r="E20" s="41">
        <f t="shared" si="4"/>
        <v>0</v>
      </c>
      <c r="F20" s="46"/>
      <c r="G20" s="46"/>
      <c r="H20" s="46"/>
      <c r="I20" s="46"/>
      <c r="J20" s="46"/>
      <c r="K20" s="46"/>
      <c r="L20" s="46"/>
    </row>
    <row r="21" spans="2:12" s="8" customFormat="1" ht="13.5" hidden="1">
      <c r="B21" s="44"/>
      <c r="C21" s="46"/>
      <c r="D21" s="41"/>
      <c r="E21" s="41">
        <f t="shared" si="4"/>
        <v>0</v>
      </c>
      <c r="F21" s="46"/>
      <c r="G21" s="46"/>
      <c r="H21" s="46"/>
      <c r="I21" s="46"/>
      <c r="J21" s="46"/>
      <c r="K21" s="46"/>
      <c r="L21" s="46"/>
    </row>
    <row r="22" spans="2:12" s="8" customFormat="1" ht="13.5" hidden="1">
      <c r="B22" s="44"/>
      <c r="C22" s="46"/>
      <c r="D22" s="41"/>
      <c r="E22" s="41">
        <f t="shared" si="4"/>
        <v>0</v>
      </c>
      <c r="F22" s="46"/>
      <c r="G22" s="46"/>
      <c r="H22" s="46"/>
      <c r="I22" s="46"/>
      <c r="J22" s="46"/>
      <c r="K22" s="46"/>
      <c r="L22" s="46"/>
    </row>
    <row r="23" spans="2:12" s="8" customFormat="1" ht="13.5" hidden="1">
      <c r="B23" s="44"/>
      <c r="C23" s="46"/>
      <c r="D23" s="41"/>
      <c r="E23" s="41">
        <f t="shared" si="4"/>
        <v>0</v>
      </c>
      <c r="F23" s="46"/>
      <c r="G23" s="46"/>
      <c r="H23" s="46"/>
      <c r="I23" s="46"/>
      <c r="J23" s="46"/>
      <c r="K23" s="46"/>
      <c r="L23" s="46"/>
    </row>
    <row r="24" spans="2:12" s="8" customFormat="1" ht="13.5" hidden="1">
      <c r="B24" s="44"/>
      <c r="C24" s="46"/>
      <c r="D24" s="41"/>
      <c r="E24" s="41">
        <f t="shared" si="4"/>
        <v>0</v>
      </c>
      <c r="F24" s="46"/>
      <c r="G24" s="46"/>
      <c r="H24" s="46"/>
      <c r="I24" s="46"/>
      <c r="J24" s="46"/>
      <c r="K24" s="46"/>
      <c r="L24" s="46"/>
    </row>
    <row r="25" spans="2:12" s="9" customFormat="1" hidden="1">
      <c r="B25" s="35" t="s">
        <v>159</v>
      </c>
      <c r="C25" s="47" t="s">
        <v>160</v>
      </c>
      <c r="D25" s="48"/>
      <c r="E25" s="48">
        <f t="shared" ref="E25:H25" si="5">SUM(E26:E28)</f>
        <v>0</v>
      </c>
      <c r="F25" s="48">
        <f t="shared" si="5"/>
        <v>0</v>
      </c>
      <c r="G25" s="48">
        <f t="shared" si="5"/>
        <v>0</v>
      </c>
      <c r="H25" s="48">
        <f t="shared" si="5"/>
        <v>0</v>
      </c>
      <c r="I25" s="48"/>
      <c r="J25" s="48"/>
      <c r="K25" s="48"/>
      <c r="L25" s="48"/>
    </row>
    <row r="26" spans="2:12" hidden="1">
      <c r="B26" s="49"/>
      <c r="C26" s="46"/>
      <c r="D26" s="41"/>
      <c r="E26" s="41">
        <f>SUM(F26:L26)</f>
        <v>0</v>
      </c>
      <c r="F26" s="46"/>
      <c r="G26" s="46"/>
      <c r="H26" s="46"/>
      <c r="I26" s="46"/>
      <c r="J26" s="46"/>
      <c r="K26" s="46"/>
      <c r="L26" s="46"/>
    </row>
    <row r="27" spans="2:12" hidden="1">
      <c r="B27" s="49"/>
      <c r="C27" s="46"/>
      <c r="D27" s="41"/>
      <c r="E27" s="41">
        <f>SUM(F27:L27)</f>
        <v>0</v>
      </c>
      <c r="F27" s="46"/>
      <c r="G27" s="46"/>
      <c r="H27" s="46"/>
      <c r="I27" s="46"/>
      <c r="J27" s="46"/>
      <c r="K27" s="46"/>
      <c r="L27" s="46"/>
    </row>
    <row r="28" spans="2:12" hidden="1">
      <c r="B28" s="49"/>
      <c r="C28" s="46"/>
      <c r="D28" s="41"/>
      <c r="E28" s="41">
        <f>SUM(F28:L28)</f>
        <v>0</v>
      </c>
      <c r="F28" s="46"/>
      <c r="G28" s="46"/>
      <c r="H28" s="46"/>
      <c r="I28" s="46"/>
      <c r="J28" s="46"/>
      <c r="K28" s="46"/>
      <c r="L28" s="46"/>
    </row>
    <row r="29" spans="2:12" hidden="1">
      <c r="B29" s="35" t="s">
        <v>161</v>
      </c>
      <c r="C29" s="47" t="s">
        <v>162</v>
      </c>
      <c r="D29" s="37"/>
      <c r="E29" s="37">
        <f t="shared" ref="E29:H29" si="6">SUM(E30:E36)</f>
        <v>0</v>
      </c>
      <c r="F29" s="37">
        <f t="shared" si="6"/>
        <v>0</v>
      </c>
      <c r="G29" s="37">
        <f t="shared" si="6"/>
        <v>0</v>
      </c>
      <c r="H29" s="37">
        <f t="shared" si="6"/>
        <v>0</v>
      </c>
      <c r="I29" s="37"/>
      <c r="J29" s="37"/>
      <c r="K29" s="37"/>
      <c r="L29" s="37"/>
    </row>
    <row r="30" spans="2:12" hidden="1">
      <c r="B30" s="35"/>
      <c r="C30" s="50"/>
      <c r="D30" s="41"/>
      <c r="E30" s="41">
        <f t="shared" ref="E30:E36" si="7">SUM(F30:L30)</f>
        <v>0</v>
      </c>
      <c r="F30" s="46"/>
      <c r="G30" s="46"/>
      <c r="H30" s="46"/>
      <c r="I30" s="46"/>
      <c r="J30" s="46"/>
      <c r="K30" s="46"/>
      <c r="L30" s="46"/>
    </row>
    <row r="31" spans="2:12" hidden="1">
      <c r="B31" s="35"/>
      <c r="C31" s="50"/>
      <c r="D31" s="41"/>
      <c r="E31" s="41">
        <f t="shared" si="7"/>
        <v>0</v>
      </c>
      <c r="F31" s="46"/>
      <c r="G31" s="46"/>
      <c r="H31" s="46"/>
      <c r="I31" s="46"/>
      <c r="J31" s="46"/>
      <c r="K31" s="46"/>
      <c r="L31" s="46"/>
    </row>
    <row r="32" spans="2:12" hidden="1">
      <c r="B32" s="35"/>
      <c r="C32" s="50"/>
      <c r="D32" s="41"/>
      <c r="E32" s="41">
        <f t="shared" si="7"/>
        <v>0</v>
      </c>
      <c r="F32" s="46"/>
      <c r="G32" s="46"/>
      <c r="H32" s="46"/>
      <c r="I32" s="46"/>
      <c r="J32" s="46"/>
      <c r="K32" s="46"/>
      <c r="L32" s="46"/>
    </row>
    <row r="33" spans="2:13" hidden="1">
      <c r="B33" s="35"/>
      <c r="C33" s="50"/>
      <c r="D33" s="41"/>
      <c r="E33" s="41">
        <f t="shared" si="7"/>
        <v>0</v>
      </c>
      <c r="F33" s="46"/>
      <c r="G33" s="46"/>
      <c r="H33" s="46"/>
      <c r="I33" s="46"/>
      <c r="J33" s="46"/>
      <c r="K33" s="46"/>
      <c r="L33" s="46"/>
    </row>
    <row r="34" spans="2:13" hidden="1">
      <c r="B34" s="35"/>
      <c r="C34" s="50"/>
      <c r="D34" s="41"/>
      <c r="E34" s="41">
        <f t="shared" si="7"/>
        <v>0</v>
      </c>
      <c r="F34" s="46"/>
      <c r="G34" s="46"/>
      <c r="H34" s="46"/>
      <c r="I34" s="46"/>
      <c r="J34" s="46"/>
      <c r="K34" s="46"/>
      <c r="L34" s="46"/>
    </row>
    <row r="35" spans="2:13" hidden="1">
      <c r="B35" s="35"/>
      <c r="C35" s="46"/>
      <c r="D35" s="41"/>
      <c r="E35" s="41">
        <f t="shared" si="7"/>
        <v>0</v>
      </c>
      <c r="F35" s="46"/>
      <c r="G35" s="46"/>
      <c r="H35" s="46"/>
      <c r="I35" s="46"/>
      <c r="J35" s="46"/>
      <c r="K35" s="46"/>
      <c r="L35" s="46"/>
    </row>
    <row r="36" spans="2:13" hidden="1">
      <c r="B36" s="35"/>
      <c r="C36" s="46"/>
      <c r="D36" s="41"/>
      <c r="E36" s="41">
        <f t="shared" si="7"/>
        <v>0</v>
      </c>
      <c r="F36" s="46"/>
      <c r="G36" s="46"/>
      <c r="H36" s="46"/>
      <c r="I36" s="46"/>
      <c r="J36" s="46"/>
      <c r="K36" s="46"/>
      <c r="L36" s="46"/>
    </row>
    <row r="37" spans="2:13" ht="15.75">
      <c r="B37" s="35" t="s">
        <v>163</v>
      </c>
      <c r="C37" s="51" t="s">
        <v>19</v>
      </c>
      <c r="D37" s="52"/>
      <c r="E37" s="53">
        <f>SUM(E7:E13)</f>
        <v>96105510</v>
      </c>
      <c r="F37" s="52">
        <f>F29+F25+F18+F6</f>
        <v>7632014</v>
      </c>
      <c r="G37" s="52">
        <f t="shared" ref="G37" si="8">G29+G25+G18+G6</f>
        <v>7137471</v>
      </c>
      <c r="H37" s="52">
        <f>H29+H25+H18+H6</f>
        <v>8215641</v>
      </c>
      <c r="I37" s="53">
        <f>I29+I25+I18+I6</f>
        <v>74980271</v>
      </c>
      <c r="J37" s="52">
        <f>J29+J25+J18+J6</f>
        <v>80429503</v>
      </c>
      <c r="K37" s="53">
        <f>I37-J37</f>
        <v>-5449232</v>
      </c>
      <c r="L37" s="54">
        <f t="shared" ref="L37" si="9">J37/I37</f>
        <v>1.0726755442108231</v>
      </c>
    </row>
    <row r="38" spans="2:13" ht="20.25">
      <c r="B38" s="31" t="s">
        <v>164</v>
      </c>
      <c r="C38" s="32" t="s">
        <v>165</v>
      </c>
      <c r="D38" s="55"/>
      <c r="E38" s="55"/>
      <c r="F38" s="55"/>
      <c r="G38" s="55"/>
      <c r="H38" s="55"/>
      <c r="I38" s="55"/>
      <c r="J38" s="55"/>
      <c r="K38" s="55"/>
      <c r="L38" s="55"/>
    </row>
    <row r="39" spans="2:13" ht="14.25">
      <c r="B39" s="35" t="s">
        <v>166</v>
      </c>
      <c r="C39" s="11" t="s">
        <v>167</v>
      </c>
      <c r="D39" s="12"/>
      <c r="E39" s="12">
        <v>12525000</v>
      </c>
      <c r="F39" s="12">
        <v>1672042</v>
      </c>
      <c r="G39" s="12">
        <v>1020028</v>
      </c>
      <c r="H39" s="12">
        <v>989542</v>
      </c>
      <c r="I39" s="12">
        <f>2356735+6363679</f>
        <v>8720414</v>
      </c>
      <c r="J39" s="12">
        <v>5104979</v>
      </c>
      <c r="K39" s="12">
        <f>I39-J39</f>
        <v>3615435</v>
      </c>
      <c r="L39" s="42">
        <f>J39/I39</f>
        <v>0.58540557822140094</v>
      </c>
      <c r="M39" s="5" t="s">
        <v>168</v>
      </c>
    </row>
    <row r="40" spans="2:13" ht="14.25">
      <c r="B40" s="35" t="s">
        <v>169</v>
      </c>
      <c r="C40" s="11" t="s">
        <v>170</v>
      </c>
      <c r="D40" s="12"/>
      <c r="E40" s="12">
        <v>3087571</v>
      </c>
      <c r="F40" s="12">
        <v>58500</v>
      </c>
      <c r="G40" s="12">
        <v>608490</v>
      </c>
      <c r="H40" s="12">
        <f>41670+4750</f>
        <v>46420</v>
      </c>
      <c r="I40" s="12">
        <f>988489+1580070</f>
        <v>2568559</v>
      </c>
      <c r="J40" s="12">
        <v>2947561</v>
      </c>
      <c r="K40" s="12">
        <f t="shared" ref="K40:K50" si="10">I40-J40</f>
        <v>-379002</v>
      </c>
      <c r="L40" s="42">
        <f>J40/I40</f>
        <v>1.1475543291004802</v>
      </c>
      <c r="M40" s="5" t="s">
        <v>171</v>
      </c>
    </row>
    <row r="41" spans="2:13" ht="14.25">
      <c r="B41" s="35" t="s">
        <v>172</v>
      </c>
      <c r="C41" s="11" t="s">
        <v>173</v>
      </c>
      <c r="D41" s="12"/>
      <c r="E41" s="12">
        <v>16666667</v>
      </c>
      <c r="F41" s="12">
        <v>1224833</v>
      </c>
      <c r="G41" s="12">
        <v>1121642</v>
      </c>
      <c r="H41" s="12">
        <v>1556208</v>
      </c>
      <c r="I41" s="12">
        <f>4556133+8332834</f>
        <v>12888967</v>
      </c>
      <c r="J41" s="12">
        <v>12528778</v>
      </c>
      <c r="K41" s="12">
        <f t="shared" si="10"/>
        <v>360189</v>
      </c>
      <c r="L41" s="42">
        <f>J41/I41</f>
        <v>0.97205447108367959</v>
      </c>
      <c r="M41" s="5" t="s">
        <v>171</v>
      </c>
    </row>
    <row r="42" spans="2:13" ht="14.25">
      <c r="B42" s="35" t="s">
        <v>174</v>
      </c>
      <c r="C42" s="11" t="s">
        <v>176</v>
      </c>
      <c r="D42" s="12"/>
      <c r="E42" s="12">
        <v>12899341</v>
      </c>
      <c r="F42" s="12">
        <v>900000</v>
      </c>
      <c r="G42" s="12">
        <f>1394000-34600-125000</f>
        <v>1234400</v>
      </c>
      <c r="H42" s="12">
        <f>710000-34600</f>
        <v>675400</v>
      </c>
      <c r="I42" s="12">
        <f>3691210+6395837</f>
        <v>10087047</v>
      </c>
      <c r="J42" s="12">
        <v>7817619</v>
      </c>
      <c r="K42" s="12">
        <f t="shared" si="10"/>
        <v>2269428</v>
      </c>
      <c r="L42" s="42">
        <f t="shared" ref="L42:L44" si="11">J42/I42</f>
        <v>0.77501562151936043</v>
      </c>
      <c r="M42" s="5" t="s">
        <v>177</v>
      </c>
    </row>
    <row r="43" spans="2:13" ht="14.25">
      <c r="B43" s="35" t="s">
        <v>175</v>
      </c>
      <c r="C43" s="11" t="s">
        <v>64</v>
      </c>
      <c r="D43" s="12"/>
      <c r="E43" s="12">
        <v>6694134</v>
      </c>
      <c r="F43" s="12">
        <v>655067</v>
      </c>
      <c r="G43" s="12">
        <v>655067</v>
      </c>
      <c r="H43" s="12">
        <v>571733</v>
      </c>
      <c r="I43" s="12">
        <f>1465200+3347067</f>
        <v>4812267</v>
      </c>
      <c r="J43" s="12">
        <v>4569606</v>
      </c>
      <c r="K43" s="12">
        <f t="shared" si="10"/>
        <v>242661</v>
      </c>
      <c r="L43" s="42">
        <f t="shared" si="11"/>
        <v>0.94957449368457736</v>
      </c>
      <c r="M43" s="5" t="s">
        <v>177</v>
      </c>
    </row>
    <row r="44" spans="2:13" ht="14.25">
      <c r="B44" s="35" t="s">
        <v>178</v>
      </c>
      <c r="C44" s="11" t="s">
        <v>228</v>
      </c>
      <c r="D44" s="12"/>
      <c r="E44" s="12">
        <v>604800</v>
      </c>
      <c r="F44" s="12">
        <v>50400</v>
      </c>
      <c r="G44" s="12">
        <v>50400</v>
      </c>
      <c r="H44" s="12">
        <v>50400</v>
      </c>
      <c r="I44" s="12">
        <f>151200+302400</f>
        <v>453600</v>
      </c>
      <c r="J44" s="12">
        <v>372959</v>
      </c>
      <c r="K44" s="12">
        <f t="shared" si="10"/>
        <v>80641</v>
      </c>
      <c r="L44" s="42">
        <f t="shared" si="11"/>
        <v>0.82222001763668429</v>
      </c>
      <c r="M44" s="5" t="s">
        <v>177</v>
      </c>
    </row>
    <row r="45" spans="2:13" ht="14.25">
      <c r="B45" s="35" t="s">
        <v>179</v>
      </c>
      <c r="C45" s="11" t="s">
        <v>180</v>
      </c>
      <c r="D45" s="12"/>
      <c r="E45" s="12">
        <v>1673800</v>
      </c>
      <c r="F45" s="12">
        <v>94000</v>
      </c>
      <c r="G45" s="12">
        <f>94000+34600</f>
        <v>128600</v>
      </c>
      <c r="H45" s="12">
        <f>95000+34600</f>
        <v>129600</v>
      </c>
      <c r="I45" s="12">
        <f>450000+773800</f>
        <v>1223800</v>
      </c>
      <c r="J45" s="12">
        <v>686819</v>
      </c>
      <c r="K45" s="12">
        <f t="shared" si="10"/>
        <v>536981</v>
      </c>
      <c r="L45" s="56">
        <v>0</v>
      </c>
      <c r="M45" s="5" t="s">
        <v>181</v>
      </c>
    </row>
    <row r="46" spans="2:13" ht="15.75">
      <c r="B46" s="35" t="s">
        <v>182</v>
      </c>
      <c r="C46" s="13" t="s">
        <v>221</v>
      </c>
      <c r="D46" s="12"/>
      <c r="E46" s="12">
        <v>0</v>
      </c>
      <c r="F46" s="12"/>
      <c r="G46" s="12"/>
      <c r="H46" s="12"/>
      <c r="I46" s="12">
        <v>0</v>
      </c>
      <c r="J46" s="12">
        <v>493967</v>
      </c>
      <c r="K46" s="12">
        <f t="shared" si="10"/>
        <v>-493967</v>
      </c>
      <c r="L46" s="56">
        <v>0</v>
      </c>
      <c r="M46" s="5" t="s">
        <v>185</v>
      </c>
    </row>
    <row r="47" spans="2:13" ht="15.75">
      <c r="B47" s="35" t="s">
        <v>242</v>
      </c>
      <c r="C47" s="13" t="s">
        <v>243</v>
      </c>
      <c r="D47" s="12"/>
      <c r="E47" s="12">
        <v>0</v>
      </c>
      <c r="F47" s="12"/>
      <c r="G47" s="12"/>
      <c r="H47" s="12"/>
      <c r="I47" s="12">
        <v>0</v>
      </c>
      <c r="J47" s="12">
        <v>61621</v>
      </c>
      <c r="K47" s="12">
        <f t="shared" si="10"/>
        <v>-61621</v>
      </c>
      <c r="L47" s="56">
        <v>0</v>
      </c>
      <c r="M47" s="5" t="s">
        <v>171</v>
      </c>
    </row>
    <row r="48" spans="2:13" ht="15.75">
      <c r="B48" s="35" t="s">
        <v>247</v>
      </c>
      <c r="C48" s="13" t="s">
        <v>245</v>
      </c>
      <c r="D48" s="12"/>
      <c r="E48" s="12">
        <v>0</v>
      </c>
      <c r="F48" s="12"/>
      <c r="G48" s="12"/>
      <c r="H48" s="12"/>
      <c r="I48" s="12">
        <v>0</v>
      </c>
      <c r="J48" s="12">
        <v>3855354</v>
      </c>
      <c r="K48" s="12">
        <f t="shared" si="10"/>
        <v>-3855354</v>
      </c>
      <c r="L48" s="56">
        <v>0</v>
      </c>
      <c r="M48" s="5" t="s">
        <v>177</v>
      </c>
    </row>
    <row r="49" spans="1:13">
      <c r="B49" s="35" t="s">
        <v>183</v>
      </c>
      <c r="C49" s="58" t="s">
        <v>184</v>
      </c>
      <c r="D49" s="14"/>
      <c r="E49" s="14">
        <v>21065991</v>
      </c>
      <c r="F49" s="14">
        <v>1564633</v>
      </c>
      <c r="G49" s="14">
        <v>1564633</v>
      </c>
      <c r="H49" s="14">
        <v>1564633</v>
      </c>
      <c r="I49" s="14">
        <f>5755721+10616371</f>
        <v>16372092</v>
      </c>
      <c r="J49" s="14">
        <v>17281200</v>
      </c>
      <c r="K49" s="14">
        <f t="shared" si="10"/>
        <v>-909108</v>
      </c>
      <c r="L49" s="59">
        <f t="shared" ref="L49:L50" si="12">J49/I49</f>
        <v>1.0555279068795851</v>
      </c>
      <c r="M49" s="5" t="s">
        <v>185</v>
      </c>
    </row>
    <row r="50" spans="1:13">
      <c r="B50" s="35" t="s">
        <v>183</v>
      </c>
      <c r="C50" s="58" t="s">
        <v>186</v>
      </c>
      <c r="D50" s="14"/>
      <c r="E50" s="14">
        <v>4523453</v>
      </c>
      <c r="F50" s="14">
        <v>335425</v>
      </c>
      <c r="G50" s="14">
        <v>335425</v>
      </c>
      <c r="H50" s="14">
        <v>335425</v>
      </c>
      <c r="I50" s="14">
        <f>1237098+2280080</f>
        <v>3517178</v>
      </c>
      <c r="J50" s="14">
        <v>3693670</v>
      </c>
      <c r="K50" s="14">
        <f t="shared" si="10"/>
        <v>-176492</v>
      </c>
      <c r="L50" s="59">
        <f t="shared" si="12"/>
        <v>1.050180002263178</v>
      </c>
      <c r="M50" s="5" t="s">
        <v>187</v>
      </c>
    </row>
    <row r="51" spans="1:13" ht="15.75">
      <c r="B51" s="35"/>
      <c r="C51" s="60" t="s">
        <v>188</v>
      </c>
      <c r="D51" s="61"/>
      <c r="E51" s="62">
        <f>SUM(E39:E50)-1</f>
        <v>79740756</v>
      </c>
      <c r="F51" s="61">
        <f>SUM(F39:F50)</f>
        <v>6554900</v>
      </c>
      <c r="G51" s="61">
        <f>SUM(G39:G50)-1</f>
        <v>6718684</v>
      </c>
      <c r="H51" s="61">
        <f t="shared" ref="H51" si="13">SUM(H39:H50)</f>
        <v>5919361</v>
      </c>
      <c r="I51" s="227">
        <f>SUM(I39:I50)-2</f>
        <v>60643922</v>
      </c>
      <c r="J51" s="61">
        <f>SUM(J39:J50)</f>
        <v>59414133</v>
      </c>
      <c r="K51" s="61">
        <f>SUM(K39:K50)</f>
        <v>1229791</v>
      </c>
      <c r="L51" s="63">
        <f>J51/I51</f>
        <v>0.97972114996124426</v>
      </c>
    </row>
    <row r="52" spans="1:13">
      <c r="B52" s="64"/>
      <c r="C52" s="65"/>
      <c r="D52" s="66"/>
      <c r="E52" s="66"/>
      <c r="F52" s="66"/>
      <c r="G52" s="66"/>
      <c r="H52" s="66"/>
      <c r="I52" s="66"/>
      <c r="J52" s="66"/>
      <c r="K52" s="66"/>
      <c r="L52" s="66"/>
    </row>
    <row r="53" spans="1:13" ht="15.75">
      <c r="B53" s="35"/>
      <c r="C53" s="67" t="s">
        <v>26</v>
      </c>
      <c r="D53" s="61"/>
      <c r="E53" s="62">
        <f>SUM(E54:E61)</f>
        <v>4767240</v>
      </c>
      <c r="F53" s="61">
        <f>SUM(F54:F61)</f>
        <v>379109</v>
      </c>
      <c r="G53" s="61">
        <f t="shared" ref="G53:H53" si="14">SUM(G54:G61)</f>
        <v>379109</v>
      </c>
      <c r="H53" s="61">
        <f t="shared" si="14"/>
        <v>379109</v>
      </c>
      <c r="I53" s="61">
        <f>SUM(I54:I62)</f>
        <v>3629913</v>
      </c>
      <c r="J53" s="61">
        <f>SUM(J54:J66)+1</f>
        <v>4177697</v>
      </c>
      <c r="K53" s="61">
        <f>I53-J53</f>
        <v>-547784</v>
      </c>
      <c r="L53" s="63">
        <f>J53/I53</f>
        <v>1.1509083000060882</v>
      </c>
    </row>
    <row r="54" spans="1:13">
      <c r="A54" s="5">
        <v>1</v>
      </c>
      <c r="B54" s="35" t="s">
        <v>189</v>
      </c>
      <c r="C54" s="58" t="s">
        <v>184</v>
      </c>
      <c r="D54" s="14"/>
      <c r="E54" s="14">
        <v>3665685</v>
      </c>
      <c r="F54" s="14">
        <v>290558</v>
      </c>
      <c r="G54" s="14">
        <v>290558</v>
      </c>
      <c r="H54" s="14">
        <v>290558</v>
      </c>
      <c r="I54" s="68">
        <v>2794011</v>
      </c>
      <c r="J54" s="14">
        <v>3146484</v>
      </c>
      <c r="K54" s="14">
        <f>I54-J54</f>
        <v>-352473</v>
      </c>
      <c r="L54" s="59">
        <f>J54/I54</f>
        <v>1.1261530466415486</v>
      </c>
      <c r="M54" s="5" t="s">
        <v>185</v>
      </c>
    </row>
    <row r="55" spans="1:13">
      <c r="A55" s="5">
        <f t="shared" ref="A55:A60" si="15">A54+1</f>
        <v>2</v>
      </c>
      <c r="B55" s="35" t="s">
        <v>189</v>
      </c>
      <c r="C55" s="58" t="s">
        <v>186</v>
      </c>
      <c r="D55" s="14"/>
      <c r="E55" s="14">
        <v>797535</v>
      </c>
      <c r="F55" s="14">
        <v>63216</v>
      </c>
      <c r="G55" s="14">
        <v>63216</v>
      </c>
      <c r="H55" s="14">
        <v>63216</v>
      </c>
      <c r="I55" s="68">
        <v>607887</v>
      </c>
      <c r="J55" s="14">
        <v>691384</v>
      </c>
      <c r="K55" s="14">
        <f>I55-J55</f>
        <v>-83497</v>
      </c>
      <c r="L55" s="59">
        <f>J55/I55</f>
        <v>1.1373561204631781</v>
      </c>
      <c r="M55" s="5" t="s">
        <v>187</v>
      </c>
    </row>
    <row r="56" spans="1:13" ht="14.25">
      <c r="A56" s="5">
        <f t="shared" si="15"/>
        <v>3</v>
      </c>
      <c r="B56" s="35" t="s">
        <v>189</v>
      </c>
      <c r="C56" s="11" t="s">
        <v>180</v>
      </c>
      <c r="D56" s="12"/>
      <c r="E56" s="12">
        <v>173220</v>
      </c>
      <c r="F56" s="12">
        <v>14435</v>
      </c>
      <c r="G56" s="12">
        <v>14435</v>
      </c>
      <c r="H56" s="12">
        <v>14435</v>
      </c>
      <c r="I56" s="69">
        <f>43305+86610</f>
        <v>129915</v>
      </c>
      <c r="J56" s="12">
        <v>129908</v>
      </c>
      <c r="K56" s="12">
        <f>I56-J56</f>
        <v>7</v>
      </c>
      <c r="L56" s="42">
        <f>J56/I56</f>
        <v>0.99994611861601812</v>
      </c>
      <c r="M56" s="5" t="s">
        <v>181</v>
      </c>
    </row>
    <row r="57" spans="1:13" ht="28.5">
      <c r="A57" s="5">
        <f t="shared" si="15"/>
        <v>4</v>
      </c>
      <c r="B57" s="35" t="s">
        <v>189</v>
      </c>
      <c r="C57" s="11" t="s">
        <v>190</v>
      </c>
      <c r="D57" s="12"/>
      <c r="E57" s="12">
        <v>12000</v>
      </c>
      <c r="F57" s="12">
        <v>1000</v>
      </c>
      <c r="G57" s="12">
        <v>1000</v>
      </c>
      <c r="H57" s="12">
        <v>1000</v>
      </c>
      <c r="I57" s="69">
        <f>3000+6000</f>
        <v>9000</v>
      </c>
      <c r="J57" s="12">
        <v>17738</v>
      </c>
      <c r="K57" s="12">
        <f t="shared" ref="K57:K62" si="16">I57-J57</f>
        <v>-8738</v>
      </c>
      <c r="L57" s="42">
        <f t="shared" ref="L57:L61" si="17">J57/I57</f>
        <v>1.9708888888888889</v>
      </c>
      <c r="M57" s="5" t="s">
        <v>171</v>
      </c>
    </row>
    <row r="58" spans="1:13" ht="14.25">
      <c r="A58" s="5">
        <f t="shared" si="15"/>
        <v>5</v>
      </c>
      <c r="B58" s="35" t="s">
        <v>189</v>
      </c>
      <c r="C58" s="11" t="s">
        <v>191</v>
      </c>
      <c r="D58" s="12"/>
      <c r="E58" s="12">
        <v>19200</v>
      </c>
      <c r="F58" s="12">
        <v>1600</v>
      </c>
      <c r="G58" s="12">
        <v>1600</v>
      </c>
      <c r="H58" s="12">
        <v>1600</v>
      </c>
      <c r="I58" s="69">
        <f>4800+9600</f>
        <v>14400</v>
      </c>
      <c r="J58" s="12">
        <v>26817</v>
      </c>
      <c r="K58" s="12">
        <f t="shared" si="16"/>
        <v>-12417</v>
      </c>
      <c r="L58" s="42">
        <f t="shared" si="17"/>
        <v>1.8622916666666667</v>
      </c>
      <c r="M58" s="5" t="s">
        <v>171</v>
      </c>
    </row>
    <row r="59" spans="1:13" ht="28.5">
      <c r="A59" s="5">
        <f t="shared" si="15"/>
        <v>6</v>
      </c>
      <c r="B59" s="35" t="s">
        <v>189</v>
      </c>
      <c r="C59" s="11" t="s">
        <v>192</v>
      </c>
      <c r="D59" s="12"/>
      <c r="E59" s="12">
        <v>7200</v>
      </c>
      <c r="F59" s="12">
        <v>600</v>
      </c>
      <c r="G59" s="12">
        <v>600</v>
      </c>
      <c r="H59" s="12">
        <v>600</v>
      </c>
      <c r="I59" s="69">
        <f>1800+3600</f>
        <v>5400</v>
      </c>
      <c r="J59" s="12">
        <v>906</v>
      </c>
      <c r="K59" s="12">
        <f t="shared" si="16"/>
        <v>4494</v>
      </c>
      <c r="L59" s="42">
        <f t="shared" si="17"/>
        <v>0.16777777777777778</v>
      </c>
      <c r="M59" s="5" t="s">
        <v>171</v>
      </c>
    </row>
    <row r="60" spans="1:13" ht="28.5">
      <c r="A60" s="5">
        <f t="shared" si="15"/>
        <v>7</v>
      </c>
      <c r="B60" s="35" t="s">
        <v>189</v>
      </c>
      <c r="C60" s="11" t="s">
        <v>193</v>
      </c>
      <c r="D60" s="12"/>
      <c r="E60" s="12">
        <v>54000</v>
      </c>
      <c r="F60" s="12">
        <v>4500</v>
      </c>
      <c r="G60" s="12">
        <v>4500</v>
      </c>
      <c r="H60" s="12">
        <v>4500</v>
      </c>
      <c r="I60" s="69">
        <f>13500+27000</f>
        <v>40500</v>
      </c>
      <c r="J60" s="12">
        <v>46194</v>
      </c>
      <c r="K60" s="12">
        <f t="shared" si="16"/>
        <v>-5694</v>
      </c>
      <c r="L60" s="42">
        <f t="shared" si="17"/>
        <v>1.1405925925925926</v>
      </c>
      <c r="M60" s="5" t="s">
        <v>177</v>
      </c>
    </row>
    <row r="61" spans="1:13" ht="15.75">
      <c r="B61" s="35" t="s">
        <v>189</v>
      </c>
      <c r="C61" s="13" t="s">
        <v>229</v>
      </c>
      <c r="D61" s="37"/>
      <c r="E61" s="12">
        <v>38400</v>
      </c>
      <c r="F61" s="12">
        <v>3200</v>
      </c>
      <c r="G61" s="12">
        <v>3200</v>
      </c>
      <c r="H61" s="12">
        <v>3200</v>
      </c>
      <c r="I61" s="69">
        <f>9600+19200</f>
        <v>28800</v>
      </c>
      <c r="J61" s="69">
        <v>3310</v>
      </c>
      <c r="K61" s="12">
        <f t="shared" si="16"/>
        <v>25490</v>
      </c>
      <c r="L61" s="42">
        <f t="shared" si="17"/>
        <v>0.11493055555555555</v>
      </c>
      <c r="M61" s="5" t="s">
        <v>171</v>
      </c>
    </row>
    <row r="62" spans="1:13" ht="15.75">
      <c r="B62" s="35" t="s">
        <v>189</v>
      </c>
      <c r="C62" s="13" t="s">
        <v>221</v>
      </c>
      <c r="D62" s="37"/>
      <c r="E62" s="69">
        <v>0</v>
      </c>
      <c r="F62" s="69"/>
      <c r="G62" s="69"/>
      <c r="H62" s="69"/>
      <c r="I62" s="69"/>
      <c r="J62" s="69">
        <v>114955</v>
      </c>
      <c r="K62" s="12">
        <f t="shared" si="16"/>
        <v>-114955</v>
      </c>
      <c r="L62" s="42">
        <v>0</v>
      </c>
      <c r="M62" s="5" t="s">
        <v>185</v>
      </c>
    </row>
    <row r="63" spans="1:13" ht="15.75" hidden="1">
      <c r="B63" s="35" t="s">
        <v>189</v>
      </c>
      <c r="C63" s="70" t="s">
        <v>194</v>
      </c>
      <c r="D63" s="37"/>
      <c r="E63" s="37" t="e">
        <f>SUM(E64:E65)</f>
        <v>#VALUE!</v>
      </c>
      <c r="F63" s="37" t="e">
        <f>SUM(F64:F65)</f>
        <v>#VALUE!</v>
      </c>
      <c r="G63" s="37" t="e">
        <f>SUM(G64:G65)</f>
        <v>#VALUE!</v>
      </c>
      <c r="H63" s="37" t="e">
        <f>SUM(H64:H65)</f>
        <v>#VALUE!</v>
      </c>
      <c r="I63" s="37"/>
      <c r="J63" s="37"/>
      <c r="K63" s="12">
        <f t="shared" ref="K63:K65" si="18">I63-J63</f>
        <v>0</v>
      </c>
      <c r="L63" s="42" t="e">
        <f t="shared" ref="L63:L65" si="19">J63/I63</f>
        <v>#DIV/0!</v>
      </c>
    </row>
    <row r="64" spans="1:13" hidden="1">
      <c r="A64" s="5">
        <v>1</v>
      </c>
      <c r="B64" s="35" t="s">
        <v>189</v>
      </c>
      <c r="C64" s="71" t="s">
        <v>184</v>
      </c>
      <c r="D64" s="41"/>
      <c r="E64" s="41" t="e">
        <f>SUM(F64:L64)</f>
        <v>#VALUE!</v>
      </c>
      <c r="F64" s="72" t="e">
        <f>SUMIF('[1]План ЗП'!$A$8:$A$1071,' витрати'!$B64,'[1]План ЗП'!DH$8:DH$1071)</f>
        <v>#VALUE!</v>
      </c>
      <c r="G64" s="72" t="e">
        <f>SUMIF('[1]План ЗП'!$A$8:$A$1071,' витрати'!$B64,'[1]План ЗП'!DI$8:DI$1071)</f>
        <v>#VALUE!</v>
      </c>
      <c r="H64" s="72" t="e">
        <f>SUMIF('[1]План ЗП'!$A$8:$A$1071,' витрати'!$B64,'[1]План ЗП'!DJ$8:DJ$1071)</f>
        <v>#VALUE!</v>
      </c>
      <c r="I64" s="72"/>
      <c r="J64" s="72"/>
      <c r="K64" s="12">
        <f t="shared" si="18"/>
        <v>0</v>
      </c>
      <c r="L64" s="42" t="e">
        <f t="shared" si="19"/>
        <v>#DIV/0!</v>
      </c>
      <c r="M64" s="5" t="s">
        <v>185</v>
      </c>
    </row>
    <row r="65" spans="1:13" hidden="1">
      <c r="A65" s="5">
        <f t="shared" ref="A65" si="20">A64+1</f>
        <v>2</v>
      </c>
      <c r="B65" s="35" t="s">
        <v>189</v>
      </c>
      <c r="C65" s="71" t="s">
        <v>186</v>
      </c>
      <c r="D65" s="41"/>
      <c r="E65" s="41" t="e">
        <f>SUM(F65:L65)</f>
        <v>#VALUE!</v>
      </c>
      <c r="F65" s="72" t="e">
        <f>SUMIF('[1]План ЗП'!$A$8:$A$1071,' витрати'!$B65,'[1]План ЗП'!DU$8:DU$1071)</f>
        <v>#VALUE!</v>
      </c>
      <c r="G65" s="72" t="e">
        <f>SUMIF('[1]План ЗП'!$A$8:$A$1071,' витрати'!$B65,'[1]План ЗП'!DV$8:DV$1071)</f>
        <v>#VALUE!</v>
      </c>
      <c r="H65" s="72" t="e">
        <f>SUMIF('[1]План ЗП'!$A$8:$A$1071,' витрати'!$B65,'[1]План ЗП'!DW$8:DW$1071)</f>
        <v>#VALUE!</v>
      </c>
      <c r="I65" s="72"/>
      <c r="J65" s="72"/>
      <c r="K65" s="12">
        <f t="shared" si="18"/>
        <v>0</v>
      </c>
      <c r="L65" s="42" t="e">
        <f t="shared" si="19"/>
        <v>#DIV/0!</v>
      </c>
      <c r="M65" s="5" t="s">
        <v>187</v>
      </c>
    </row>
    <row r="66" spans="1:13" s="7" customFormat="1" ht="16.5" hidden="1" customHeight="1">
      <c r="B66" s="35" t="s">
        <v>189</v>
      </c>
      <c r="C66" s="57"/>
      <c r="D66" s="12"/>
      <c r="E66" s="12"/>
      <c r="F66" s="12"/>
      <c r="G66" s="12"/>
      <c r="H66" s="12"/>
      <c r="I66" s="12"/>
      <c r="J66" s="12"/>
      <c r="K66" s="12"/>
      <c r="L66" s="42"/>
    </row>
    <row r="67" spans="1:13" ht="15.75">
      <c r="B67" s="35"/>
      <c r="C67" s="67" t="s">
        <v>24</v>
      </c>
      <c r="D67" s="61"/>
      <c r="E67" s="62">
        <f>SUM(E68:E78)-1</f>
        <v>8464524</v>
      </c>
      <c r="F67" s="61">
        <f>SUM(F68:F78)</f>
        <v>675303</v>
      </c>
      <c r="G67" s="61">
        <f>SUM(G68:G78)</f>
        <v>675803</v>
      </c>
      <c r="H67" s="61">
        <f>SUM(H68:H78)</f>
        <v>683803</v>
      </c>
      <c r="I67" s="227">
        <f>SUM(I68:I80)-1</f>
        <v>6429115</v>
      </c>
      <c r="J67" s="61">
        <f>SUM(J68:J85)+1</f>
        <v>6511114</v>
      </c>
      <c r="K67" s="61">
        <f>I67-J67</f>
        <v>-81999</v>
      </c>
      <c r="L67" s="63">
        <f>J67/I67</f>
        <v>1.0127543215512556</v>
      </c>
    </row>
    <row r="68" spans="1:13">
      <c r="A68" s="5">
        <v>1</v>
      </c>
      <c r="B68" s="35" t="s">
        <v>181</v>
      </c>
      <c r="C68" s="58" t="s">
        <v>184</v>
      </c>
      <c r="D68" s="14"/>
      <c r="E68" s="14">
        <v>6157230</v>
      </c>
      <c r="F68" s="14">
        <v>491095</v>
      </c>
      <c r="G68" s="14">
        <v>491095</v>
      </c>
      <c r="H68" s="14">
        <v>491095</v>
      </c>
      <c r="I68" s="68">
        <f>1605329+3078616</f>
        <v>4683945</v>
      </c>
      <c r="J68" s="14">
        <v>4819322</v>
      </c>
      <c r="K68" s="14">
        <f>I68-J68</f>
        <v>-135377</v>
      </c>
      <c r="L68" s="59">
        <f>J68/I68</f>
        <v>1.0289023462060294</v>
      </c>
      <c r="M68" s="5" t="s">
        <v>185</v>
      </c>
    </row>
    <row r="69" spans="1:13">
      <c r="A69" s="5">
        <f t="shared" ref="A69:A77" si="21">A68+1</f>
        <v>2</v>
      </c>
      <c r="B69" s="35" t="s">
        <v>181</v>
      </c>
      <c r="C69" s="58" t="s">
        <v>186</v>
      </c>
      <c r="D69" s="14"/>
      <c r="E69" s="14">
        <v>1354591</v>
      </c>
      <c r="F69" s="14">
        <v>108041</v>
      </c>
      <c r="G69" s="14">
        <v>108041</v>
      </c>
      <c r="H69" s="14">
        <v>108041</v>
      </c>
      <c r="I69" s="68">
        <f>353173+677295</f>
        <v>1030468</v>
      </c>
      <c r="J69" s="14">
        <v>1060181</v>
      </c>
      <c r="K69" s="14">
        <f>I69-J69</f>
        <v>-29713</v>
      </c>
      <c r="L69" s="59">
        <f>J69/I69</f>
        <v>1.028834471327591</v>
      </c>
      <c r="M69" s="5" t="s">
        <v>187</v>
      </c>
    </row>
    <row r="70" spans="1:13">
      <c r="A70" s="5">
        <f t="shared" si="21"/>
        <v>3</v>
      </c>
      <c r="B70" s="35" t="s">
        <v>181</v>
      </c>
      <c r="C70" s="57" t="s">
        <v>195</v>
      </c>
      <c r="D70" s="12"/>
      <c r="E70" s="12">
        <v>35500</v>
      </c>
      <c r="F70" s="12">
        <v>2500</v>
      </c>
      <c r="G70" s="12">
        <v>3000</v>
      </c>
      <c r="H70" s="12">
        <v>3000</v>
      </c>
      <c r="I70" s="12">
        <f>9000+17500</f>
        <v>26500</v>
      </c>
      <c r="J70" s="12">
        <v>18857</v>
      </c>
      <c r="K70" s="12">
        <f>I70-J70</f>
        <v>7643</v>
      </c>
      <c r="L70" s="42">
        <f>J70/I70</f>
        <v>0.71158490566037735</v>
      </c>
      <c r="M70" s="5" t="s">
        <v>181</v>
      </c>
    </row>
    <row r="71" spans="1:13">
      <c r="A71" s="5">
        <f t="shared" si="21"/>
        <v>4</v>
      </c>
      <c r="B71" s="35" t="s">
        <v>181</v>
      </c>
      <c r="C71" s="57" t="s">
        <v>196</v>
      </c>
      <c r="D71" s="12"/>
      <c r="E71" s="12">
        <v>602400</v>
      </c>
      <c r="F71" s="12">
        <v>50200</v>
      </c>
      <c r="G71" s="12">
        <v>50200</v>
      </c>
      <c r="H71" s="12">
        <v>50200</v>
      </c>
      <c r="I71" s="12">
        <f>150600+301200</f>
        <v>451800</v>
      </c>
      <c r="J71" s="12">
        <v>469121</v>
      </c>
      <c r="K71" s="12">
        <f t="shared" ref="K71:K84" si="22">I71-J71</f>
        <v>-17321</v>
      </c>
      <c r="L71" s="42">
        <f t="shared" ref="L71:L84" si="23">J71/I71</f>
        <v>1.0383377600708279</v>
      </c>
      <c r="M71" s="5" t="s">
        <v>168</v>
      </c>
    </row>
    <row r="72" spans="1:13">
      <c r="A72" s="5">
        <f t="shared" si="21"/>
        <v>5</v>
      </c>
      <c r="B72" s="35" t="s">
        <v>181</v>
      </c>
      <c r="C72" s="57" t="s">
        <v>193</v>
      </c>
      <c r="D72" s="12"/>
      <c r="E72" s="12">
        <v>145200</v>
      </c>
      <c r="F72" s="12">
        <v>12100</v>
      </c>
      <c r="G72" s="12">
        <v>12100</v>
      </c>
      <c r="H72" s="12">
        <v>12100</v>
      </c>
      <c r="I72" s="12">
        <f>36300+72600</f>
        <v>108900</v>
      </c>
      <c r="J72" s="12">
        <v>77727</v>
      </c>
      <c r="K72" s="12">
        <f t="shared" si="22"/>
        <v>31173</v>
      </c>
      <c r="L72" s="42">
        <f t="shared" si="23"/>
        <v>0.71374655647382923</v>
      </c>
      <c r="M72" s="5" t="s">
        <v>177</v>
      </c>
    </row>
    <row r="73" spans="1:13" ht="28.5" customHeight="1">
      <c r="A73" s="5">
        <f t="shared" si="21"/>
        <v>6</v>
      </c>
      <c r="B73" s="35" t="s">
        <v>181</v>
      </c>
      <c r="C73" s="57" t="s">
        <v>190</v>
      </c>
      <c r="D73" s="12"/>
      <c r="E73" s="12">
        <v>60000</v>
      </c>
      <c r="F73" s="12">
        <v>5000</v>
      </c>
      <c r="G73" s="12">
        <v>5000</v>
      </c>
      <c r="H73" s="12">
        <v>5000</v>
      </c>
      <c r="I73" s="12">
        <f>15000+30000</f>
        <v>45000</v>
      </c>
      <c r="J73" s="12">
        <v>73524</v>
      </c>
      <c r="K73" s="12">
        <f t="shared" si="22"/>
        <v>-28524</v>
      </c>
      <c r="L73" s="42">
        <f t="shared" si="23"/>
        <v>1.6338666666666666</v>
      </c>
      <c r="M73" s="5" t="s">
        <v>171</v>
      </c>
    </row>
    <row r="74" spans="1:13" ht="25.5">
      <c r="A74" s="5">
        <f t="shared" si="21"/>
        <v>7</v>
      </c>
      <c r="B74" s="35" t="s">
        <v>181</v>
      </c>
      <c r="C74" s="57" t="s">
        <v>197</v>
      </c>
      <c r="D74" s="12"/>
      <c r="E74" s="12">
        <v>56000</v>
      </c>
      <c r="F74" s="12">
        <v>2000</v>
      </c>
      <c r="G74" s="12">
        <v>2000</v>
      </c>
      <c r="H74" s="12">
        <v>10000</v>
      </c>
      <c r="I74" s="12">
        <f>14000+28000</f>
        <v>42000</v>
      </c>
      <c r="J74" s="12">
        <v>53885</v>
      </c>
      <c r="K74" s="12">
        <f t="shared" si="22"/>
        <v>-11885</v>
      </c>
      <c r="L74" s="42">
        <f t="shared" si="23"/>
        <v>1.2829761904761905</v>
      </c>
      <c r="M74" s="5" t="s">
        <v>171</v>
      </c>
    </row>
    <row r="75" spans="1:13">
      <c r="A75" s="5">
        <f t="shared" si="21"/>
        <v>8</v>
      </c>
      <c r="B75" s="35" t="s">
        <v>181</v>
      </c>
      <c r="C75" s="57" t="s">
        <v>55</v>
      </c>
      <c r="D75" s="12"/>
      <c r="E75" s="12">
        <v>804</v>
      </c>
      <c r="F75" s="12">
        <v>67</v>
      </c>
      <c r="G75" s="12">
        <v>67</v>
      </c>
      <c r="H75" s="12">
        <v>67</v>
      </c>
      <c r="I75" s="12">
        <f>201+402</f>
        <v>603</v>
      </c>
      <c r="J75" s="12">
        <v>347</v>
      </c>
      <c r="K75" s="12">
        <f t="shared" si="22"/>
        <v>256</v>
      </c>
      <c r="L75" s="42">
        <f t="shared" si="23"/>
        <v>0.57545605306799341</v>
      </c>
      <c r="M75" s="5" t="s">
        <v>171</v>
      </c>
    </row>
    <row r="76" spans="1:13">
      <c r="A76" s="5">
        <f t="shared" si="21"/>
        <v>9</v>
      </c>
      <c r="B76" s="35" t="s">
        <v>181</v>
      </c>
      <c r="C76" s="57" t="s">
        <v>198</v>
      </c>
      <c r="D76" s="12"/>
      <c r="E76" s="12">
        <v>42000</v>
      </c>
      <c r="F76" s="12">
        <v>3500</v>
      </c>
      <c r="G76" s="12">
        <v>3500</v>
      </c>
      <c r="H76" s="12">
        <v>3500</v>
      </c>
      <c r="I76" s="12">
        <f>10500+21000</f>
        <v>31500</v>
      </c>
      <c r="J76" s="12">
        <v>10765</v>
      </c>
      <c r="K76" s="12">
        <f t="shared" si="22"/>
        <v>20735</v>
      </c>
      <c r="L76" s="42">
        <f t="shared" si="23"/>
        <v>0.34174603174603174</v>
      </c>
      <c r="M76" s="5" t="s">
        <v>171</v>
      </c>
    </row>
    <row r="77" spans="1:13">
      <c r="A77" s="5">
        <f t="shared" si="21"/>
        <v>10</v>
      </c>
      <c r="B77" s="35" t="s">
        <v>181</v>
      </c>
      <c r="C77" s="57" t="s">
        <v>230</v>
      </c>
      <c r="D77" s="12"/>
      <c r="E77" s="12">
        <v>1200</v>
      </c>
      <c r="F77" s="12"/>
      <c r="G77" s="12"/>
      <c r="H77" s="12"/>
      <c r="I77" s="12">
        <v>1200</v>
      </c>
      <c r="J77" s="12"/>
      <c r="K77" s="12">
        <f t="shared" si="22"/>
        <v>1200</v>
      </c>
      <c r="L77" s="42">
        <v>0</v>
      </c>
      <c r="M77" s="5" t="s">
        <v>171</v>
      </c>
    </row>
    <row r="78" spans="1:13">
      <c r="B78" s="35" t="s">
        <v>181</v>
      </c>
      <c r="C78" s="57" t="s">
        <v>199</v>
      </c>
      <c r="D78" s="12"/>
      <c r="E78" s="12">
        <v>9600</v>
      </c>
      <c r="F78" s="12">
        <v>800</v>
      </c>
      <c r="G78" s="12">
        <v>800</v>
      </c>
      <c r="H78" s="12">
        <v>800</v>
      </c>
      <c r="I78" s="12">
        <f>2400+4800</f>
        <v>7200</v>
      </c>
      <c r="J78" s="12">
        <v>7219</v>
      </c>
      <c r="K78" s="12">
        <f t="shared" si="22"/>
        <v>-19</v>
      </c>
      <c r="L78" s="42">
        <f t="shared" si="23"/>
        <v>1.0026388888888889</v>
      </c>
      <c r="M78" s="5" t="s">
        <v>171</v>
      </c>
    </row>
    <row r="79" spans="1:13" ht="15.75">
      <c r="B79" s="35" t="s">
        <v>181</v>
      </c>
      <c r="C79" s="13" t="s">
        <v>221</v>
      </c>
      <c r="D79" s="12"/>
      <c r="E79" s="12"/>
      <c r="F79" s="12">
        <v>0</v>
      </c>
      <c r="G79" s="12">
        <v>0</v>
      </c>
      <c r="H79" s="12">
        <v>0</v>
      </c>
      <c r="I79" s="12"/>
      <c r="J79" s="12">
        <v>-82022</v>
      </c>
      <c r="K79" s="12">
        <f>I79-J79</f>
        <v>82022</v>
      </c>
      <c r="L79" s="42">
        <v>0</v>
      </c>
      <c r="M79" s="5" t="s">
        <v>185</v>
      </c>
    </row>
    <row r="80" spans="1:13" ht="15.75">
      <c r="B80" s="35" t="s">
        <v>181</v>
      </c>
      <c r="C80" s="13" t="s">
        <v>229</v>
      </c>
      <c r="D80" s="12"/>
      <c r="E80" s="12">
        <v>0</v>
      </c>
      <c r="F80" s="12">
        <v>0</v>
      </c>
      <c r="G80" s="12">
        <v>0</v>
      </c>
      <c r="H80" s="12">
        <v>0</v>
      </c>
      <c r="I80" s="12"/>
      <c r="J80" s="12">
        <v>2187</v>
      </c>
      <c r="K80" s="12">
        <f t="shared" ref="K80" si="24">I80-J80</f>
        <v>-2187</v>
      </c>
      <c r="L80" s="42">
        <v>0</v>
      </c>
      <c r="M80" s="5" t="s">
        <v>171</v>
      </c>
    </row>
    <row r="81" spans="1:13" ht="15.75" hidden="1">
      <c r="B81" s="35" t="s">
        <v>181</v>
      </c>
      <c r="C81" s="70" t="s">
        <v>200</v>
      </c>
      <c r="D81" s="37"/>
      <c r="E81" s="37" t="e">
        <f>SUM(E82:E84)</f>
        <v>#VALUE!</v>
      </c>
      <c r="F81" s="37" t="e">
        <f>SUM(F82:F84)</f>
        <v>#VALUE!</v>
      </c>
      <c r="G81" s="37" t="e">
        <f>SUM(G82:G84)</f>
        <v>#VALUE!</v>
      </c>
      <c r="H81" s="37" t="e">
        <f>SUM(H82:H84)</f>
        <v>#VALUE!</v>
      </c>
      <c r="I81" s="37"/>
      <c r="J81" s="37"/>
      <c r="K81" s="12">
        <f t="shared" si="22"/>
        <v>0</v>
      </c>
      <c r="L81" s="42" t="e">
        <f t="shared" si="23"/>
        <v>#DIV/0!</v>
      </c>
    </row>
    <row r="82" spans="1:13" hidden="1">
      <c r="A82" s="5">
        <v>1</v>
      </c>
      <c r="B82" s="35" t="s">
        <v>181</v>
      </c>
      <c r="C82" s="71" t="s">
        <v>184</v>
      </c>
      <c r="D82" s="41"/>
      <c r="E82" s="41" t="e">
        <f>SUM(F82:L82)</f>
        <v>#VALUE!</v>
      </c>
      <c r="F82" s="72" t="e">
        <f>SUMIF('[1]План ЗП'!$A$8:$A$1071,' витрати'!$B82,'[1]План ЗП'!DH$8:DH$1071)</f>
        <v>#VALUE!</v>
      </c>
      <c r="G82" s="72" t="e">
        <f>SUMIF('[1]План ЗП'!$A$8:$A$1071,' витрати'!$B82,'[1]План ЗП'!DI$8:DI$1071)</f>
        <v>#VALUE!</v>
      </c>
      <c r="H82" s="72" t="e">
        <f>SUMIF('[1]План ЗП'!$A$8:$A$1071,' витрати'!$B82,'[1]План ЗП'!DJ$8:DJ$1071)</f>
        <v>#VALUE!</v>
      </c>
      <c r="I82" s="72"/>
      <c r="J82" s="72"/>
      <c r="K82" s="12">
        <f t="shared" si="22"/>
        <v>0</v>
      </c>
      <c r="L82" s="42" t="e">
        <f t="shared" si="23"/>
        <v>#DIV/0!</v>
      </c>
      <c r="M82" s="5" t="s">
        <v>185</v>
      </c>
    </row>
    <row r="83" spans="1:13" hidden="1">
      <c r="A83" s="5">
        <f t="shared" ref="A83:A84" si="25">A82+1</f>
        <v>2</v>
      </c>
      <c r="B83" s="35" t="s">
        <v>181</v>
      </c>
      <c r="C83" s="71" t="s">
        <v>186</v>
      </c>
      <c r="D83" s="41"/>
      <c r="E83" s="41" t="e">
        <f>SUM(F83:L83)</f>
        <v>#VALUE!</v>
      </c>
      <c r="F83" s="72" t="e">
        <f>SUMIF('[1]План ЗП'!$A$8:$A$1071,' витрати'!$B83,'[1]План ЗП'!DU$8:DU$1071)</f>
        <v>#VALUE!</v>
      </c>
      <c r="G83" s="72" t="e">
        <f>SUMIF('[1]План ЗП'!$A$8:$A$1071,' витрати'!$B83,'[1]План ЗП'!DV$8:DV$1071)</f>
        <v>#VALUE!</v>
      </c>
      <c r="H83" s="72" t="e">
        <f>SUMIF('[1]План ЗП'!$A$8:$A$1071,' витрати'!$B83,'[1]План ЗП'!DW$8:DW$1071)</f>
        <v>#VALUE!</v>
      </c>
      <c r="I83" s="72"/>
      <c r="J83" s="72"/>
      <c r="K83" s="12">
        <f t="shared" si="22"/>
        <v>0</v>
      </c>
      <c r="L83" s="42" t="e">
        <f t="shared" si="23"/>
        <v>#DIV/0!</v>
      </c>
      <c r="M83" s="5" t="s">
        <v>187</v>
      </c>
    </row>
    <row r="84" spans="1:13" hidden="1">
      <c r="A84" s="5">
        <f t="shared" si="25"/>
        <v>3</v>
      </c>
      <c r="B84" s="35" t="s">
        <v>181</v>
      </c>
      <c r="C84" s="73"/>
      <c r="D84" s="41"/>
      <c r="E84" s="41" t="e">
        <f>SUM(F84:L84)</f>
        <v>#DIV/0!</v>
      </c>
      <c r="F84" s="46"/>
      <c r="G84" s="46"/>
      <c r="H84" s="46"/>
      <c r="I84" s="46"/>
      <c r="J84" s="46"/>
      <c r="K84" s="12">
        <f t="shared" si="22"/>
        <v>0</v>
      </c>
      <c r="L84" s="42" t="e">
        <f t="shared" si="23"/>
        <v>#DIV/0!</v>
      </c>
    </row>
    <row r="85" spans="1:13" hidden="1">
      <c r="B85" s="35" t="s">
        <v>181</v>
      </c>
      <c r="C85" s="57"/>
      <c r="D85" s="12"/>
      <c r="E85" s="12"/>
      <c r="F85" s="12"/>
      <c r="G85" s="12"/>
      <c r="H85" s="12"/>
      <c r="I85" s="12"/>
      <c r="J85" s="12"/>
      <c r="K85" s="12">
        <f t="shared" ref="K85" si="26">I85-J85</f>
        <v>0</v>
      </c>
      <c r="L85" s="42">
        <v>0</v>
      </c>
      <c r="M85" s="5" t="s">
        <v>185</v>
      </c>
    </row>
    <row r="86" spans="1:13" ht="15.75">
      <c r="B86" s="35"/>
      <c r="C86" s="67" t="s">
        <v>28</v>
      </c>
      <c r="D86" s="67"/>
      <c r="E86" s="62">
        <f>SUM(E87:E96)</f>
        <v>579200</v>
      </c>
      <c r="F86" s="62">
        <f t="shared" ref="F86:H86" si="27">SUM(F87:F96)</f>
        <v>36600</v>
      </c>
      <c r="G86" s="62">
        <f t="shared" si="27"/>
        <v>36600</v>
      </c>
      <c r="H86" s="62">
        <f t="shared" si="27"/>
        <v>56600</v>
      </c>
      <c r="I86" s="62">
        <f>SUM(I87:I96)</f>
        <v>359400</v>
      </c>
      <c r="J86" s="61">
        <f t="shared" ref="J86" si="28">SUM(J87:J93)</f>
        <v>404611</v>
      </c>
      <c r="K86" s="61">
        <f>I86-J86</f>
        <v>-45211</v>
      </c>
      <c r="L86" s="63">
        <f>J86/I86</f>
        <v>1.1257957707289927</v>
      </c>
    </row>
    <row r="87" spans="1:13" ht="15.75" customHeight="1">
      <c r="B87" s="35"/>
      <c r="C87" s="57" t="s">
        <v>201</v>
      </c>
      <c r="D87" s="12"/>
      <c r="E87" s="12">
        <v>140000</v>
      </c>
      <c r="F87" s="12"/>
      <c r="G87" s="12"/>
      <c r="H87" s="12">
        <v>20000</v>
      </c>
      <c r="I87" s="12">
        <f>10000+20000</f>
        <v>30000</v>
      </c>
      <c r="J87" s="12">
        <v>121254</v>
      </c>
      <c r="K87" s="12">
        <v>0</v>
      </c>
      <c r="L87" s="42">
        <v>0</v>
      </c>
      <c r="M87" s="5" t="s">
        <v>202</v>
      </c>
    </row>
    <row r="88" spans="1:13" ht="15.75" customHeight="1">
      <c r="B88" s="35"/>
      <c r="C88" s="57" t="s">
        <v>203</v>
      </c>
      <c r="D88" s="12"/>
      <c r="E88" s="12">
        <v>360000</v>
      </c>
      <c r="F88" s="12">
        <v>30000</v>
      </c>
      <c r="G88" s="12">
        <v>30000</v>
      </c>
      <c r="H88" s="12">
        <v>30000</v>
      </c>
      <c r="I88" s="12">
        <f>90000+180000</f>
        <v>270000</v>
      </c>
      <c r="J88" s="12">
        <v>198121</v>
      </c>
      <c r="K88" s="12">
        <f t="shared" ref="K88:K89" si="29">I88-J88</f>
        <v>71879</v>
      </c>
      <c r="L88" s="42">
        <f t="shared" ref="L88:L89" si="30">J88/I88</f>
        <v>0.73378148148148148</v>
      </c>
      <c r="M88" s="5" t="s">
        <v>202</v>
      </c>
    </row>
    <row r="89" spans="1:13" ht="16.5" customHeight="1">
      <c r="B89" s="35"/>
      <c r="C89" s="57" t="s">
        <v>204</v>
      </c>
      <c r="D89" s="12"/>
      <c r="E89" s="12">
        <v>79200</v>
      </c>
      <c r="F89" s="12">
        <v>6600</v>
      </c>
      <c r="G89" s="12">
        <v>6600</v>
      </c>
      <c r="H89" s="12">
        <v>6600</v>
      </c>
      <c r="I89" s="12">
        <f>19800+39600</f>
        <v>59400</v>
      </c>
      <c r="J89" s="12">
        <v>85236</v>
      </c>
      <c r="K89" s="12">
        <f t="shared" si="29"/>
        <v>-25836</v>
      </c>
      <c r="L89" s="42">
        <f t="shared" si="30"/>
        <v>1.434949494949495</v>
      </c>
      <c r="M89" s="5" t="s">
        <v>187</v>
      </c>
    </row>
    <row r="90" spans="1:13" hidden="1">
      <c r="B90" s="35"/>
      <c r="C90" s="73"/>
      <c r="D90" s="41"/>
      <c r="E90" s="41">
        <f>SUM(F90:L90)</f>
        <v>0</v>
      </c>
      <c r="F90" s="46"/>
      <c r="G90" s="46"/>
      <c r="H90" s="46"/>
      <c r="I90" s="46"/>
      <c r="J90" s="46"/>
      <c r="K90" s="46"/>
      <c r="L90" s="46"/>
    </row>
    <row r="91" spans="1:13" hidden="1">
      <c r="B91" s="35"/>
      <c r="C91" s="73"/>
      <c r="D91" s="41"/>
      <c r="E91" s="41">
        <f>SUM(F91:L91)</f>
        <v>0</v>
      </c>
      <c r="F91" s="46"/>
      <c r="G91" s="46"/>
      <c r="H91" s="46"/>
      <c r="I91" s="46"/>
      <c r="J91" s="46"/>
      <c r="K91" s="46"/>
      <c r="L91" s="46"/>
    </row>
    <row r="92" spans="1:13" hidden="1">
      <c r="B92" s="35"/>
      <c r="C92" s="73"/>
      <c r="D92" s="41"/>
      <c r="E92" s="41">
        <f>SUM(F92:L92)</f>
        <v>0</v>
      </c>
      <c r="F92" s="46"/>
      <c r="G92" s="46"/>
      <c r="H92" s="46"/>
      <c r="I92" s="46"/>
      <c r="J92" s="46"/>
      <c r="K92" s="46"/>
      <c r="L92" s="46"/>
    </row>
    <row r="93" spans="1:13" hidden="1">
      <c r="B93" s="35"/>
      <c r="C93" s="73"/>
      <c r="D93" s="41"/>
      <c r="E93" s="41">
        <f>SUM(F93:L93)</f>
        <v>0</v>
      </c>
      <c r="F93" s="46"/>
      <c r="G93" s="46"/>
      <c r="H93" s="46"/>
      <c r="I93" s="46"/>
      <c r="J93" s="46"/>
      <c r="K93" s="46"/>
      <c r="L93" s="46"/>
    </row>
    <row r="94" spans="1:13" ht="15.75" hidden="1">
      <c r="B94" s="35"/>
      <c r="C94" s="70" t="s">
        <v>205</v>
      </c>
      <c r="D94" s="70"/>
      <c r="E94" s="37">
        <f t="shared" ref="E94:H94" si="31">E95</f>
        <v>0</v>
      </c>
      <c r="F94" s="37">
        <f t="shared" si="31"/>
        <v>0</v>
      </c>
      <c r="G94" s="37">
        <f t="shared" si="31"/>
        <v>0</v>
      </c>
      <c r="H94" s="37">
        <f t="shared" si="31"/>
        <v>0</v>
      </c>
      <c r="I94" s="37"/>
      <c r="J94" s="37"/>
      <c r="K94" s="37"/>
      <c r="L94" s="37"/>
    </row>
    <row r="95" spans="1:13" hidden="1">
      <c r="B95" s="35"/>
      <c r="C95" s="74"/>
      <c r="D95" s="41"/>
      <c r="E95" s="41">
        <f>SUM(F95:L95)</f>
        <v>0</v>
      </c>
      <c r="F95" s="46"/>
      <c r="G95" s="46"/>
      <c r="H95" s="46"/>
      <c r="I95" s="46"/>
      <c r="J95" s="46"/>
      <c r="K95" s="46"/>
      <c r="L95" s="46"/>
    </row>
    <row r="96" spans="1:13" ht="15.75" hidden="1">
      <c r="B96" s="35"/>
      <c r="C96" s="70" t="s">
        <v>206</v>
      </c>
      <c r="D96" s="70"/>
      <c r="E96" s="41">
        <f>SUM(F96:L96)</f>
        <v>0</v>
      </c>
      <c r="F96" s="46"/>
      <c r="G96" s="46"/>
      <c r="H96" s="46"/>
      <c r="I96" s="46"/>
      <c r="J96" s="46"/>
      <c r="K96" s="46"/>
      <c r="L96" s="46"/>
    </row>
    <row r="97" spans="2:12" ht="15.75">
      <c r="B97" s="35"/>
      <c r="C97" s="51" t="s">
        <v>207</v>
      </c>
      <c r="D97" s="51"/>
      <c r="E97" s="53">
        <f>E51+E53+E67+E86</f>
        <v>93551720</v>
      </c>
      <c r="F97" s="52">
        <f>F51+F53+F67+F86+1</f>
        <v>7645913</v>
      </c>
      <c r="G97" s="52">
        <f>G51+G53+G67+G86+1</f>
        <v>7810197</v>
      </c>
      <c r="H97" s="52">
        <f>H51+H53+H67+H86+1</f>
        <v>7038874</v>
      </c>
      <c r="I97" s="53">
        <f>I51+I53+I67+I86</f>
        <v>71062350</v>
      </c>
      <c r="J97" s="52">
        <f>J51+J53+J67+J86-1</f>
        <v>70507554</v>
      </c>
      <c r="K97" s="52">
        <f>I97-J97</f>
        <v>554796</v>
      </c>
      <c r="L97" s="54">
        <f>J97/I97</f>
        <v>0.99219282784765772</v>
      </c>
    </row>
    <row r="98" spans="2:12">
      <c r="B98" s="35"/>
      <c r="C98" s="75"/>
      <c r="D98" s="75"/>
      <c r="E98" s="55"/>
      <c r="F98" s="55"/>
      <c r="G98" s="55"/>
      <c r="H98" s="55"/>
      <c r="I98" s="55"/>
      <c r="J98" s="55"/>
      <c r="K98" s="55"/>
      <c r="L98" s="55"/>
    </row>
    <row r="99" spans="2:12" ht="15.75">
      <c r="B99" s="35"/>
      <c r="C99" s="76" t="s">
        <v>208</v>
      </c>
      <c r="D99" s="76"/>
      <c r="E99" s="77">
        <f>E37-E97</f>
        <v>2553790</v>
      </c>
      <c r="F99" s="77">
        <f t="shared" ref="F99:H99" si="32">F37-F97</f>
        <v>-13899</v>
      </c>
      <c r="G99" s="77">
        <f t="shared" si="32"/>
        <v>-672726</v>
      </c>
      <c r="H99" s="77">
        <f t="shared" si="32"/>
        <v>1176767</v>
      </c>
      <c r="I99" s="77">
        <f>I37-I97+2</f>
        <v>3917923</v>
      </c>
      <c r="J99" s="78">
        <f>J6+J18-J97</f>
        <v>9921949</v>
      </c>
      <c r="K99" s="78">
        <f>I99-J99</f>
        <v>-6004026</v>
      </c>
      <c r="L99" s="79">
        <f>J99/I99</f>
        <v>2.5324512503180894</v>
      </c>
    </row>
    <row r="100" spans="2:12" hidden="1">
      <c r="B100" s="35"/>
      <c r="C100" s="75"/>
      <c r="D100" s="75"/>
      <c r="E100" s="14"/>
      <c r="F100" s="55"/>
      <c r="G100" s="55"/>
      <c r="H100" s="55"/>
      <c r="I100" s="55"/>
      <c r="J100" s="55"/>
      <c r="K100" s="55"/>
      <c r="L100" s="55"/>
    </row>
    <row r="101" spans="2:12" ht="15.75" hidden="1">
      <c r="B101" s="35"/>
      <c r="C101" s="70" t="s">
        <v>209</v>
      </c>
      <c r="D101" s="70"/>
      <c r="E101" s="37">
        <f t="shared" ref="E101:H101" si="33">E102+E103</f>
        <v>0</v>
      </c>
      <c r="F101" s="37">
        <f t="shared" si="33"/>
        <v>0</v>
      </c>
      <c r="G101" s="37">
        <f t="shared" si="33"/>
        <v>0</v>
      </c>
      <c r="H101" s="37">
        <f t="shared" si="33"/>
        <v>0</v>
      </c>
      <c r="I101" s="37"/>
      <c r="J101" s="37"/>
      <c r="K101" s="37"/>
      <c r="L101" s="37"/>
    </row>
    <row r="102" spans="2:12" hidden="1">
      <c r="B102" s="35"/>
      <c r="C102" s="80" t="s">
        <v>210</v>
      </c>
      <c r="D102" s="80"/>
      <c r="E102" s="41">
        <f>SUM(F102:L102)</f>
        <v>0</v>
      </c>
      <c r="F102" s="46"/>
      <c r="G102" s="46"/>
      <c r="H102" s="46"/>
      <c r="I102" s="46"/>
      <c r="J102" s="46"/>
      <c r="K102" s="46"/>
      <c r="L102" s="46"/>
    </row>
    <row r="103" spans="2:12" ht="15.75" hidden="1">
      <c r="B103" s="35"/>
      <c r="C103" s="73"/>
      <c r="D103" s="81"/>
      <c r="E103" s="41">
        <f>SUM(F103:L103)</f>
        <v>0</v>
      </c>
      <c r="F103" s="46"/>
      <c r="G103" s="46"/>
      <c r="H103" s="46"/>
      <c r="I103" s="46"/>
      <c r="J103" s="46"/>
      <c r="K103" s="46"/>
      <c r="L103" s="46"/>
    </row>
    <row r="104" spans="2:12" ht="15.75" hidden="1">
      <c r="B104" s="35"/>
      <c r="C104" s="70" t="s">
        <v>211</v>
      </c>
      <c r="D104" s="70"/>
      <c r="E104" s="37">
        <f t="shared" ref="E104:H104" si="34">E105+E106+E107</f>
        <v>0</v>
      </c>
      <c r="F104" s="37">
        <f t="shared" si="34"/>
        <v>0</v>
      </c>
      <c r="G104" s="37">
        <f t="shared" si="34"/>
        <v>0</v>
      </c>
      <c r="H104" s="37">
        <f t="shared" si="34"/>
        <v>0</v>
      </c>
      <c r="I104" s="37"/>
      <c r="J104" s="37"/>
      <c r="K104" s="37"/>
      <c r="L104" s="37"/>
    </row>
    <row r="105" spans="2:12" hidden="1">
      <c r="B105" s="35"/>
      <c r="C105" s="73"/>
      <c r="D105" s="82"/>
      <c r="E105" s="14">
        <f>SUM(F105:L105)</f>
        <v>0</v>
      </c>
      <c r="F105" s="46"/>
      <c r="G105" s="46"/>
      <c r="H105" s="46"/>
      <c r="I105" s="46"/>
      <c r="J105" s="46"/>
      <c r="K105" s="46"/>
      <c r="L105" s="46"/>
    </row>
    <row r="106" spans="2:12" ht="15.75" hidden="1">
      <c r="B106" s="35"/>
      <c r="C106" s="73"/>
      <c r="D106" s="81"/>
      <c r="E106" s="14">
        <f>SUM(F106:L106)</f>
        <v>0</v>
      </c>
      <c r="F106" s="46"/>
      <c r="G106" s="46"/>
      <c r="H106" s="46"/>
      <c r="I106" s="46"/>
      <c r="J106" s="46"/>
      <c r="K106" s="46"/>
      <c r="L106" s="46"/>
    </row>
    <row r="107" spans="2:12" hidden="1">
      <c r="B107" s="35"/>
      <c r="C107" s="73"/>
      <c r="D107" s="83"/>
      <c r="E107" s="14">
        <f>SUM(F107:L107)</f>
        <v>0</v>
      </c>
      <c r="F107" s="46"/>
      <c r="G107" s="46"/>
      <c r="H107" s="46"/>
      <c r="I107" s="46"/>
      <c r="J107" s="46"/>
      <c r="K107" s="46"/>
      <c r="L107" s="46"/>
    </row>
    <row r="108" spans="2:12" ht="15.75" hidden="1">
      <c r="B108" s="35"/>
      <c r="C108" s="84" t="s">
        <v>212</v>
      </c>
      <c r="D108" s="84"/>
      <c r="E108" s="85">
        <f>E99-E101-E104+E25+E29</f>
        <v>2553790</v>
      </c>
      <c r="F108" s="85">
        <f>F99-F101-F104+F25+F29</f>
        <v>-13899</v>
      </c>
      <c r="G108" s="85">
        <f>G99-G101-G104+G25+G29</f>
        <v>-672726</v>
      </c>
      <c r="H108" s="85">
        <f>H99-H101-H104+H25+H29</f>
        <v>1176767</v>
      </c>
      <c r="I108" s="85">
        <f>SUM(F108:H108)</f>
        <v>490142</v>
      </c>
      <c r="J108" s="85"/>
      <c r="K108" s="85"/>
      <c r="L108" s="85"/>
    </row>
    <row r="109" spans="2:12" hidden="1">
      <c r="B109" s="35"/>
      <c r="C109" s="83"/>
      <c r="D109" s="83"/>
      <c r="E109" s="55"/>
      <c r="F109" s="55"/>
      <c r="G109" s="55"/>
      <c r="H109" s="55"/>
      <c r="I109" s="55"/>
      <c r="J109" s="55"/>
      <c r="K109" s="55"/>
      <c r="L109" s="55"/>
    </row>
    <row r="110" spans="2:12" ht="15.75" hidden="1">
      <c r="B110" s="35"/>
      <c r="C110" s="70" t="s">
        <v>213</v>
      </c>
      <c r="D110" s="70"/>
      <c r="E110" s="37">
        <f>SUM(F110:L110)</f>
        <v>0</v>
      </c>
      <c r="F110" s="12"/>
      <c r="G110" s="12"/>
      <c r="H110" s="12"/>
      <c r="I110" s="12"/>
      <c r="J110" s="12"/>
      <c r="K110" s="12"/>
      <c r="L110" s="12"/>
    </row>
    <row r="111" spans="2:12" hidden="1">
      <c r="B111" s="35"/>
      <c r="C111" s="83"/>
      <c r="D111" s="83"/>
      <c r="E111" s="55"/>
      <c r="F111" s="55"/>
      <c r="G111" s="55"/>
      <c r="H111" s="55"/>
      <c r="I111" s="55"/>
      <c r="J111" s="55"/>
      <c r="K111" s="55"/>
      <c r="L111" s="55"/>
    </row>
    <row r="112" spans="2:12" ht="15.75" hidden="1">
      <c r="B112" s="35"/>
      <c r="C112" s="84" t="s">
        <v>214</v>
      </c>
      <c r="D112" s="84"/>
      <c r="E112" s="85">
        <f t="shared" ref="E112:H112" si="35">E108-E110</f>
        <v>2553790</v>
      </c>
      <c r="F112" s="85">
        <f t="shared" si="35"/>
        <v>-13899</v>
      </c>
      <c r="G112" s="85">
        <f t="shared" si="35"/>
        <v>-672726</v>
      </c>
      <c r="H112" s="85">
        <f t="shared" si="35"/>
        <v>1176767</v>
      </c>
      <c r="I112" s="85">
        <f>SUM(F112:H112)</f>
        <v>490142</v>
      </c>
      <c r="J112" s="85"/>
      <c r="K112" s="85"/>
      <c r="L112" s="85"/>
    </row>
    <row r="113" spans="2:12" hidden="1">
      <c r="B113" s="35"/>
      <c r="C113" s="83"/>
      <c r="D113" s="83"/>
      <c r="E113" s="55"/>
      <c r="F113" s="55"/>
      <c r="G113" s="55"/>
      <c r="H113" s="55"/>
      <c r="I113" s="55"/>
      <c r="J113" s="55"/>
      <c r="K113" s="55"/>
      <c r="L113" s="55"/>
    </row>
    <row r="114" spans="2:12">
      <c r="B114" s="86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 hidden="1">
      <c r="B115" s="88"/>
      <c r="C115" s="89"/>
      <c r="D115" s="89"/>
      <c r="E115" s="86"/>
      <c r="F115" s="86"/>
      <c r="G115" s="86"/>
      <c r="H115" s="86"/>
      <c r="I115" s="86"/>
      <c r="J115" s="86"/>
      <c r="K115" s="86"/>
      <c r="L115" s="86"/>
    </row>
    <row r="116" spans="2:12" ht="14.25" customHeight="1" thickBot="1">
      <c r="B116" s="88"/>
      <c r="C116" s="10" t="s">
        <v>215</v>
      </c>
      <c r="D116" s="90"/>
      <c r="E116" s="90"/>
      <c r="F116" s="90"/>
      <c r="G116" s="86"/>
      <c r="H116" s="86"/>
      <c r="I116" s="86"/>
      <c r="J116" s="86"/>
      <c r="K116" s="86"/>
      <c r="L116" s="86"/>
    </row>
    <row r="117" spans="2:12" ht="15.75" thickBot="1">
      <c r="B117" s="88"/>
      <c r="C117" s="91" t="s">
        <v>216</v>
      </c>
      <c r="D117" s="91"/>
      <c r="E117" s="92" t="s">
        <v>225</v>
      </c>
      <c r="F117" s="91"/>
      <c r="G117" s="91"/>
      <c r="H117" s="93"/>
      <c r="I117" s="253" t="s">
        <v>253</v>
      </c>
      <c r="J117" s="254"/>
      <c r="K117" s="254"/>
      <c r="L117" s="255"/>
    </row>
    <row r="118" spans="2:12" ht="15.75" thickBot="1">
      <c r="B118" s="88"/>
      <c r="C118" s="91"/>
      <c r="D118" s="91"/>
      <c r="E118" s="89"/>
      <c r="F118" s="29">
        <v>1</v>
      </c>
      <c r="G118" s="29">
        <v>2</v>
      </c>
      <c r="H118" s="29">
        <v>3</v>
      </c>
      <c r="I118" s="94" t="s">
        <v>94</v>
      </c>
      <c r="J118" s="94" t="s">
        <v>95</v>
      </c>
      <c r="K118" s="94" t="s">
        <v>149</v>
      </c>
      <c r="L118" s="94" t="s">
        <v>150</v>
      </c>
    </row>
    <row r="119" spans="2:12" ht="15.75" thickBot="1">
      <c r="B119" s="88"/>
      <c r="C119" s="95" t="s">
        <v>217</v>
      </c>
      <c r="D119" s="91"/>
      <c r="E119" s="41">
        <f>SUM(E120:E122)</f>
        <v>53525516</v>
      </c>
      <c r="F119" s="41">
        <f t="shared" ref="F119:H119" si="36">SUM(F120:F122)</f>
        <v>4645409</v>
      </c>
      <c r="G119" s="41">
        <f t="shared" si="36"/>
        <v>4774594</v>
      </c>
      <c r="H119" s="41">
        <f t="shared" si="36"/>
        <v>3982270</v>
      </c>
      <c r="I119" s="41">
        <f>SUM(I120:I122)-1</f>
        <v>40317155</v>
      </c>
      <c r="J119" s="61">
        <f>J120+J121+J122-1</f>
        <v>38048218</v>
      </c>
      <c r="K119" s="61">
        <f>I119-J119</f>
        <v>2268937</v>
      </c>
      <c r="L119" s="63">
        <f>J119/I119</f>
        <v>0.94372278996372638</v>
      </c>
    </row>
    <row r="120" spans="2:12" ht="15.75" thickBot="1">
      <c r="B120" s="88" t="s">
        <v>177</v>
      </c>
      <c r="C120" s="91" t="s">
        <v>217</v>
      </c>
      <c r="D120" s="91"/>
      <c r="E120" s="41">
        <v>20397475</v>
      </c>
      <c r="F120" s="12">
        <f>SUMIF($M$39:$M$96,$B120,$F$39:$F$96)</f>
        <v>1622067</v>
      </c>
      <c r="G120" s="12">
        <f>SUMIF($M$39:$M$96,$B120,$G$39:$G$96)</f>
        <v>1956467</v>
      </c>
      <c r="H120" s="12">
        <f>SUMIF($M$39:$M$96,$B120,$H$39:$H$96)</f>
        <v>1314133</v>
      </c>
      <c r="I120" s="69">
        <f>5357410+10144904</f>
        <v>15502314</v>
      </c>
      <c r="J120" s="12">
        <v>16739459</v>
      </c>
      <c r="K120" s="69">
        <f t="shared" ref="K120:K127" si="37">I120-J120</f>
        <v>-1237145</v>
      </c>
      <c r="L120" s="42">
        <f>J120/I120</f>
        <v>1.079803892502758</v>
      </c>
    </row>
    <row r="121" spans="2:12" ht="15.75" thickBot="1">
      <c r="B121" s="88" t="s">
        <v>168</v>
      </c>
      <c r="C121" s="91" t="s">
        <v>218</v>
      </c>
      <c r="D121" s="91"/>
      <c r="E121" s="41">
        <v>13127400</v>
      </c>
      <c r="F121" s="12">
        <f>SUMIF($M$39:$M$96,$B121,$F$39:$F$96)</f>
        <v>1722242</v>
      </c>
      <c r="G121" s="12">
        <f>SUMIF($M$39:$M$96,$B121,$G$39:$G$96)</f>
        <v>1070228</v>
      </c>
      <c r="H121" s="12">
        <f>SUMIF($M$39:$M$96,$B121,$H$39:$H$96)</f>
        <v>1039742</v>
      </c>
      <c r="I121" s="69">
        <f>2507334+6664880</f>
        <v>9172214</v>
      </c>
      <c r="J121" s="12">
        <v>5574100</v>
      </c>
      <c r="K121" s="69">
        <f t="shared" si="37"/>
        <v>3598114</v>
      </c>
      <c r="L121" s="42">
        <f t="shared" ref="L121:L127" si="38">J121/I121</f>
        <v>0.60771586881858619</v>
      </c>
    </row>
    <row r="122" spans="2:12" ht="15.75" thickBot="1">
      <c r="B122" s="88" t="s">
        <v>171</v>
      </c>
      <c r="C122" s="91" t="s">
        <v>219</v>
      </c>
      <c r="D122" s="91"/>
      <c r="E122" s="41">
        <v>20000641</v>
      </c>
      <c r="F122" s="12">
        <f>SUMIF($M$39:$M$96,$B122,$F$39:$F$96)</f>
        <v>1301100</v>
      </c>
      <c r="G122" s="12">
        <f>SUMIF($M$39:$M$96,$B122,$G$39:$G$96)</f>
        <v>1747899</v>
      </c>
      <c r="H122" s="12">
        <f>SUMIF($M$39:$M$96,$B122,$H$39:$H$96)</f>
        <v>1628395</v>
      </c>
      <c r="I122" s="69">
        <f>5605924+10036704</f>
        <v>15642628</v>
      </c>
      <c r="J122" s="12">
        <v>15734660</v>
      </c>
      <c r="K122" s="69">
        <f t="shared" si="37"/>
        <v>-92032</v>
      </c>
      <c r="L122" s="42">
        <f t="shared" si="38"/>
        <v>1.0058834103834726</v>
      </c>
    </row>
    <row r="123" spans="2:12" ht="15.75" thickBot="1">
      <c r="B123" s="88" t="s">
        <v>185</v>
      </c>
      <c r="C123" s="96" t="s">
        <v>68</v>
      </c>
      <c r="D123" s="91"/>
      <c r="E123" s="41">
        <v>30888905</v>
      </c>
      <c r="F123" s="12">
        <f>F49+F54+F68</f>
        <v>2346286</v>
      </c>
      <c r="G123" s="12">
        <f>G49+G54+G68</f>
        <v>2346286</v>
      </c>
      <c r="H123" s="12">
        <f>H49+H54+H68</f>
        <v>2346286</v>
      </c>
      <c r="I123" s="69">
        <f>8322259+15527788</f>
        <v>23850047</v>
      </c>
      <c r="J123" s="12">
        <f>25773906-109600</f>
        <v>25664306</v>
      </c>
      <c r="K123" s="69">
        <f t="shared" si="37"/>
        <v>-1814259</v>
      </c>
      <c r="L123" s="42">
        <f t="shared" si="38"/>
        <v>1.0760694098422532</v>
      </c>
    </row>
    <row r="124" spans="2:12" ht="15.75" thickBot="1">
      <c r="B124" s="88" t="s">
        <v>187</v>
      </c>
      <c r="C124" s="96" t="s">
        <v>70</v>
      </c>
      <c r="D124" s="91"/>
      <c r="E124" s="41">
        <v>6754779</v>
      </c>
      <c r="F124" s="12">
        <f>F50+F55+F69+F89</f>
        <v>513282</v>
      </c>
      <c r="G124" s="12">
        <f>G50+G55+G69+G89</f>
        <v>513282</v>
      </c>
      <c r="H124" s="12">
        <f>H50+H55+H69+H89</f>
        <v>513282</v>
      </c>
      <c r="I124" s="69">
        <f>1819194+3395739</f>
        <v>5214933</v>
      </c>
      <c r="J124" s="12">
        <f>5445235+109600</f>
        <v>5554835</v>
      </c>
      <c r="K124" s="69">
        <f t="shared" si="37"/>
        <v>-339902</v>
      </c>
      <c r="L124" s="42">
        <f t="shared" si="38"/>
        <v>1.065178593857294</v>
      </c>
    </row>
    <row r="125" spans="2:12" ht="15.75" thickBot="1">
      <c r="B125" s="88" t="s">
        <v>181</v>
      </c>
      <c r="C125" s="96" t="s">
        <v>71</v>
      </c>
      <c r="D125" s="91"/>
      <c r="E125" s="41">
        <v>1882520</v>
      </c>
      <c r="F125" s="12">
        <f>SUMIF($M$39:$M$96,$B125,$F$39:$F$96)</f>
        <v>110935</v>
      </c>
      <c r="G125" s="12">
        <f>SUMIF($M$39:$M$96,$B125,$G$39:$G$96)</f>
        <v>146035</v>
      </c>
      <c r="H125" s="12">
        <f>SUMIF($M$39:$M$96,$B125,$H$39:$H$96)</f>
        <v>147035</v>
      </c>
      <c r="I125" s="69">
        <f>502305+877910</f>
        <v>1380215</v>
      </c>
      <c r="J125" s="12">
        <v>835584</v>
      </c>
      <c r="K125" s="69">
        <f t="shared" si="37"/>
        <v>544631</v>
      </c>
      <c r="L125" s="42">
        <f t="shared" si="38"/>
        <v>0.60540133240111138</v>
      </c>
    </row>
    <row r="126" spans="2:12" ht="15.75" thickBot="1">
      <c r="B126" s="88" t="s">
        <v>202</v>
      </c>
      <c r="C126" s="96" t="s">
        <v>28</v>
      </c>
      <c r="D126" s="91"/>
      <c r="E126" s="41">
        <v>500000</v>
      </c>
      <c r="F126" s="12">
        <f>SUMIF($M$39:$M$96,$B126,$F$39:$F$96)</f>
        <v>30000</v>
      </c>
      <c r="G126" s="12">
        <f>SUMIF($M$39:$M$96,$B126,$G$39:$G$96)</f>
        <v>30000</v>
      </c>
      <c r="H126" s="12">
        <f>SUMIF($M$39:$M$96,$B126,$H$39:$H$96)</f>
        <v>50000</v>
      </c>
      <c r="I126" s="69">
        <f>100000+200000</f>
        <v>300000</v>
      </c>
      <c r="J126" s="12">
        <v>404611</v>
      </c>
      <c r="K126" s="69">
        <f t="shared" si="37"/>
        <v>-104611</v>
      </c>
      <c r="L126" s="42">
        <f t="shared" si="38"/>
        <v>1.3487033333333334</v>
      </c>
    </row>
    <row r="127" spans="2:12" ht="16.5" thickBot="1">
      <c r="B127" s="88"/>
      <c r="C127" s="95" t="s">
        <v>220</v>
      </c>
      <c r="D127" s="91"/>
      <c r="E127" s="97">
        <f>E119+E123+E124+E125+E126</f>
        <v>93551720</v>
      </c>
      <c r="F127" s="97">
        <f t="shared" ref="F127:H127" si="39">F119+F123+F124+F125+F126</f>
        <v>7645912</v>
      </c>
      <c r="G127" s="97">
        <f t="shared" si="39"/>
        <v>7810197</v>
      </c>
      <c r="H127" s="97">
        <f t="shared" si="39"/>
        <v>7038873</v>
      </c>
      <c r="I127" s="97">
        <f>I119+I123+I124+I125+I126</f>
        <v>71062350</v>
      </c>
      <c r="J127" s="97">
        <f>J119+J123+J124+J125+J126</f>
        <v>70507554</v>
      </c>
      <c r="K127" s="97">
        <f t="shared" si="37"/>
        <v>554796</v>
      </c>
      <c r="L127" s="98">
        <f t="shared" si="38"/>
        <v>0.99219282784765772</v>
      </c>
    </row>
    <row r="128" spans="2:12"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</row>
    <row r="129" spans="2:12" ht="15.75">
      <c r="B129" s="89"/>
      <c r="C129" s="99" t="s">
        <v>1</v>
      </c>
      <c r="D129" s="89"/>
      <c r="E129" s="89"/>
      <c r="F129" s="89"/>
      <c r="G129" s="89"/>
      <c r="H129" s="100"/>
      <c r="I129" s="101" t="s">
        <v>146</v>
      </c>
      <c r="J129" s="100"/>
      <c r="K129" s="100"/>
      <c r="L129" s="100"/>
    </row>
    <row r="130" spans="2:12" ht="15.75" customHeight="1">
      <c r="B130" s="89"/>
      <c r="C130" s="89"/>
      <c r="D130" s="89"/>
      <c r="E130" s="89"/>
      <c r="F130" s="89"/>
      <c r="G130" s="89"/>
      <c r="H130" s="89"/>
      <c r="I130" s="102"/>
      <c r="J130" s="89"/>
      <c r="K130" s="89"/>
      <c r="L130" s="89"/>
    </row>
    <row r="131" spans="2:12" ht="15.75">
      <c r="B131" s="89"/>
      <c r="C131" s="103" t="s">
        <v>78</v>
      </c>
      <c r="D131" s="103"/>
      <c r="E131" s="89"/>
      <c r="F131" s="103"/>
      <c r="G131" s="103"/>
      <c r="H131" s="103"/>
      <c r="I131" s="104" t="s">
        <v>79</v>
      </c>
      <c r="J131" s="103"/>
      <c r="K131" s="103"/>
      <c r="L131" s="103"/>
    </row>
    <row r="132" spans="2:12" ht="15" customHeight="1">
      <c r="B132" s="89"/>
      <c r="C132" s="103"/>
      <c r="D132" s="103"/>
      <c r="E132" s="89"/>
      <c r="F132" s="103"/>
      <c r="G132" s="103"/>
      <c r="H132" s="103"/>
      <c r="I132" s="104"/>
      <c r="J132" s="103"/>
      <c r="K132" s="103"/>
      <c r="L132" s="103"/>
    </row>
    <row r="133" spans="2:12" ht="15.75">
      <c r="B133" s="89"/>
      <c r="C133" s="103" t="s">
        <v>80</v>
      </c>
      <c r="D133" s="103"/>
      <c r="E133" s="89"/>
      <c r="F133" s="103"/>
      <c r="G133" s="103"/>
      <c r="H133" s="103"/>
      <c r="I133" s="104" t="s">
        <v>251</v>
      </c>
      <c r="J133" s="103"/>
      <c r="K133" s="103"/>
      <c r="L133" s="103"/>
    </row>
    <row r="134" spans="2:12"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</row>
  </sheetData>
  <mergeCells count="6">
    <mergeCell ref="C1:K1"/>
    <mergeCell ref="I117:L117"/>
    <mergeCell ref="B2:C3"/>
    <mergeCell ref="D2:E3"/>
    <mergeCell ref="I2:J2"/>
    <mergeCell ref="B4:C4"/>
  </mergeCells>
  <pageMargins left="0.78740157480314965" right="0" top="0" bottom="0" header="0.31496062992125984" footer="0.31496062992125984"/>
  <pageSetup paperSize="9" scale="69" orientation="portrait" verticalDpi="0" r:id="rId1"/>
  <rowBreaks count="1" manualBreakCount="1">
    <brk id="13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9 міс.</vt:lpstr>
      <vt:lpstr>доходи</vt:lpstr>
      <vt:lpstr> витрати</vt:lpstr>
      <vt:lpstr>' витрати'!Область_печати</vt:lpstr>
      <vt:lpstr>'9 міс.'!Область_печати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KBU_Gabriela</dc:creator>
  <cp:lastModifiedBy>KBU_Gabriela</cp:lastModifiedBy>
  <cp:lastPrinted>2022-10-26T13:20:15Z</cp:lastPrinted>
  <dcterms:created xsi:type="dcterms:W3CDTF">2019-06-26T12:37:28Z</dcterms:created>
  <dcterms:modified xsi:type="dcterms:W3CDTF">2022-10-26T13:33:26Z</dcterms:modified>
</cp:coreProperties>
</file>