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ля розрахунку" sheetId="1" state="visible" r:id="rId2"/>
    <sheet name="Звіт" sheetId="2" state="visible" r:id="rId3"/>
  </sheets>
  <definedNames>
    <definedName function="false" hidden="false" localSheetId="0" name="_xlnm.Print_Area" vbProcedure="false">'Для розрахунку'!$A$1:$BS$97</definedName>
    <definedName function="false" hidden="false" localSheetId="1" name="_xlnm.Print_Area" vbProcedure="false">Звіт!$A$1:$BS$100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<sst xmlns="http://schemas.openxmlformats.org/spreadsheetml/2006/main" count="251" uniqueCount="70">
  <si>
    <t xml:space="preserve">КОДИ</t>
  </si>
  <si>
    <t xml:space="preserve">Дата (рік, місяць, число)</t>
  </si>
  <si>
    <t xml:space="preserve">2020</t>
  </si>
  <si>
    <t xml:space="preserve">01</t>
  </si>
  <si>
    <t xml:space="preserve">Підприємство</t>
  </si>
  <si>
    <t xml:space="preserve">ММКП "Мукачівводоканал"</t>
  </si>
  <si>
    <t xml:space="preserve">за ЄДРПОУ</t>
  </si>
  <si>
    <t xml:space="preserve">03344556</t>
  </si>
  <si>
    <t xml:space="preserve">(найменування)</t>
  </si>
  <si>
    <t xml:space="preserve">Звіт про фінансові результати (Звіт про сукупний дохід)</t>
  </si>
  <si>
    <t xml:space="preserve">за</t>
  </si>
  <si>
    <t xml:space="preserve">19</t>
  </si>
  <si>
    <t xml:space="preserve">р.</t>
  </si>
  <si>
    <t xml:space="preserve">Форма N 2</t>
  </si>
  <si>
    <t xml:space="preserve">Код за ДКУД</t>
  </si>
  <si>
    <t xml:space="preserve">І. ФІНАНСОВІ РЕЗУЛЬТАТИ</t>
  </si>
  <si>
    <t xml:space="preserve">Стаття</t>
  </si>
  <si>
    <t xml:space="preserve">Код рядка</t>
  </si>
  <si>
    <t xml:space="preserve">За звітний період</t>
  </si>
  <si>
    <t xml:space="preserve">За аналогічний період попереднього року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</si>
  <si>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</si>
  <si>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</si>
  <si>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(</t>
  </si>
  <si>
    <t xml:space="preserve">)</t>
  </si>
  <si>
    <t xml:space="preserve">Валовий:</t>
  </si>
  <si>
    <t xml:space="preserve">прибуток</t>
  </si>
  <si>
    <t xml:space="preserve">збиток</t>
  </si>
  <si>
    <t xml:space="preserve">Інші операційні доходи (пільги+субсидії 1972,5,амортвідр -2131,7 )</t>
  </si>
  <si>
    <t xml:space="preserve">Адміністративні витрати</t>
  </si>
  <si>
    <t xml:space="preserve">Витрати на збут</t>
  </si>
  <si>
    <t xml:space="preserve">Інші операційні витрати</t>
  </si>
  <si>
    <t xml:space="preserve">Фінансовий результат від операційної діяльності:</t>
  </si>
  <si>
    <t xml:space="preserve">Дохід від участі в капіталі</t>
  </si>
  <si>
    <t xml:space="preserve">Інші фінансові доходи</t>
  </si>
  <si>
    <t xml:space="preserve">Інші доходи</t>
  </si>
  <si>
    <t xml:space="preserve">Фінансові витрати</t>
  </si>
  <si>
    <t xml:space="preserve">Втрати від участі в капіталі</t>
  </si>
  <si>
    <t xml:space="preserve">Інші витрати</t>
  </si>
  <si>
    <t xml:space="preserve">Фінансовий результат до оподаткування:</t>
  </si>
  <si>
    <t xml:space="preserve">Витрати (дохід) з податку на прибуток</t>
  </si>
  <si>
    <t xml:space="preserve">Прибуток (збиток) від припиненої діяльності після оподаткування</t>
  </si>
  <si>
    <t xml:space="preserve">Чистий фінансовий результат:</t>
  </si>
  <si>
    <t xml:space="preserve">II. СУКУПНИЙ ДОХІД</t>
  </si>
  <si>
    <t xml:space="preserve">Дооцінка (уцінка) необоротних активів</t>
  </si>
  <si>
    <t xml:space="preserve">Дооцінка (уцінка) фінансових інструментів</t>
  </si>
  <si>
    <t xml:space="preserve">Накопичені курсові різниці</t>
  </si>
  <si>
    <t xml:space="preserve">Частка іншого сукупного доходу асоційованих та спільних підприємств</t>
  </si>
  <si>
    <t xml:space="preserve">Інший сукупний дохід</t>
  </si>
  <si>
    <t xml:space="preserve">Інший сукупний дохід до оподаткування</t>
  </si>
  <si>
    <t xml:space="preserve">Податок на прибуток, пов'язаний з іншим сукупним доходом</t>
  </si>
  <si>
    <t xml:space="preserve">Інший сукупний дохід після оподаткування</t>
  </si>
  <si>
    <t xml:space="preserve">Сукупний дохід (сума рядків 2350, 2355 та 2460)</t>
  </si>
  <si>
    <t xml:space="preserve">III. ЕЛЕМЕНТИ ОПЕРАЦІЙНИХ ВИТРАТ</t>
  </si>
  <si>
    <t xml:space="preserve">Назва статті</t>
  </si>
  <si>
    <t xml:space="preserve">Матеріальні затрати</t>
  </si>
  <si>
    <t xml:space="preserve">Витрати на оплату праці</t>
  </si>
  <si>
    <t xml:space="preserve">Відрахування на соціальні заходи</t>
  </si>
  <si>
    <t xml:space="preserve">Амортизація</t>
  </si>
  <si>
    <t xml:space="preserve">Разом</t>
  </si>
  <si>
    <t xml:space="preserve">ІV. РОЗРАХУНОК ПОКАЗНИКІВ ПРИБУТКОВОСТІ АКЦІЙ</t>
  </si>
  <si>
    <t xml:space="preserve">Середньорічна кількість простих акцій</t>
  </si>
  <si>
    <t xml:space="preserve">Скоригована середньорічна кількість простих акцій</t>
  </si>
  <si>
    <t xml:space="preserve">Чистий прибуток (збиток) на одну просту акцію</t>
  </si>
  <si>
    <t xml:space="preserve">Скоригований чистий прибуток (збиток) на одну просту акцію</t>
  </si>
  <si>
    <t xml:space="preserve">Дивіденди на одну просту акцію</t>
  </si>
  <si>
    <t xml:space="preserve">Керівник</t>
  </si>
  <si>
    <t xml:space="preserve">Федорняк І.Д.</t>
  </si>
  <si>
    <t xml:space="preserve">Головний бухгалтер</t>
  </si>
  <si>
    <t xml:space="preserve">Куліш СВ.</t>
  </si>
  <si>
    <t xml:space="preserve">Інші операційні доходи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</si>
</sst>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2"/>
      <charset val="204"/>
    </font>
    <font>
      <sz val="10"/>
      <name val="Arial Cyr"/>
      <family val="0"/>
      <charset val="204"/>
    </font>
    <font>
      <b val="true"/>
      <sz val="9"/>
      <color rgb="FFFF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name val="Arial Cyr"/>
      <family val="2"/>
      <charset val="204"/>
    </font>
    <font>
      <b val="true"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1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7" fillId="0" borderId="11" xfId="2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1" applyFont="true" applyBorder="true" applyAlignment="true" applyProtection="true">
      <alignment horizontal="justify" vertical="bottom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8" fillId="0" borderId="4" xfId="2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0" borderId="0" xfId="21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4" fillId="0" borderId="1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1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0" xfId="20" applyFont="true" applyBorder="true" applyAlignment="true" applyProtection="true">
      <alignment horizontal="left" vertical="center" textRotation="0" wrapText="true" indent="1" shrinkToFit="false"/>
      <protection locked="true" hidden="true"/>
    </xf>
    <xf numFmtId="164" fontId="7" fillId="0" borderId="11" xfId="20" applyFont="true" applyBorder="true" applyAlignment="true" applyProtection="true">
      <alignment horizontal="left" vertical="center" textRotation="0" wrapText="true" indent="1" shrinkToFit="false"/>
      <protection locked="true" hidden="true"/>
    </xf>
    <xf numFmtId="164" fontId="7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0" borderId="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7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6" fontId="4" fillId="0" borderId="8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6" fontId="4" fillId="0" borderId="6" xfId="2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20" applyFont="true" applyBorder="tru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0" xfId="20" applyFont="true" applyBorder="false" applyAlignment="true" applyProtection="true">
      <alignment horizontal="justify" vertical="center" textRotation="0" wrapText="false" indent="0" shrinkToFit="false"/>
      <protection locked="true" hidden="true"/>
    </xf>
    <xf numFmtId="164" fontId="7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Sheet1 (2)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93"/>
  <sheetViews>
    <sheetView showFormulas="false" showGridLines="false" showRowColHeaders="true" showZeros="false" rightToLeft="false" tabSelected="true" showOutlineSymbols="true" defaultGridColor="true" view="normal" topLeftCell="A70" colorId="64" zoomScale="100" zoomScaleNormal="100" zoomScalePageLayoutView="100" workbookViewId="0">
      <selection pane="topLeft" activeCell="CB83" activeCellId="0" sqref="CB83"/>
    </sheetView>
  </sheetViews>
  <sheetFormatPr defaultColWidth="1.5625" defaultRowHeight="13.2" zeroHeight="false" outlineLevelRow="0" outlineLevelCol="0"/>
  <cols>
    <col collapsed="false" customWidth="true" hidden="false" outlineLevel="0" max="63" min="1" style="1" width="1.33"/>
    <col collapsed="false" customWidth="true" hidden="false" outlineLevel="0" max="64" min="64" style="1" width="1.89"/>
    <col collapsed="false" customWidth="true" hidden="false" outlineLevel="0" max="69" min="65" style="1" width="1.33"/>
    <col collapsed="false" customWidth="true" hidden="false" outlineLevel="0" max="70" min="70" style="1" width="1.11"/>
    <col collapsed="false" customWidth="true" hidden="true" outlineLevel="0" max="71" min="71" style="1" width="1.33"/>
    <col collapsed="false" customWidth="true" hidden="false" outlineLevel="0" max="78" min="72" style="1" width="1.33"/>
    <col collapsed="false" customWidth="true" hidden="false" outlineLevel="0" max="82" min="79" style="1" width="9.44"/>
    <col collapsed="false" customWidth="true" hidden="false" outlineLevel="0" max="129" min="83" style="1" width="1.33"/>
    <col collapsed="false" customWidth="false" hidden="false" outlineLevel="0" max="1025" min="130" style="1" width="1.56"/>
  </cols>
  <sheetData>
    <row r="1" customFormat="false" ht="9.75" hidden="false" customHeight="true" outlineLevel="0" collapsed="false">
      <c r="CA1" s="2"/>
      <c r="CB1" s="2"/>
      <c r="CC1" s="2"/>
      <c r="CD1" s="2"/>
    </row>
    <row r="2" customFormat="false" ht="13.5" hidden="false" customHeight="true" outlineLevel="0" collapsed="false">
      <c r="C2" s="3"/>
      <c r="D2" s="3"/>
      <c r="BJ2" s="4" t="s">
        <v>0</v>
      </c>
      <c r="BK2" s="4"/>
      <c r="BL2" s="4"/>
      <c r="BM2" s="4"/>
      <c r="BN2" s="4"/>
      <c r="BO2" s="4"/>
      <c r="BP2" s="4"/>
      <c r="BQ2" s="4"/>
      <c r="BR2" s="4"/>
      <c r="CA2" s="2"/>
      <c r="CB2" s="2"/>
      <c r="CC2" s="2"/>
      <c r="CD2" s="2"/>
    </row>
    <row r="3" customFormat="false" ht="13.5" hidden="false" customHeight="true" outlineLevel="0" collapsed="false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 t="s">
        <v>2</v>
      </c>
      <c r="BK3" s="5"/>
      <c r="BL3" s="5"/>
      <c r="BM3" s="6" t="s">
        <v>3</v>
      </c>
      <c r="BN3" s="6"/>
      <c r="BO3" s="6"/>
      <c r="BP3" s="4" t="s">
        <v>3</v>
      </c>
      <c r="BQ3" s="4"/>
      <c r="BR3" s="4"/>
      <c r="CA3" s="2"/>
      <c r="CB3" s="2"/>
      <c r="CC3" s="2"/>
      <c r="CD3" s="2"/>
    </row>
    <row r="4" customFormat="false" ht="13.5" hidden="false" customHeight="true" outlineLevel="0" collapsed="false">
      <c r="C4" s="7" t="s">
        <v>4</v>
      </c>
      <c r="D4" s="7"/>
      <c r="E4" s="7"/>
      <c r="F4" s="7"/>
      <c r="G4" s="7"/>
      <c r="H4" s="7"/>
      <c r="I4" s="7"/>
      <c r="J4" s="7"/>
      <c r="K4" s="7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BA4" s="9" t="s">
        <v>6</v>
      </c>
      <c r="BB4" s="9"/>
      <c r="BC4" s="9"/>
      <c r="BD4" s="9"/>
      <c r="BE4" s="9"/>
      <c r="BF4" s="9"/>
      <c r="BG4" s="9"/>
      <c r="BH4" s="9"/>
      <c r="BI4" s="9"/>
      <c r="BJ4" s="5" t="s">
        <v>7</v>
      </c>
      <c r="BK4" s="5"/>
      <c r="BL4" s="5"/>
      <c r="BM4" s="5"/>
      <c r="BN4" s="5"/>
      <c r="BO4" s="5"/>
      <c r="BP4" s="5"/>
      <c r="BQ4" s="5"/>
      <c r="BR4" s="5"/>
      <c r="CA4" s="2"/>
      <c r="CB4" s="2"/>
      <c r="CC4" s="2"/>
      <c r="CD4" s="2"/>
    </row>
    <row r="5" customFormat="false" ht="13.5" hidden="false" customHeight="true" outlineLevel="0" collapsed="false">
      <c r="K5" s="10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CA5" s="12"/>
      <c r="CB5" s="12"/>
      <c r="CC5" s="12"/>
      <c r="CD5" s="12"/>
    </row>
    <row r="6" customFormat="false" ht="13.2" hidden="false" customHeight="false" outlineLevel="0" collapsed="false">
      <c r="CA6" s="12"/>
      <c r="CB6" s="12"/>
      <c r="CC6" s="12"/>
      <c r="CD6" s="12"/>
    </row>
    <row r="7" customFormat="false" ht="18" hidden="false" customHeight="true" outlineLevel="0" collapsed="false">
      <c r="C7" s="13" t="s">
        <v>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CA7" s="12"/>
      <c r="CB7" s="12"/>
      <c r="CC7" s="12"/>
      <c r="CD7" s="12"/>
    </row>
    <row r="8" customFormat="false" ht="15.6" hidden="false" customHeight="false" outlineLevel="0" collapsed="false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 t="s">
        <v>10</v>
      </c>
      <c r="Z8" s="13"/>
      <c r="AA8" s="13"/>
      <c r="AB8" s="15" t="n">
        <v>20</v>
      </c>
      <c r="AC8" s="15"/>
      <c r="AD8" s="15"/>
      <c r="AE8" s="16" t="s">
        <v>11</v>
      </c>
      <c r="AF8" s="16"/>
      <c r="AG8" s="16"/>
      <c r="AH8" s="13" t="s">
        <v>12</v>
      </c>
      <c r="AI8" s="13"/>
      <c r="AJ8" s="13"/>
      <c r="AK8" s="17"/>
      <c r="AL8" s="17"/>
      <c r="AM8" s="13"/>
      <c r="AN8" s="13"/>
      <c r="AO8" s="13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CA8" s="12"/>
      <c r="CB8" s="12"/>
      <c r="CC8" s="12"/>
      <c r="CD8" s="12"/>
    </row>
    <row r="9" customFormat="false" ht="9.75" hidden="false" customHeight="true" outlineLevel="0" collapsed="false">
      <c r="CA9" s="18"/>
      <c r="CB9" s="18"/>
      <c r="CC9" s="18"/>
      <c r="CD9" s="18"/>
    </row>
    <row r="10" customFormat="false" ht="13.5" hidden="false" customHeight="true" outlineLevel="0" collapsed="false">
      <c r="AP10" s="3" t="s">
        <v>13</v>
      </c>
      <c r="AQ10" s="3"/>
      <c r="AR10" s="3"/>
      <c r="AS10" s="3"/>
      <c r="AT10" s="3"/>
      <c r="AU10" s="3"/>
      <c r="AV10" s="3"/>
      <c r="AW10" s="3"/>
      <c r="AX10" s="19" t="s">
        <v>14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4" t="n">
        <v>1801003</v>
      </c>
      <c r="BK10" s="4"/>
      <c r="BL10" s="4"/>
      <c r="BM10" s="4"/>
      <c r="BN10" s="4"/>
      <c r="BO10" s="4"/>
      <c r="BP10" s="4"/>
      <c r="BQ10" s="4"/>
      <c r="BR10" s="4"/>
      <c r="CA10" s="18"/>
      <c r="CB10" s="18"/>
      <c r="CC10" s="18"/>
      <c r="CD10" s="18"/>
    </row>
    <row r="11" customFormat="false" ht="16.5" hidden="false" customHeight="true" outlineLevel="0" collapsed="false">
      <c r="CA11" s="20"/>
      <c r="CB11" s="20"/>
      <c r="CC11" s="20"/>
      <c r="CD11" s="20"/>
    </row>
    <row r="12" customFormat="false" ht="13.2" hidden="false" customHeight="false" outlineLevel="0" collapsed="false">
      <c r="C12" s="21" t="s">
        <v>15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4" customFormat="false" ht="58.5" hidden="false" customHeight="true" outlineLevel="0" collapsed="false">
      <c r="C14" s="4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 t="s">
        <v>17</v>
      </c>
      <c r="AV14" s="4"/>
      <c r="AW14" s="4"/>
      <c r="AX14" s="4"/>
      <c r="AY14" s="4" t="s">
        <v>18</v>
      </c>
      <c r="AZ14" s="4"/>
      <c r="BA14" s="4"/>
      <c r="BB14" s="4"/>
      <c r="BC14" s="4"/>
      <c r="BD14" s="4"/>
      <c r="BE14" s="4"/>
      <c r="BF14" s="4"/>
      <c r="BG14" s="4"/>
      <c r="BH14" s="4" t="s">
        <v>19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customFormat="false" ht="13.5" hidden="false" customHeight="true" outlineLevel="0" collapsed="false">
      <c r="C15" s="4" t="n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 t="n">
        <v>2</v>
      </c>
      <c r="AV15" s="4"/>
      <c r="AW15" s="4"/>
      <c r="AX15" s="4"/>
      <c r="AY15" s="4" t="n">
        <v>3</v>
      </c>
      <c r="AZ15" s="4"/>
      <c r="BA15" s="4"/>
      <c r="BB15" s="4"/>
      <c r="BC15" s="4"/>
      <c r="BD15" s="4"/>
      <c r="BE15" s="4"/>
      <c r="BF15" s="4"/>
      <c r="BG15" s="4"/>
      <c r="BH15" s="4" t="n">
        <v>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customFormat="false" ht="13.5" hidden="false" customHeight="true" outlineLevel="0" collapsed="false">
      <c r="C16" s="22" t="s">
        <v>20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 t="n">
        <v>2000</v>
      </c>
      <c r="AV16" s="23"/>
      <c r="AW16" s="23"/>
      <c r="AX16" s="23"/>
      <c r="AY16" s="24" t="n">
        <v>42319.2</v>
      </c>
      <c r="AZ16" s="24"/>
      <c r="BA16" s="24"/>
      <c r="BB16" s="24"/>
      <c r="BC16" s="24"/>
      <c r="BD16" s="24"/>
      <c r="BE16" s="24"/>
      <c r="BF16" s="24"/>
      <c r="BG16" s="24"/>
      <c r="BH16" s="25" t="n">
        <v>34359.7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</row>
    <row r="17" customFormat="false" ht="13.5" hidden="false" customHeight="true" outlineLevel="0" collapsed="false">
      <c r="C17" s="26" t="s">
        <v>21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7" t="n">
        <v>2050</v>
      </c>
      <c r="AV17" s="27"/>
      <c r="AW17" s="27"/>
      <c r="AX17" s="27"/>
      <c r="AY17" s="28" t="s">
        <v>22</v>
      </c>
      <c r="AZ17" s="29" t="n">
        <v>65290.7</v>
      </c>
      <c r="BA17" s="29"/>
      <c r="BB17" s="29"/>
      <c r="BC17" s="29"/>
      <c r="BD17" s="29"/>
      <c r="BE17" s="29"/>
      <c r="BF17" s="29"/>
      <c r="BG17" s="30" t="s">
        <v>23</v>
      </c>
      <c r="BH17" s="31" t="s">
        <v>22</v>
      </c>
      <c r="BI17" s="32" t="n">
        <v>61570.8</v>
      </c>
      <c r="BJ17" s="32"/>
      <c r="BK17" s="32"/>
      <c r="BL17" s="32"/>
      <c r="BM17" s="32"/>
      <c r="BN17" s="32"/>
      <c r="BO17" s="32"/>
      <c r="BP17" s="32"/>
      <c r="BQ17" s="32"/>
      <c r="BR17" s="33" t="s">
        <v>23</v>
      </c>
    </row>
    <row r="18" customFormat="false" ht="13.5" hidden="false" customHeight="true" outlineLevel="0" collapsed="false">
      <c r="C18" s="34" t="s">
        <v>24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 t="n">
        <v>2090</v>
      </c>
      <c r="AV18" s="35"/>
      <c r="AW18" s="35"/>
      <c r="AX18" s="35"/>
      <c r="AY18" s="36" t="n">
        <f aca="false">IF(AY16&gt;AZ17,AY16-AZ17,0)</f>
        <v>0</v>
      </c>
      <c r="AZ18" s="36"/>
      <c r="BA18" s="36"/>
      <c r="BB18" s="36"/>
      <c r="BC18" s="36"/>
      <c r="BD18" s="36"/>
      <c r="BE18" s="36"/>
      <c r="BF18" s="36"/>
      <c r="BG18" s="36"/>
      <c r="BH18" s="37" t="n">
        <f aca="false">IF(BH16&gt;BI17,BH16-BI17,0)</f>
        <v>0</v>
      </c>
      <c r="BI18" s="37"/>
      <c r="BJ18" s="37"/>
      <c r="BK18" s="37"/>
      <c r="BL18" s="37"/>
      <c r="BM18" s="37"/>
      <c r="BN18" s="37"/>
      <c r="BO18" s="37"/>
      <c r="BP18" s="37"/>
      <c r="BQ18" s="37"/>
      <c r="BR18" s="37"/>
    </row>
    <row r="19" customFormat="false" ht="13.5" hidden="false" customHeight="true" outlineLevel="0" collapsed="false">
      <c r="C19" s="38" t="s">
        <v>25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5"/>
      <c r="AV19" s="35"/>
      <c r="AW19" s="35"/>
      <c r="AX19" s="35"/>
      <c r="AY19" s="36"/>
      <c r="AZ19" s="36"/>
      <c r="BA19" s="36"/>
      <c r="BB19" s="36"/>
      <c r="BC19" s="36"/>
      <c r="BD19" s="36"/>
      <c r="BE19" s="36"/>
      <c r="BF19" s="36"/>
      <c r="BG19" s="36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</row>
    <row r="20" customFormat="false" ht="13.5" hidden="false" customHeight="true" outlineLevel="0" collapsed="false">
      <c r="C20" s="39" t="s">
        <v>26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40" t="n">
        <v>2095</v>
      </c>
      <c r="AV20" s="40"/>
      <c r="AW20" s="40"/>
      <c r="AX20" s="40"/>
      <c r="AY20" s="28" t="s">
        <v>22</v>
      </c>
      <c r="AZ20" s="29" t="n">
        <v>22971.5</v>
      </c>
      <c r="BA20" s="29"/>
      <c r="BB20" s="29"/>
      <c r="BC20" s="29"/>
      <c r="BD20" s="29"/>
      <c r="BE20" s="29"/>
      <c r="BF20" s="29"/>
      <c r="BG20" s="30" t="s">
        <v>23</v>
      </c>
      <c r="BH20" s="41" t="s">
        <v>22</v>
      </c>
      <c r="BI20" s="42" t="n">
        <f aca="false">IF(BI17&gt;BH16,BI17-BH16,0)</f>
        <v>27211.1</v>
      </c>
      <c r="BJ20" s="42"/>
      <c r="BK20" s="42"/>
      <c r="BL20" s="42"/>
      <c r="BM20" s="42"/>
      <c r="BN20" s="42"/>
      <c r="BO20" s="42"/>
      <c r="BP20" s="42"/>
      <c r="BQ20" s="42"/>
      <c r="BR20" s="43" t="s">
        <v>23</v>
      </c>
    </row>
    <row r="21" customFormat="false" ht="13.5" hidden="false" customHeight="true" outlineLevel="0" collapsed="false">
      <c r="C21" s="22" t="s">
        <v>27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3" t="n">
        <v>2120</v>
      </c>
      <c r="AV21" s="23"/>
      <c r="AW21" s="23"/>
      <c r="AX21" s="23"/>
      <c r="AY21" s="24" t="n">
        <v>4104.2</v>
      </c>
      <c r="AZ21" s="24"/>
      <c r="BA21" s="24"/>
      <c r="BB21" s="24"/>
      <c r="BC21" s="24"/>
      <c r="BD21" s="24"/>
      <c r="BE21" s="24"/>
      <c r="BF21" s="24"/>
      <c r="BG21" s="24"/>
      <c r="BH21" s="25" t="n">
        <v>6449.9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customFormat="false" ht="13.5" hidden="false" customHeight="true" outlineLevel="0" collapsed="false">
      <c r="C22" s="22" t="s">
        <v>28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3" t="n">
        <v>2130</v>
      </c>
      <c r="AV22" s="23"/>
      <c r="AW22" s="23"/>
      <c r="AX22" s="23"/>
      <c r="AY22" s="28" t="n">
        <v>2219.3</v>
      </c>
      <c r="AZ22" s="29" t="n">
        <v>2219.3</v>
      </c>
      <c r="BA22" s="29"/>
      <c r="BB22" s="29"/>
      <c r="BC22" s="29"/>
      <c r="BD22" s="29"/>
      <c r="BE22" s="29"/>
      <c r="BF22" s="29"/>
      <c r="BG22" s="30" t="s">
        <v>23</v>
      </c>
      <c r="BH22" s="31" t="s">
        <v>22</v>
      </c>
      <c r="BI22" s="32" t="n">
        <v>2198.8</v>
      </c>
      <c r="BJ22" s="32"/>
      <c r="BK22" s="32"/>
      <c r="BL22" s="32"/>
      <c r="BM22" s="32"/>
      <c r="BN22" s="32"/>
      <c r="BO22" s="32"/>
      <c r="BP22" s="32"/>
      <c r="BQ22" s="32"/>
      <c r="BR22" s="33" t="s">
        <v>23</v>
      </c>
    </row>
    <row r="23" customFormat="false" ht="13.5" hidden="false" customHeight="true" outlineLevel="0" collapsed="false">
      <c r="C23" s="22" t="s">
        <v>29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 t="n">
        <v>2150</v>
      </c>
      <c r="AV23" s="23"/>
      <c r="AW23" s="23"/>
      <c r="AX23" s="23"/>
      <c r="AY23" s="28" t="s">
        <v>22</v>
      </c>
      <c r="AZ23" s="29" t="n">
        <v>3247.1</v>
      </c>
      <c r="BA23" s="29"/>
      <c r="BB23" s="29"/>
      <c r="BC23" s="29"/>
      <c r="BD23" s="29"/>
      <c r="BE23" s="29"/>
      <c r="BF23" s="29"/>
      <c r="BG23" s="30" t="s">
        <v>23</v>
      </c>
      <c r="BH23" s="31" t="s">
        <v>22</v>
      </c>
      <c r="BI23" s="32" t="n">
        <v>3060.6</v>
      </c>
      <c r="BJ23" s="32"/>
      <c r="BK23" s="32"/>
      <c r="BL23" s="32"/>
      <c r="BM23" s="32"/>
      <c r="BN23" s="32"/>
      <c r="BO23" s="32"/>
      <c r="BP23" s="32"/>
      <c r="BQ23" s="32"/>
      <c r="BR23" s="33" t="s">
        <v>23</v>
      </c>
    </row>
    <row r="24" customFormat="false" ht="13.5" hidden="false" customHeight="true" outlineLevel="0" collapsed="false">
      <c r="C24" s="26" t="s">
        <v>30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3" t="n">
        <v>2180</v>
      </c>
      <c r="AV24" s="23"/>
      <c r="AW24" s="23"/>
      <c r="AX24" s="23"/>
      <c r="AY24" s="44" t="s">
        <v>22</v>
      </c>
      <c r="AZ24" s="45" t="n">
        <v>2131.7</v>
      </c>
      <c r="BA24" s="45"/>
      <c r="BB24" s="45"/>
      <c r="BC24" s="45"/>
      <c r="BD24" s="45"/>
      <c r="BE24" s="45"/>
      <c r="BF24" s="45"/>
      <c r="BG24" s="46" t="s">
        <v>23</v>
      </c>
      <c r="BH24" s="31" t="s">
        <v>22</v>
      </c>
      <c r="BI24" s="32" t="n">
        <v>2094.6</v>
      </c>
      <c r="BJ24" s="32"/>
      <c r="BK24" s="32"/>
      <c r="BL24" s="32"/>
      <c r="BM24" s="32"/>
      <c r="BN24" s="32"/>
      <c r="BO24" s="32"/>
      <c r="BP24" s="32"/>
      <c r="BQ24" s="32"/>
      <c r="BR24" s="33" t="s">
        <v>23</v>
      </c>
    </row>
    <row r="25" customFormat="false" ht="13.5" hidden="false" customHeight="true" outlineLevel="0" collapsed="false">
      <c r="C25" s="47" t="s">
        <v>31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35" t="n">
        <v>2190</v>
      </c>
      <c r="AV25" s="35"/>
      <c r="AW25" s="35"/>
      <c r="AX25" s="35"/>
      <c r="AY25" s="48" t="n">
        <f aca="false">IF((AY18-AZ20+AY21-AZ22-AZ23-AZ24)&gt;0,AY18-AZ20+AY21-AZ22-AZ23-AZ24,0)</f>
        <v>0</v>
      </c>
      <c r="AZ25" s="48"/>
      <c r="BA25" s="48"/>
      <c r="BB25" s="48"/>
      <c r="BC25" s="48"/>
      <c r="BD25" s="48"/>
      <c r="BE25" s="48"/>
      <c r="BF25" s="48"/>
      <c r="BG25" s="48"/>
      <c r="BH25" s="37" t="n">
        <f aca="false">IF((BH18-BI20+BH21-BI22-BI23-BI24)&gt;0,BH18-BI20+BH21-BI22-BI23-BI24,0)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</row>
    <row r="26" customFormat="false" ht="13.5" hidden="false" customHeight="true" outlineLevel="0" collapsed="false">
      <c r="C26" s="39" t="s">
        <v>25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5"/>
      <c r="AV26" s="35"/>
      <c r="AW26" s="35"/>
      <c r="AX26" s="35"/>
      <c r="AY26" s="48"/>
      <c r="AZ26" s="48"/>
      <c r="BA26" s="48"/>
      <c r="BB26" s="48"/>
      <c r="BC26" s="48"/>
      <c r="BD26" s="48"/>
      <c r="BE26" s="48"/>
      <c r="BF26" s="48"/>
      <c r="BG26" s="48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</row>
    <row r="27" customFormat="false" ht="13.5" hidden="false" customHeight="true" outlineLevel="0" collapsed="false">
      <c r="C27" s="39" t="s">
        <v>26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23" t="n">
        <v>2195</v>
      </c>
      <c r="AV27" s="23"/>
      <c r="AW27" s="23"/>
      <c r="AX27" s="23"/>
      <c r="AY27" s="49" t="s">
        <v>22</v>
      </c>
      <c r="AZ27" s="50" t="n">
        <f aca="false">IF((AY18-AZ20+AY21-AZ22-AZ23-AZ24)&lt;0,-AY18+AZ20-AY21+AZ22+AZ23+AZ24,0)</f>
        <v>26465.4</v>
      </c>
      <c r="BA27" s="50"/>
      <c r="BB27" s="50"/>
      <c r="BC27" s="50"/>
      <c r="BD27" s="50"/>
      <c r="BE27" s="50"/>
      <c r="BF27" s="50"/>
      <c r="BG27" s="51" t="s">
        <v>23</v>
      </c>
      <c r="BH27" s="41" t="s">
        <v>22</v>
      </c>
      <c r="BI27" s="42" t="n">
        <f aca="false">IF((BH18-BI20+BH21-BI22-BI23-BI24)&lt;0,-BH18+BI20-BH21+BI22+BI23+BI24,0)</f>
        <v>28115.2</v>
      </c>
      <c r="BJ27" s="42"/>
      <c r="BK27" s="42"/>
      <c r="BL27" s="42"/>
      <c r="BM27" s="42"/>
      <c r="BN27" s="42"/>
      <c r="BO27" s="42"/>
      <c r="BP27" s="42"/>
      <c r="BQ27" s="42"/>
      <c r="BR27" s="43" t="s">
        <v>23</v>
      </c>
    </row>
    <row r="28" customFormat="false" ht="13.5" hidden="false" customHeight="true" outlineLevel="0" collapsed="false">
      <c r="C28" s="22" t="s">
        <v>32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 t="n">
        <v>2200</v>
      </c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customFormat="false" ht="13.5" hidden="false" customHeight="true" outlineLevel="0" collapsed="false">
      <c r="C29" s="22" t="s">
        <v>33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 t="n">
        <v>2220</v>
      </c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customFormat="false" ht="13.5" hidden="false" customHeight="true" outlineLevel="0" collapsed="false">
      <c r="C30" s="22" t="s">
        <v>34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3" t="n">
        <v>2240</v>
      </c>
      <c r="AV30" s="23"/>
      <c r="AW30" s="23"/>
      <c r="AX30" s="23"/>
      <c r="AY30" s="23" t="n">
        <v>25593.6</v>
      </c>
      <c r="AZ30" s="23"/>
      <c r="BA30" s="23"/>
      <c r="BB30" s="23"/>
      <c r="BC30" s="23"/>
      <c r="BD30" s="23"/>
      <c r="BE30" s="23"/>
      <c r="BF30" s="23"/>
      <c r="BG30" s="23"/>
      <c r="BH30" s="25" t="n">
        <v>36148.9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</row>
    <row r="31" customFormat="false" ht="13.5" hidden="false" customHeight="true" outlineLevel="0" collapsed="false">
      <c r="C31" s="22" t="s">
        <v>35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3" t="n">
        <v>2250</v>
      </c>
      <c r="AV31" s="23"/>
      <c r="AW31" s="23"/>
      <c r="AX31" s="23"/>
      <c r="AY31" s="44" t="s">
        <v>22</v>
      </c>
      <c r="AZ31" s="45"/>
      <c r="BA31" s="45"/>
      <c r="BB31" s="45"/>
      <c r="BC31" s="45"/>
      <c r="BD31" s="45"/>
      <c r="BE31" s="45"/>
      <c r="BF31" s="45"/>
      <c r="BG31" s="46" t="s">
        <v>23</v>
      </c>
      <c r="BH31" s="31" t="s">
        <v>22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3" t="s">
        <v>23</v>
      </c>
    </row>
    <row r="32" customFormat="false" ht="13.5" hidden="false" customHeight="true" outlineLevel="0" collapsed="false">
      <c r="C32" s="22" t="s">
        <v>36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3" t="n">
        <v>2255</v>
      </c>
      <c r="AV32" s="23"/>
      <c r="AW32" s="23"/>
      <c r="AX32" s="23"/>
      <c r="AY32" s="44" t="s">
        <v>22</v>
      </c>
      <c r="AZ32" s="45"/>
      <c r="BA32" s="45"/>
      <c r="BB32" s="45"/>
      <c r="BC32" s="45"/>
      <c r="BD32" s="45"/>
      <c r="BE32" s="45"/>
      <c r="BF32" s="45"/>
      <c r="BG32" s="46" t="s">
        <v>23</v>
      </c>
      <c r="BH32" s="31" t="s">
        <v>22</v>
      </c>
      <c r="BI32" s="32"/>
      <c r="BJ32" s="32"/>
      <c r="BK32" s="32"/>
      <c r="BL32" s="32"/>
      <c r="BM32" s="32"/>
      <c r="BN32" s="32"/>
      <c r="BO32" s="32"/>
      <c r="BP32" s="32"/>
      <c r="BQ32" s="32"/>
      <c r="BR32" s="33" t="s">
        <v>23</v>
      </c>
    </row>
    <row r="33" customFormat="false" ht="13.5" hidden="false" customHeight="true" outlineLevel="0" collapsed="false">
      <c r="C33" s="26" t="s">
        <v>37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3" t="n">
        <v>2270</v>
      </c>
      <c r="AV33" s="23"/>
      <c r="AW33" s="23"/>
      <c r="AX33" s="23"/>
      <c r="AY33" s="44" t="s">
        <v>22</v>
      </c>
      <c r="AZ33" s="45" t="n">
        <v>2925.5</v>
      </c>
      <c r="BA33" s="45"/>
      <c r="BB33" s="45"/>
      <c r="BC33" s="45"/>
      <c r="BD33" s="45"/>
      <c r="BE33" s="45"/>
      <c r="BF33" s="45"/>
      <c r="BG33" s="46" t="s">
        <v>23</v>
      </c>
      <c r="BH33" s="31" t="s">
        <v>22</v>
      </c>
      <c r="BI33" s="32" t="n">
        <v>2840.3</v>
      </c>
      <c r="BJ33" s="32"/>
      <c r="BK33" s="32"/>
      <c r="BL33" s="32"/>
      <c r="BM33" s="32"/>
      <c r="BN33" s="32"/>
      <c r="BO33" s="32"/>
      <c r="BP33" s="32"/>
      <c r="BQ33" s="32"/>
      <c r="BR33" s="33" t="s">
        <v>23</v>
      </c>
    </row>
    <row r="34" customFormat="false" ht="13.5" hidden="false" customHeight="true" outlineLevel="0" collapsed="false">
      <c r="C34" s="47" t="s">
        <v>38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35" t="n">
        <v>2290</v>
      </c>
      <c r="AV34" s="35"/>
      <c r="AW34" s="35"/>
      <c r="AX34" s="35"/>
      <c r="AY34" s="48" t="n">
        <f aca="false">IF((AY25-AZ27+AY28+AY29+AY30-AZ31-AZ32-AZ33)&gt;0,AY25-AZ27+AY28+AY29+AY30-AZ31-AZ32-AZ33,0)</f>
        <v>0</v>
      </c>
      <c r="AZ34" s="48"/>
      <c r="BA34" s="48"/>
      <c r="BB34" s="48"/>
      <c r="BC34" s="48"/>
      <c r="BD34" s="48"/>
      <c r="BE34" s="48"/>
      <c r="BF34" s="48"/>
      <c r="BG34" s="48"/>
      <c r="BH34" s="37" t="n">
        <f aca="false">IF((BH25-BI27+BH28+BH29+BH30-BI31-BI32-BI33)&gt;0,BH25-BI27+BH28+BH29+BH30-BI31-BI32-BI33,0)</f>
        <v>5193.4</v>
      </c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customFormat="false" ht="13.5" hidden="false" customHeight="true" outlineLevel="0" collapsed="false">
      <c r="C35" s="39" t="s">
        <v>25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5"/>
      <c r="AV35" s="35"/>
      <c r="AW35" s="35"/>
      <c r="AX35" s="35"/>
      <c r="AY35" s="48"/>
      <c r="AZ35" s="48"/>
      <c r="BA35" s="48"/>
      <c r="BB35" s="48"/>
      <c r="BC35" s="48"/>
      <c r="BD35" s="48"/>
      <c r="BE35" s="48"/>
      <c r="BF35" s="48"/>
      <c r="BG35" s="48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</row>
    <row r="36" customFormat="false" ht="13.5" hidden="false" customHeight="true" outlineLevel="0" collapsed="false">
      <c r="C36" s="39" t="s">
        <v>26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23" t="n">
        <v>2295</v>
      </c>
      <c r="AV36" s="23"/>
      <c r="AW36" s="23"/>
      <c r="AX36" s="23"/>
      <c r="AY36" s="52" t="s">
        <v>22</v>
      </c>
      <c r="AZ36" s="53" t="n">
        <f aca="false">IF((AY25-AZ27+AY28+AY29+AY30-AZ31-AZ32-AZ33)&lt;0,-AY25+AZ27-AY28-AY29-AY30+AZ31+AZ32+AZ33,0)</f>
        <v>3797.3</v>
      </c>
      <c r="BA36" s="53"/>
      <c r="BB36" s="53"/>
      <c r="BC36" s="53"/>
      <c r="BD36" s="53"/>
      <c r="BE36" s="53"/>
      <c r="BF36" s="53"/>
      <c r="BG36" s="54" t="s">
        <v>23</v>
      </c>
      <c r="BH36" s="41" t="s">
        <v>22</v>
      </c>
      <c r="BI36" s="42" t="n">
        <f aca="false">IF((BH25-BI27+BH28+BH29+BH30-BI31-BI32-BI33)&lt;0,-BH25+BI27-BH28-BH29-BH30+BI31+BI32+BI33,0)</f>
        <v>0</v>
      </c>
      <c r="BJ36" s="42"/>
      <c r="BK36" s="42"/>
      <c r="BL36" s="42"/>
      <c r="BM36" s="42"/>
      <c r="BN36" s="42"/>
      <c r="BO36" s="42"/>
      <c r="BP36" s="42"/>
      <c r="BQ36" s="42"/>
      <c r="BR36" s="43" t="s">
        <v>23</v>
      </c>
    </row>
    <row r="37" customFormat="false" ht="13.5" hidden="false" customHeight="true" outlineLevel="0" collapsed="false">
      <c r="C37" s="22" t="s">
        <v>39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44" t="n">
        <v>2300</v>
      </c>
      <c r="AV37" s="44"/>
      <c r="AW37" s="44"/>
      <c r="AX37" s="44"/>
      <c r="AY37" s="55"/>
      <c r="AZ37" s="56" t="n">
        <v>-1474.1</v>
      </c>
      <c r="BA37" s="56"/>
      <c r="BB37" s="56"/>
      <c r="BC37" s="56"/>
      <c r="BD37" s="56"/>
      <c r="BE37" s="56"/>
      <c r="BF37" s="56"/>
      <c r="BG37" s="33"/>
      <c r="BH37" s="55"/>
      <c r="BI37" s="56"/>
      <c r="BJ37" s="56"/>
      <c r="BK37" s="56"/>
      <c r="BL37" s="56"/>
      <c r="BM37" s="56"/>
      <c r="BN37" s="56"/>
      <c r="BO37" s="56"/>
      <c r="BP37" s="56"/>
      <c r="BQ37" s="56"/>
      <c r="BR37" s="57"/>
    </row>
    <row r="38" customFormat="false" ht="13.5" hidden="false" customHeight="true" outlineLevel="0" collapsed="false">
      <c r="C38" s="58" t="s">
        <v>40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23" t="n">
        <v>2305</v>
      </c>
      <c r="AV38" s="23"/>
      <c r="AW38" s="23"/>
      <c r="AX38" s="23"/>
      <c r="AY38" s="59"/>
      <c r="AZ38" s="56"/>
      <c r="BA38" s="56"/>
      <c r="BB38" s="56"/>
      <c r="BC38" s="56"/>
      <c r="BD38" s="56"/>
      <c r="BE38" s="56"/>
      <c r="BF38" s="56"/>
      <c r="BG38" s="59"/>
      <c r="BH38" s="55"/>
      <c r="BI38" s="56"/>
      <c r="BJ38" s="56"/>
      <c r="BK38" s="56"/>
      <c r="BL38" s="56"/>
      <c r="BM38" s="56"/>
      <c r="BN38" s="56"/>
      <c r="BO38" s="56"/>
      <c r="BP38" s="56"/>
      <c r="BQ38" s="56"/>
      <c r="BR38" s="57"/>
    </row>
    <row r="39" customFormat="false" ht="13.5" hidden="false" customHeight="true" outlineLevel="0" collapsed="false">
      <c r="C39" s="47" t="s">
        <v>41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35" t="n">
        <v>2350</v>
      </c>
      <c r="AV39" s="35"/>
      <c r="AW39" s="35"/>
      <c r="AX39" s="35"/>
      <c r="AY39" s="48" t="n">
        <f aca="false">IF((AY34-AZ36+AZ37+AZ38)&gt;0, AY34-AZ36+AZ37+AZ38,0)</f>
        <v>0</v>
      </c>
      <c r="AZ39" s="48"/>
      <c r="BA39" s="48"/>
      <c r="BB39" s="48"/>
      <c r="BC39" s="48"/>
      <c r="BD39" s="48"/>
      <c r="BE39" s="48"/>
      <c r="BF39" s="48"/>
      <c r="BG39" s="48"/>
      <c r="BH39" s="37" t="n">
        <f aca="false">IF((BH34-BI36+BI37+BI38)&gt;0,BH34-BI36+BI37+BI38,0)</f>
        <v>5193.4</v>
      </c>
      <c r="BI39" s="37"/>
      <c r="BJ39" s="37"/>
      <c r="BK39" s="37"/>
      <c r="BL39" s="37"/>
      <c r="BM39" s="37"/>
      <c r="BN39" s="37"/>
      <c r="BO39" s="37"/>
      <c r="BP39" s="37"/>
      <c r="BQ39" s="37"/>
      <c r="BR39" s="37"/>
    </row>
    <row r="40" customFormat="false" ht="13.5" hidden="false" customHeight="true" outlineLevel="0" collapsed="false">
      <c r="C40" s="39" t="s">
        <v>25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5"/>
      <c r="AV40" s="35"/>
      <c r="AW40" s="35"/>
      <c r="AX40" s="35"/>
      <c r="AY40" s="48"/>
      <c r="AZ40" s="48"/>
      <c r="BA40" s="48"/>
      <c r="BB40" s="48"/>
      <c r="BC40" s="48"/>
      <c r="BD40" s="48"/>
      <c r="BE40" s="48"/>
      <c r="BF40" s="48"/>
      <c r="BG40" s="48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</row>
    <row r="41" customFormat="false" ht="13.5" hidden="false" customHeight="true" outlineLevel="0" collapsed="false">
      <c r="C41" s="39" t="s">
        <v>26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23" t="n">
        <v>2355</v>
      </c>
      <c r="AV41" s="23"/>
      <c r="AW41" s="23"/>
      <c r="AX41" s="23"/>
      <c r="AY41" s="49" t="s">
        <v>22</v>
      </c>
      <c r="AZ41" s="50" t="n">
        <f aca="false">IF((AY34-AZ36+AZ37+AZ38)&lt;0,ABS(AY34-AZ36+AZ37+AZ38),0)</f>
        <v>5271.4</v>
      </c>
      <c r="BA41" s="50"/>
      <c r="BB41" s="50"/>
      <c r="BC41" s="50"/>
      <c r="BD41" s="50"/>
      <c r="BE41" s="50"/>
      <c r="BF41" s="50"/>
      <c r="BG41" s="51" t="s">
        <v>23</v>
      </c>
      <c r="BH41" s="41" t="s">
        <v>22</v>
      </c>
      <c r="BI41" s="42" t="n">
        <f aca="false">IF((BH34-BI36+BI37+BI38)&lt;0,ABS(BH34-BI36+BI37+BI38),0)</f>
        <v>0</v>
      </c>
      <c r="BJ41" s="42"/>
      <c r="BK41" s="42"/>
      <c r="BL41" s="42"/>
      <c r="BM41" s="42"/>
      <c r="BN41" s="42"/>
      <c r="BO41" s="42"/>
      <c r="BP41" s="42"/>
      <c r="BQ41" s="42"/>
      <c r="BR41" s="43" t="s">
        <v>23</v>
      </c>
    </row>
    <row r="56" customFormat="false" ht="13.2" hidden="false" customHeight="false" outlineLevel="0" collapsed="false">
      <c r="C56" s="21" t="s">
        <v>42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8" customFormat="false" ht="51" hidden="false" customHeight="true" outlineLevel="0" collapsed="false">
      <c r="C58" s="4" t="s">
        <v>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 t="s">
        <v>17</v>
      </c>
      <c r="AV58" s="4"/>
      <c r="AW58" s="4"/>
      <c r="AX58" s="4"/>
      <c r="AY58" s="4" t="s">
        <v>18</v>
      </c>
      <c r="AZ58" s="4"/>
      <c r="BA58" s="4"/>
      <c r="BB58" s="4"/>
      <c r="BC58" s="4"/>
      <c r="BD58" s="4"/>
      <c r="BE58" s="4"/>
      <c r="BF58" s="4"/>
      <c r="BG58" s="4"/>
      <c r="BH58" s="4" t="s">
        <v>19</v>
      </c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customFormat="false" ht="13.5" hidden="false" customHeight="true" outlineLevel="0" collapsed="false">
      <c r="C59" s="4" t="n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 t="n">
        <v>2</v>
      </c>
      <c r="AV59" s="4"/>
      <c r="AW59" s="4"/>
      <c r="AX59" s="4"/>
      <c r="AY59" s="4" t="n">
        <v>3</v>
      </c>
      <c r="AZ59" s="4"/>
      <c r="BA59" s="4"/>
      <c r="BB59" s="4"/>
      <c r="BC59" s="4"/>
      <c r="BD59" s="4"/>
      <c r="BE59" s="4"/>
      <c r="BF59" s="4"/>
      <c r="BG59" s="4"/>
      <c r="BH59" s="4" t="n">
        <v>4</v>
      </c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customFormat="false" ht="13.5" hidden="false" customHeight="true" outlineLevel="0" collapsed="false">
      <c r="C60" s="22" t="s">
        <v>43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3" t="n">
        <v>2400</v>
      </c>
      <c r="AV60" s="23"/>
      <c r="AW60" s="23"/>
      <c r="AX60" s="23"/>
      <c r="AY60" s="60"/>
      <c r="AZ60" s="45"/>
      <c r="BA60" s="45"/>
      <c r="BB60" s="45"/>
      <c r="BC60" s="45"/>
      <c r="BD60" s="45"/>
      <c r="BE60" s="45"/>
      <c r="BF60" s="45"/>
      <c r="BG60" s="46"/>
      <c r="BH60" s="44"/>
      <c r="BI60" s="45"/>
      <c r="BJ60" s="45"/>
      <c r="BK60" s="45"/>
      <c r="BL60" s="45"/>
      <c r="BM60" s="45"/>
      <c r="BN60" s="45"/>
      <c r="BO60" s="45"/>
      <c r="BP60" s="45"/>
      <c r="BQ60" s="45"/>
      <c r="BR60" s="61"/>
    </row>
    <row r="61" customFormat="false" ht="13.5" hidden="false" customHeight="true" outlineLevel="0" collapsed="false">
      <c r="C61" s="22" t="s">
        <v>44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3" t="n">
        <v>2405</v>
      </c>
      <c r="AV61" s="23"/>
      <c r="AW61" s="23"/>
      <c r="AX61" s="23"/>
      <c r="AY61" s="60"/>
      <c r="AZ61" s="45"/>
      <c r="BA61" s="45"/>
      <c r="BB61" s="45"/>
      <c r="BC61" s="45"/>
      <c r="BD61" s="45"/>
      <c r="BE61" s="45"/>
      <c r="BF61" s="45"/>
      <c r="BG61" s="46"/>
      <c r="BH61" s="44"/>
      <c r="BI61" s="45"/>
      <c r="BJ61" s="45"/>
      <c r="BK61" s="45"/>
      <c r="BL61" s="45"/>
      <c r="BM61" s="45"/>
      <c r="BN61" s="45"/>
      <c r="BO61" s="45"/>
      <c r="BP61" s="45"/>
      <c r="BQ61" s="45"/>
      <c r="BR61" s="61"/>
    </row>
    <row r="62" customFormat="false" ht="13.5" hidden="false" customHeight="true" outlineLevel="0" collapsed="false">
      <c r="C62" s="22" t="s">
        <v>45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3" t="n">
        <v>2410</v>
      </c>
      <c r="AV62" s="23"/>
      <c r="AW62" s="23"/>
      <c r="AX62" s="23"/>
      <c r="AY62" s="60"/>
      <c r="AZ62" s="45"/>
      <c r="BA62" s="45"/>
      <c r="BB62" s="45"/>
      <c r="BC62" s="45"/>
      <c r="BD62" s="45"/>
      <c r="BE62" s="45"/>
      <c r="BF62" s="45"/>
      <c r="BG62" s="46"/>
      <c r="BH62" s="44"/>
      <c r="BI62" s="45"/>
      <c r="BJ62" s="45"/>
      <c r="BK62" s="45"/>
      <c r="BL62" s="45"/>
      <c r="BM62" s="45"/>
      <c r="BN62" s="45"/>
      <c r="BO62" s="45"/>
      <c r="BP62" s="45"/>
      <c r="BQ62" s="45"/>
      <c r="BR62" s="61"/>
    </row>
    <row r="63" customFormat="false" ht="13.5" hidden="false" customHeight="true" outlineLevel="0" collapsed="false">
      <c r="C63" s="22" t="s">
        <v>46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3" t="n">
        <v>2415</v>
      </c>
      <c r="AV63" s="23"/>
      <c r="AW63" s="23"/>
      <c r="AX63" s="23"/>
      <c r="AY63" s="60"/>
      <c r="AZ63" s="45"/>
      <c r="BA63" s="45"/>
      <c r="BB63" s="45"/>
      <c r="BC63" s="45"/>
      <c r="BD63" s="45"/>
      <c r="BE63" s="45"/>
      <c r="BF63" s="45"/>
      <c r="BG63" s="46"/>
      <c r="BH63" s="44"/>
      <c r="BI63" s="45"/>
      <c r="BJ63" s="45"/>
      <c r="BK63" s="45"/>
      <c r="BL63" s="45"/>
      <c r="BM63" s="45"/>
      <c r="BN63" s="45"/>
      <c r="BO63" s="45"/>
      <c r="BP63" s="45"/>
      <c r="BQ63" s="45"/>
      <c r="BR63" s="61"/>
    </row>
    <row r="64" customFormat="false" ht="13.5" hidden="false" customHeight="true" outlineLevel="0" collapsed="false">
      <c r="C64" s="22" t="s">
        <v>47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3" t="n">
        <v>2445</v>
      </c>
      <c r="AV64" s="23"/>
      <c r="AW64" s="23"/>
      <c r="AX64" s="23"/>
      <c r="AY64" s="60"/>
      <c r="AZ64" s="45"/>
      <c r="BA64" s="45"/>
      <c r="BB64" s="45"/>
      <c r="BC64" s="45"/>
      <c r="BD64" s="45"/>
      <c r="BE64" s="45"/>
      <c r="BF64" s="45"/>
      <c r="BG64" s="46"/>
      <c r="BH64" s="44"/>
      <c r="BI64" s="45"/>
      <c r="BJ64" s="45"/>
      <c r="BK64" s="45"/>
      <c r="BL64" s="45"/>
      <c r="BM64" s="45"/>
      <c r="BN64" s="45"/>
      <c r="BO64" s="45"/>
      <c r="BP64" s="45"/>
      <c r="BQ64" s="45"/>
      <c r="BR64" s="61"/>
    </row>
    <row r="65" customFormat="false" ht="13.5" hidden="false" customHeight="true" outlineLevel="0" collapsed="false">
      <c r="C65" s="62" t="s">
        <v>48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3" t="n">
        <v>2450</v>
      </c>
      <c r="AV65" s="63"/>
      <c r="AW65" s="63"/>
      <c r="AX65" s="63"/>
      <c r="AY65" s="64"/>
      <c r="AZ65" s="50" t="n">
        <f aca="false">SUM(AZ60:BF64)</f>
        <v>0</v>
      </c>
      <c r="BA65" s="50"/>
      <c r="BB65" s="50"/>
      <c r="BC65" s="50"/>
      <c r="BD65" s="50"/>
      <c r="BE65" s="50"/>
      <c r="BF65" s="50"/>
      <c r="BG65" s="51"/>
      <c r="BH65" s="49"/>
      <c r="BI65" s="50" t="n">
        <f aca="false">SUM(BH60:BR64)</f>
        <v>0</v>
      </c>
      <c r="BJ65" s="50"/>
      <c r="BK65" s="50"/>
      <c r="BL65" s="50"/>
      <c r="BM65" s="50"/>
      <c r="BN65" s="50"/>
      <c r="BO65" s="50"/>
      <c r="BP65" s="50"/>
      <c r="BQ65" s="50"/>
      <c r="BR65" s="65"/>
    </row>
    <row r="66" customFormat="false" ht="13.5" hidden="false" customHeight="true" outlineLevel="0" collapsed="false">
      <c r="C66" s="22" t="s">
        <v>49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3" t="n">
        <v>2455</v>
      </c>
      <c r="AV66" s="23"/>
      <c r="AW66" s="23"/>
      <c r="AX66" s="23"/>
      <c r="AY66" s="60"/>
      <c r="AZ66" s="45"/>
      <c r="BA66" s="45"/>
      <c r="BB66" s="45"/>
      <c r="BC66" s="45"/>
      <c r="BD66" s="45"/>
      <c r="BE66" s="45"/>
      <c r="BF66" s="45"/>
      <c r="BG66" s="46"/>
      <c r="BH66" s="44"/>
      <c r="BI66" s="45"/>
      <c r="BJ66" s="45"/>
      <c r="BK66" s="45"/>
      <c r="BL66" s="45"/>
      <c r="BM66" s="45"/>
      <c r="BN66" s="45"/>
      <c r="BO66" s="45"/>
      <c r="BP66" s="45"/>
      <c r="BQ66" s="45"/>
      <c r="BR66" s="61"/>
    </row>
    <row r="67" customFormat="false" ht="13.5" hidden="false" customHeight="true" outlineLevel="0" collapsed="false">
      <c r="C67" s="62" t="s">
        <v>50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3" t="n">
        <v>2460</v>
      </c>
      <c r="AV67" s="63"/>
      <c r="AW67" s="63"/>
      <c r="AX67" s="63"/>
      <c r="AY67" s="64"/>
      <c r="AZ67" s="50" t="n">
        <f aca="false">AZ65+AZ66</f>
        <v>0</v>
      </c>
      <c r="BA67" s="50"/>
      <c r="BB67" s="50"/>
      <c r="BC67" s="50"/>
      <c r="BD67" s="50"/>
      <c r="BE67" s="50"/>
      <c r="BF67" s="50"/>
      <c r="BG67" s="51"/>
      <c r="BH67" s="49"/>
      <c r="BI67" s="50" t="n">
        <f aca="false">BI65+BI66</f>
        <v>0</v>
      </c>
      <c r="BJ67" s="50"/>
      <c r="BK67" s="50"/>
      <c r="BL67" s="50"/>
      <c r="BM67" s="50"/>
      <c r="BN67" s="50"/>
      <c r="BO67" s="50"/>
      <c r="BP67" s="50"/>
      <c r="BQ67" s="50"/>
      <c r="BR67" s="65"/>
    </row>
    <row r="68" customFormat="false" ht="13.5" hidden="false" customHeight="true" outlineLevel="0" collapsed="false">
      <c r="C68" s="62" t="s">
        <v>51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3" t="n">
        <v>2465</v>
      </c>
      <c r="AV68" s="63"/>
      <c r="AW68" s="63"/>
      <c r="AX68" s="63"/>
      <c r="AY68" s="64"/>
      <c r="AZ68" s="50" t="n">
        <f aca="false">AZ67+AY39-AZ41</f>
        <v>-5271.4</v>
      </c>
      <c r="BA68" s="50"/>
      <c r="BB68" s="50"/>
      <c r="BC68" s="50"/>
      <c r="BD68" s="50"/>
      <c r="BE68" s="50"/>
      <c r="BF68" s="50"/>
      <c r="BG68" s="51"/>
      <c r="BH68" s="49" t="n">
        <f aca="false">BH67+BH39-BI41</f>
        <v>5193.4</v>
      </c>
      <c r="BI68" s="50" t="n">
        <f aca="false">BI67+BH39-BI41</f>
        <v>5193.4</v>
      </c>
      <c r="BJ68" s="50"/>
      <c r="BK68" s="50"/>
      <c r="BL68" s="50"/>
      <c r="BM68" s="50"/>
      <c r="BN68" s="50"/>
      <c r="BO68" s="50"/>
      <c r="BP68" s="50"/>
      <c r="BQ68" s="50"/>
      <c r="BR68" s="65"/>
    </row>
    <row r="70" customFormat="false" ht="13.2" hidden="false" customHeight="false" outlineLevel="0" collapsed="false">
      <c r="C70" s="21" t="s">
        <v>52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</row>
    <row r="72" customFormat="false" ht="51.75" hidden="false" customHeight="true" outlineLevel="0" collapsed="false">
      <c r="C72" s="4" t="s">
        <v>53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 t="s">
        <v>17</v>
      </c>
      <c r="AV72" s="4"/>
      <c r="AW72" s="4"/>
      <c r="AX72" s="4"/>
      <c r="AY72" s="23" t="s">
        <v>18</v>
      </c>
      <c r="AZ72" s="23"/>
      <c r="BA72" s="23"/>
      <c r="BB72" s="23"/>
      <c r="BC72" s="23"/>
      <c r="BD72" s="23"/>
      <c r="BE72" s="23"/>
      <c r="BF72" s="23"/>
      <c r="BG72" s="23"/>
      <c r="BH72" s="23" t="s">
        <v>19</v>
      </c>
      <c r="BI72" s="23"/>
      <c r="BJ72" s="23"/>
      <c r="BK72" s="23"/>
      <c r="BL72" s="23"/>
      <c r="BM72" s="23"/>
      <c r="BN72" s="23"/>
      <c r="BO72" s="23"/>
      <c r="BP72" s="23"/>
      <c r="BQ72" s="23"/>
      <c r="BR72" s="23"/>
    </row>
    <row r="73" customFormat="false" ht="13.5" hidden="false" customHeight="true" outlineLevel="0" collapsed="false">
      <c r="C73" s="4" t="n"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 t="n">
        <v>2</v>
      </c>
      <c r="AV73" s="4"/>
      <c r="AW73" s="4"/>
      <c r="AX73" s="4"/>
      <c r="AY73" s="23" t="n">
        <v>3</v>
      </c>
      <c r="AZ73" s="23"/>
      <c r="BA73" s="23"/>
      <c r="BB73" s="23"/>
      <c r="BC73" s="23"/>
      <c r="BD73" s="23"/>
      <c r="BE73" s="23"/>
      <c r="BF73" s="23"/>
      <c r="BG73" s="23"/>
      <c r="BH73" s="23" t="n">
        <v>4</v>
      </c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customFormat="false" ht="13.5" hidden="false" customHeight="true" outlineLevel="0" collapsed="false">
      <c r="C74" s="22" t="s">
        <v>54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4" t="n">
        <v>2500</v>
      </c>
      <c r="AV74" s="4"/>
      <c r="AW74" s="4"/>
      <c r="AX74" s="4"/>
      <c r="AY74" s="25" t="n">
        <v>36026.4</v>
      </c>
      <c r="AZ74" s="25"/>
      <c r="BA74" s="25"/>
      <c r="BB74" s="25"/>
      <c r="BC74" s="25"/>
      <c r="BD74" s="25"/>
      <c r="BE74" s="25"/>
      <c r="BF74" s="25"/>
      <c r="BG74" s="25"/>
      <c r="BH74" s="66" t="n">
        <v>33336.5</v>
      </c>
      <c r="BI74" s="66"/>
      <c r="BJ74" s="66"/>
      <c r="BK74" s="66"/>
      <c r="BL74" s="66"/>
      <c r="BM74" s="66"/>
      <c r="BN74" s="66"/>
      <c r="BO74" s="66"/>
      <c r="BP74" s="66"/>
      <c r="BQ74" s="66"/>
      <c r="BR74" s="66"/>
    </row>
    <row r="75" customFormat="false" ht="13.5" hidden="false" customHeight="true" outlineLevel="0" collapsed="false">
      <c r="C75" s="22" t="s">
        <v>55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4" t="n">
        <v>2505</v>
      </c>
      <c r="AV75" s="4"/>
      <c r="AW75" s="4"/>
      <c r="AX75" s="4"/>
      <c r="AY75" s="25" t="n">
        <v>23824.6</v>
      </c>
      <c r="AZ75" s="25"/>
      <c r="BA75" s="25"/>
      <c r="BB75" s="25"/>
      <c r="BC75" s="25"/>
      <c r="BD75" s="25"/>
      <c r="BE75" s="25"/>
      <c r="BF75" s="25"/>
      <c r="BG75" s="25"/>
      <c r="BH75" s="66" t="n">
        <v>21137.4</v>
      </c>
      <c r="BI75" s="66"/>
      <c r="BJ75" s="66"/>
      <c r="BK75" s="66"/>
      <c r="BL75" s="66"/>
      <c r="BM75" s="66"/>
      <c r="BN75" s="66"/>
      <c r="BO75" s="66"/>
      <c r="BP75" s="66"/>
      <c r="BQ75" s="66"/>
      <c r="BR75" s="66"/>
    </row>
    <row r="76" customFormat="false" ht="13.5" hidden="false" customHeight="true" outlineLevel="0" collapsed="false">
      <c r="C76" s="22" t="s">
        <v>56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4" t="n">
        <v>2510</v>
      </c>
      <c r="AV76" s="4"/>
      <c r="AW76" s="4"/>
      <c r="AX76" s="4"/>
      <c r="AY76" s="25" t="n">
        <v>5114.3</v>
      </c>
      <c r="AZ76" s="25"/>
      <c r="BA76" s="25"/>
      <c r="BB76" s="25"/>
      <c r="BC76" s="25"/>
      <c r="BD76" s="25"/>
      <c r="BE76" s="25"/>
      <c r="BF76" s="25"/>
      <c r="BG76" s="25"/>
      <c r="BH76" s="66" t="n">
        <v>4504.5</v>
      </c>
      <c r="BI76" s="66"/>
      <c r="BJ76" s="66"/>
      <c r="BK76" s="66"/>
      <c r="BL76" s="66"/>
      <c r="BM76" s="66"/>
      <c r="BN76" s="66"/>
      <c r="BO76" s="66"/>
      <c r="BP76" s="66"/>
      <c r="BQ76" s="66"/>
      <c r="BR76" s="66"/>
    </row>
    <row r="77" customFormat="false" ht="13.5" hidden="false" customHeight="true" outlineLevel="0" collapsed="false">
      <c r="C77" s="22" t="s">
        <v>57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4" t="n">
        <v>2515</v>
      </c>
      <c r="AV77" s="4"/>
      <c r="AW77" s="4"/>
      <c r="AX77" s="4"/>
      <c r="AY77" s="25" t="n">
        <v>2136.9</v>
      </c>
      <c r="AZ77" s="25"/>
      <c r="BA77" s="25"/>
      <c r="BB77" s="25"/>
      <c r="BC77" s="25"/>
      <c r="BD77" s="25"/>
      <c r="BE77" s="25"/>
      <c r="BF77" s="25"/>
      <c r="BG77" s="25"/>
      <c r="BH77" s="66" t="n">
        <v>1760.5</v>
      </c>
      <c r="BI77" s="66"/>
      <c r="BJ77" s="66"/>
      <c r="BK77" s="66"/>
      <c r="BL77" s="66"/>
      <c r="BM77" s="66"/>
      <c r="BN77" s="66"/>
      <c r="BO77" s="66"/>
      <c r="BP77" s="66"/>
      <c r="BQ77" s="66"/>
      <c r="BR77" s="66"/>
    </row>
    <row r="78" customFormat="false" ht="13.5" hidden="false" customHeight="true" outlineLevel="0" collapsed="false">
      <c r="C78" s="22" t="s">
        <v>30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4" t="n">
        <v>2520</v>
      </c>
      <c r="AV78" s="4"/>
      <c r="AW78" s="4"/>
      <c r="AX78" s="4"/>
      <c r="AY78" s="25" t="n">
        <v>3654.9</v>
      </c>
      <c r="AZ78" s="25"/>
      <c r="BA78" s="25"/>
      <c r="BB78" s="25"/>
      <c r="BC78" s="25"/>
      <c r="BD78" s="25"/>
      <c r="BE78" s="25"/>
      <c r="BF78" s="25"/>
      <c r="BG78" s="25"/>
      <c r="BH78" s="66" t="n">
        <v>6091.3</v>
      </c>
      <c r="BI78" s="66"/>
      <c r="BJ78" s="66"/>
      <c r="BK78" s="66"/>
      <c r="BL78" s="66"/>
      <c r="BM78" s="66"/>
      <c r="BN78" s="66"/>
      <c r="BO78" s="66"/>
      <c r="BP78" s="66"/>
      <c r="BQ78" s="66"/>
      <c r="BR78" s="66"/>
    </row>
    <row r="79" customFormat="false" ht="13.5" hidden="false" customHeight="true" outlineLevel="0" collapsed="false">
      <c r="C79" s="62" t="s">
        <v>58</v>
      </c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7" t="n">
        <v>2550</v>
      </c>
      <c r="AV79" s="67"/>
      <c r="AW79" s="67"/>
      <c r="AX79" s="67"/>
      <c r="AY79" s="37" t="n">
        <f aca="false">SUM(AY74:BG78)</f>
        <v>70757.1</v>
      </c>
      <c r="AZ79" s="37"/>
      <c r="BA79" s="37"/>
      <c r="BB79" s="37"/>
      <c r="BC79" s="37"/>
      <c r="BD79" s="37"/>
      <c r="BE79" s="37"/>
      <c r="BF79" s="37"/>
      <c r="BG79" s="37"/>
      <c r="BH79" s="68" t="n">
        <f aca="false">SUM(BH74:BR78)</f>
        <v>66830.2</v>
      </c>
      <c r="BI79" s="68"/>
      <c r="BJ79" s="68"/>
      <c r="BK79" s="68"/>
      <c r="BL79" s="68"/>
      <c r="BM79" s="68"/>
      <c r="BN79" s="68"/>
      <c r="BO79" s="68"/>
      <c r="BP79" s="68"/>
      <c r="BQ79" s="68"/>
      <c r="BR79" s="68"/>
    </row>
    <row r="81" customFormat="false" ht="13.2" hidden="false" customHeight="false" outlineLevel="0" collapsed="false">
      <c r="C81" s="21" t="s">
        <v>59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</row>
    <row r="83" customFormat="false" ht="53.25" hidden="false" customHeight="true" outlineLevel="0" collapsed="false">
      <c r="C83" s="23" t="s">
        <v>53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 t="s">
        <v>17</v>
      </c>
      <c r="AV83" s="23"/>
      <c r="AW83" s="23"/>
      <c r="AX83" s="23"/>
      <c r="AY83" s="23" t="s">
        <v>18</v>
      </c>
      <c r="AZ83" s="23"/>
      <c r="BA83" s="23"/>
      <c r="BB83" s="23"/>
      <c r="BC83" s="23"/>
      <c r="BD83" s="23"/>
      <c r="BE83" s="23"/>
      <c r="BF83" s="23"/>
      <c r="BG83" s="23"/>
      <c r="BH83" s="23" t="s">
        <v>19</v>
      </c>
      <c r="BI83" s="23"/>
      <c r="BJ83" s="23"/>
      <c r="BK83" s="23"/>
      <c r="BL83" s="23"/>
      <c r="BM83" s="23"/>
      <c r="BN83" s="23"/>
      <c r="BO83" s="23"/>
      <c r="BP83" s="23"/>
      <c r="BQ83" s="23"/>
      <c r="BR83" s="23"/>
    </row>
    <row r="84" customFormat="false" ht="13.5" hidden="false" customHeight="true" outlineLevel="0" collapsed="false">
      <c r="C84" s="23" t="n">
        <v>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 t="n">
        <v>2</v>
      </c>
      <c r="AV84" s="23"/>
      <c r="AW84" s="23"/>
      <c r="AX84" s="23"/>
      <c r="AY84" s="23" t="n">
        <v>3</v>
      </c>
      <c r="AZ84" s="23"/>
      <c r="BA84" s="23"/>
      <c r="BB84" s="23"/>
      <c r="BC84" s="23"/>
      <c r="BD84" s="23"/>
      <c r="BE84" s="23"/>
      <c r="BF84" s="23"/>
      <c r="BG84" s="23"/>
      <c r="BH84" s="23" t="n">
        <v>4</v>
      </c>
      <c r="BI84" s="23"/>
      <c r="BJ84" s="23"/>
      <c r="BK84" s="23"/>
      <c r="BL84" s="23"/>
      <c r="BM84" s="23"/>
      <c r="BN84" s="23"/>
      <c r="BO84" s="23"/>
      <c r="BP84" s="23"/>
      <c r="BQ84" s="23"/>
      <c r="BR84" s="23"/>
    </row>
    <row r="85" customFormat="false" ht="13.5" hidden="false" customHeight="true" outlineLevel="0" collapsed="false">
      <c r="C85" s="69" t="s">
        <v>60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23" t="n">
        <v>2600</v>
      </c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customFormat="false" ht="13.5" hidden="false" customHeight="true" outlineLevel="0" collapsed="false">
      <c r="C86" s="69" t="s">
        <v>61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23" t="n">
        <v>2605</v>
      </c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customFormat="false" ht="13.5" hidden="false" customHeight="true" outlineLevel="0" collapsed="false">
      <c r="C87" s="69" t="s">
        <v>62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23" t="n">
        <v>2610</v>
      </c>
      <c r="AV87" s="23"/>
      <c r="AW87" s="23"/>
      <c r="AX87" s="23"/>
      <c r="AY87" s="44"/>
      <c r="AZ87" s="45"/>
      <c r="BA87" s="45"/>
      <c r="BB87" s="45"/>
      <c r="BC87" s="45"/>
      <c r="BD87" s="45"/>
      <c r="BE87" s="45"/>
      <c r="BF87" s="45"/>
      <c r="BG87" s="46"/>
      <c r="BH87" s="44"/>
      <c r="BI87" s="45"/>
      <c r="BJ87" s="45"/>
      <c r="BK87" s="45"/>
      <c r="BL87" s="45"/>
      <c r="BM87" s="45"/>
      <c r="BN87" s="45"/>
      <c r="BO87" s="45"/>
      <c r="BP87" s="45"/>
      <c r="BQ87" s="45"/>
      <c r="BR87" s="46"/>
    </row>
    <row r="88" customFormat="false" ht="13.5" hidden="false" customHeight="true" outlineLevel="0" collapsed="false">
      <c r="C88" s="69" t="s">
        <v>63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23" t="n">
        <v>2615</v>
      </c>
      <c r="AV88" s="23"/>
      <c r="AW88" s="23"/>
      <c r="AX88" s="23"/>
      <c r="AY88" s="44"/>
      <c r="AZ88" s="45"/>
      <c r="BA88" s="45"/>
      <c r="BB88" s="45"/>
      <c r="BC88" s="45"/>
      <c r="BD88" s="45"/>
      <c r="BE88" s="45"/>
      <c r="BF88" s="45"/>
      <c r="BG88" s="46"/>
      <c r="BH88" s="44"/>
      <c r="BI88" s="45"/>
      <c r="BJ88" s="45"/>
      <c r="BK88" s="45"/>
      <c r="BL88" s="45"/>
      <c r="BM88" s="45"/>
      <c r="BN88" s="45"/>
      <c r="BO88" s="45"/>
      <c r="BP88" s="45"/>
      <c r="BQ88" s="45"/>
      <c r="BR88" s="46"/>
    </row>
    <row r="89" customFormat="false" ht="13.5" hidden="false" customHeight="true" outlineLevel="0" collapsed="false">
      <c r="C89" s="69" t="s">
        <v>64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23" t="n">
        <v>2650</v>
      </c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</row>
    <row r="91" customFormat="false" ht="13.5" hidden="false" customHeight="true" outlineLevel="0" collapsed="false">
      <c r="C91" s="70" t="s">
        <v>65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Z91" s="1" t="s">
        <v>66</v>
      </c>
    </row>
    <row r="92" customFormat="false" ht="9.75" hidden="false" customHeight="true" outlineLevel="0" collapsed="false">
      <c r="C92" s="71"/>
    </row>
    <row r="93" customFormat="false" ht="13.5" hidden="false" customHeight="true" outlineLevel="0" collapsed="false">
      <c r="C93" s="72" t="s">
        <v>67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Z93" s="1" t="s">
        <v>68</v>
      </c>
    </row>
  </sheetData>
  <mergeCells count="232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D8"/>
    <mergeCell ref="AE8:AG8"/>
    <mergeCell ref="AH8:AJ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C56:BR56"/>
    <mergeCell ref="C58:AT58"/>
    <mergeCell ref="AU58:AX58"/>
    <mergeCell ref="AY58:BG58"/>
    <mergeCell ref="BH58:BR58"/>
    <mergeCell ref="C59:AT59"/>
    <mergeCell ref="AU59:AX59"/>
    <mergeCell ref="AY59:BG59"/>
    <mergeCell ref="BH59:BR59"/>
    <mergeCell ref="C60:AT60"/>
    <mergeCell ref="AU60:AX60"/>
    <mergeCell ref="AZ60:BF60"/>
    <mergeCell ref="BI60:BQ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70:BR70"/>
    <mergeCell ref="C72:AT72"/>
    <mergeCell ref="AU72:AX72"/>
    <mergeCell ref="AY72:BG72"/>
    <mergeCell ref="BH72:BR72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1:BR81"/>
    <mergeCell ref="C83:AT83"/>
    <mergeCell ref="AU83:AX83"/>
    <mergeCell ref="AY83:BG83"/>
    <mergeCell ref="BH83:BR83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Z87:BF87"/>
    <mergeCell ref="BI87:BQ87"/>
    <mergeCell ref="C88:AT88"/>
    <mergeCell ref="AU88:AX88"/>
    <mergeCell ref="AZ88:BF88"/>
    <mergeCell ref="BI88:BQ88"/>
    <mergeCell ref="C89:AT89"/>
    <mergeCell ref="AU89:AX89"/>
    <mergeCell ref="AY89:BG89"/>
    <mergeCell ref="BH89:BR89"/>
    <mergeCell ref="C91:R91"/>
    <mergeCell ref="C93:R9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100"/>
  <sheetViews>
    <sheetView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.5625" defaultRowHeight="13.2" zeroHeight="false" outlineLevelRow="0" outlineLevelCol="0"/>
  <cols>
    <col collapsed="false" customWidth="true" hidden="false" outlineLevel="0" max="78" min="1" style="73" width="1.33"/>
    <col collapsed="false" customWidth="true" hidden="false" outlineLevel="0" max="82" min="79" style="73" width="9.44"/>
    <col collapsed="false" customWidth="true" hidden="false" outlineLevel="0" max="129" min="83" style="73" width="1.33"/>
    <col collapsed="false" customWidth="false" hidden="false" outlineLevel="0" max="1025" min="130" style="73" width="1.56"/>
  </cols>
  <sheetData>
    <row r="1" customFormat="false" ht="9.75" hidden="false" customHeight="true" outlineLevel="0" collapsed="false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CA1" s="75"/>
      <c r="CB1" s="75"/>
      <c r="CC1" s="75"/>
      <c r="CD1" s="75"/>
    </row>
    <row r="2" customFormat="false" ht="13.5" hidden="false" customHeight="true" outlineLevel="0" collapsed="false">
      <c r="A2" s="74"/>
      <c r="B2" s="74"/>
      <c r="C2" s="76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7" t="s">
        <v>0</v>
      </c>
      <c r="BK2" s="77"/>
      <c r="BL2" s="77"/>
      <c r="BM2" s="77"/>
      <c r="BN2" s="77"/>
      <c r="BO2" s="77"/>
      <c r="BP2" s="77"/>
      <c r="BQ2" s="77"/>
      <c r="BR2" s="77"/>
      <c r="BS2" s="74"/>
      <c r="CA2" s="75"/>
      <c r="CB2" s="75"/>
      <c r="CC2" s="75"/>
      <c r="CD2" s="75"/>
    </row>
    <row r="3" customFormat="false" ht="13.5" hidden="false" customHeight="true" outlineLevel="0" collapsed="false">
      <c r="A3" s="74"/>
      <c r="B3" s="74"/>
      <c r="C3" s="76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8" t="str">
        <f aca="false">'Для розрахунку'!BJ3:BL3</f>
        <v>2020</v>
      </c>
      <c r="BK3" s="78"/>
      <c r="BL3" s="78"/>
      <c r="BM3" s="78" t="str">
        <f aca="false">'Для розрахунку'!BM3:BO3</f>
        <v>01</v>
      </c>
      <c r="BN3" s="78"/>
      <c r="BO3" s="78"/>
      <c r="BP3" s="77" t="s">
        <v>3</v>
      </c>
      <c r="BQ3" s="77"/>
      <c r="BR3" s="77"/>
      <c r="BS3" s="74"/>
      <c r="CA3" s="75"/>
      <c r="CB3" s="75"/>
      <c r="CC3" s="75"/>
      <c r="CD3" s="75"/>
    </row>
    <row r="4" customFormat="false" ht="13.5" hidden="false" customHeight="true" outlineLevel="0" collapsed="false">
      <c r="A4" s="74"/>
      <c r="B4" s="74"/>
      <c r="C4" s="79" t="s">
        <v>4</v>
      </c>
      <c r="D4" s="79"/>
      <c r="E4" s="79"/>
      <c r="F4" s="79"/>
      <c r="G4" s="79"/>
      <c r="H4" s="79"/>
      <c r="I4" s="79"/>
      <c r="J4" s="79"/>
      <c r="K4" s="79"/>
      <c r="L4" s="80" t="str">
        <f aca="false">'Для розрахунку'!L4:AX4</f>
        <v>ММКП "Мукачівводоканал"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74"/>
      <c r="AZ4" s="74"/>
      <c r="BA4" s="81" t="s">
        <v>6</v>
      </c>
      <c r="BB4" s="81"/>
      <c r="BC4" s="81"/>
      <c r="BD4" s="81"/>
      <c r="BE4" s="81"/>
      <c r="BF4" s="81"/>
      <c r="BG4" s="81"/>
      <c r="BH4" s="81"/>
      <c r="BI4" s="81"/>
      <c r="BJ4" s="78" t="str">
        <f aca="false">'Для розрахунку'!BJ4:BR4</f>
        <v>03344556</v>
      </c>
      <c r="BK4" s="78"/>
      <c r="BL4" s="78"/>
      <c r="BM4" s="78"/>
      <c r="BN4" s="78"/>
      <c r="BO4" s="78"/>
      <c r="BP4" s="78"/>
      <c r="BQ4" s="78"/>
      <c r="BR4" s="78"/>
      <c r="BS4" s="74"/>
      <c r="CA4" s="75"/>
      <c r="CB4" s="75"/>
      <c r="CC4" s="75"/>
      <c r="CD4" s="75"/>
    </row>
    <row r="5" customFormat="false" ht="13.5" hidden="false" customHeight="true" outlineLevel="0" collapsed="false">
      <c r="A5" s="74"/>
      <c r="B5" s="74"/>
      <c r="C5" s="74"/>
      <c r="D5" s="74"/>
      <c r="E5" s="74"/>
      <c r="F5" s="74"/>
      <c r="G5" s="74"/>
      <c r="H5" s="74"/>
      <c r="I5" s="74"/>
      <c r="J5" s="74"/>
      <c r="K5" s="82"/>
      <c r="L5" s="83" t="s">
        <v>8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CA5" s="84"/>
      <c r="CB5" s="84"/>
      <c r="CC5" s="84"/>
      <c r="CD5" s="84"/>
    </row>
    <row r="6" customFormat="false" ht="13.2" hidden="false" customHeight="false" outlineLevel="0" collapsed="false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CA6" s="84"/>
      <c r="CB6" s="84"/>
      <c r="CC6" s="84"/>
      <c r="CD6" s="84"/>
    </row>
    <row r="7" customFormat="false" ht="18" hidden="false" customHeight="true" outlineLevel="0" collapsed="false">
      <c r="A7" s="74"/>
      <c r="B7" s="74"/>
      <c r="C7" s="85" t="s">
        <v>9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74"/>
      <c r="CA7" s="84"/>
      <c r="CB7" s="84"/>
      <c r="CC7" s="84"/>
      <c r="CD7" s="84"/>
    </row>
    <row r="8" customFormat="false" ht="15.6" hidden="false" customHeight="false" outlineLevel="0" collapsed="false">
      <c r="A8" s="74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5" t="s">
        <v>10</v>
      </c>
      <c r="Z8" s="85"/>
      <c r="AA8" s="85"/>
      <c r="AB8" s="87" t="n">
        <f aca="false">'Для розрахунку'!AB8:AO8</f>
        <v>20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5" t="n">
        <v>20</v>
      </c>
      <c r="AQ8" s="85"/>
      <c r="AR8" s="85"/>
      <c r="AS8" s="87" t="e">
        <f aca="false">'Для розрахунку'!AE8:AG8</f>
        <v>#VALUE!</v>
      </c>
      <c r="AT8" s="87"/>
      <c r="AU8" s="87"/>
      <c r="AV8" s="85" t="s">
        <v>12</v>
      </c>
      <c r="AW8" s="85"/>
      <c r="AX8" s="85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74"/>
      <c r="CA8" s="84"/>
      <c r="CB8" s="84"/>
      <c r="CC8" s="84"/>
      <c r="CD8" s="84"/>
    </row>
    <row r="9" customFormat="false" ht="9.75" hidden="false" customHeight="true" outlineLevel="0" collapsed="false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CA9" s="89"/>
      <c r="CB9" s="89"/>
      <c r="CC9" s="89"/>
      <c r="CD9" s="89"/>
    </row>
    <row r="10" customFormat="false" ht="13.5" hidden="false" customHeight="true" outlineLevel="0" collapsed="false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6" t="s">
        <v>13</v>
      </c>
      <c r="AQ10" s="76"/>
      <c r="AR10" s="76"/>
      <c r="AS10" s="76"/>
      <c r="AT10" s="76"/>
      <c r="AU10" s="76"/>
      <c r="AV10" s="76"/>
      <c r="AW10" s="76"/>
      <c r="AX10" s="90" t="s">
        <v>14</v>
      </c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77" t="n">
        <v>1801003</v>
      </c>
      <c r="BK10" s="77"/>
      <c r="BL10" s="77"/>
      <c r="BM10" s="77"/>
      <c r="BN10" s="77"/>
      <c r="BO10" s="77"/>
      <c r="BP10" s="77"/>
      <c r="BQ10" s="77"/>
      <c r="BR10" s="77"/>
      <c r="BS10" s="74"/>
      <c r="CA10" s="89"/>
      <c r="CB10" s="89"/>
      <c r="CC10" s="89"/>
      <c r="CD10" s="89"/>
    </row>
    <row r="11" customFormat="false" ht="16.5" hidden="false" customHeight="true" outlineLevel="0" collapsed="false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</row>
    <row r="12" customFormat="false" ht="13.2" hidden="false" customHeight="false" outlineLevel="0" collapsed="false">
      <c r="A12" s="74"/>
      <c r="B12" s="74"/>
      <c r="C12" s="91" t="s">
        <v>15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</row>
    <row r="13" customFormat="false" ht="13.2" hidden="false" customHeight="false" outlineLevel="0" collapsed="false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</row>
    <row r="14" customFormat="false" ht="58.5" hidden="false" customHeight="true" outlineLevel="0" collapsed="false">
      <c r="A14" s="74"/>
      <c r="B14" s="74"/>
      <c r="C14" s="77" t="s">
        <v>16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 t="s">
        <v>17</v>
      </c>
      <c r="AV14" s="77"/>
      <c r="AW14" s="77"/>
      <c r="AX14" s="77"/>
      <c r="AY14" s="77" t="s">
        <v>18</v>
      </c>
      <c r="AZ14" s="77"/>
      <c r="BA14" s="77"/>
      <c r="BB14" s="77"/>
      <c r="BC14" s="77"/>
      <c r="BD14" s="77"/>
      <c r="BE14" s="77"/>
      <c r="BF14" s="77"/>
      <c r="BG14" s="77"/>
      <c r="BH14" s="77" t="s">
        <v>19</v>
      </c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4"/>
    </row>
    <row r="15" customFormat="false" ht="13.5" hidden="false" customHeight="true" outlineLevel="0" collapsed="false">
      <c r="A15" s="74"/>
      <c r="B15" s="74"/>
      <c r="C15" s="77" t="n">
        <v>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 t="n">
        <v>2</v>
      </c>
      <c r="AV15" s="77"/>
      <c r="AW15" s="77"/>
      <c r="AX15" s="77"/>
      <c r="AY15" s="77" t="n">
        <v>3</v>
      </c>
      <c r="AZ15" s="77"/>
      <c r="BA15" s="77"/>
      <c r="BB15" s="77"/>
      <c r="BC15" s="77"/>
      <c r="BD15" s="77"/>
      <c r="BE15" s="77"/>
      <c r="BF15" s="77"/>
      <c r="BG15" s="77"/>
      <c r="BH15" s="77" t="n">
        <v>4</v>
      </c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4"/>
    </row>
    <row r="16" customFormat="false" ht="13.5" hidden="false" customHeight="true" outlineLevel="0" collapsed="false">
      <c r="A16" s="74"/>
      <c r="B16" s="74"/>
      <c r="C16" s="92" t="s">
        <v>20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77" t="n">
        <v>2000</v>
      </c>
      <c r="AV16" s="77"/>
      <c r="AW16" s="77"/>
      <c r="AX16" s="77"/>
      <c r="AY16" s="77" t="n">
        <f aca="false">IF('Для розрахунку'!AY16:BG16=0,"-",'Для розрахунку'!AY16:BG16)</f>
        <v>42319.2</v>
      </c>
      <c r="AZ16" s="77"/>
      <c r="BA16" s="77"/>
      <c r="BB16" s="77"/>
      <c r="BC16" s="77"/>
      <c r="BD16" s="77"/>
      <c r="BE16" s="77"/>
      <c r="BF16" s="77"/>
      <c r="BG16" s="77"/>
      <c r="BH16" s="93" t="n">
        <f aca="false">IF('Для розрахунку'!BH16:BR16=0,"-",'Для розрахунку'!BH16:BR16)</f>
        <v>34359.7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74"/>
    </row>
    <row r="17" customFormat="false" ht="13.5" hidden="false" customHeight="true" outlineLevel="0" collapsed="false">
      <c r="A17" s="74"/>
      <c r="B17" s="74"/>
      <c r="C17" s="94" t="s">
        <v>21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5" t="n">
        <v>2050</v>
      </c>
      <c r="AV17" s="95"/>
      <c r="AW17" s="95"/>
      <c r="AX17" s="95"/>
      <c r="AY17" s="96" t="str">
        <f aca="false">'Для розрахунку'!AY17</f>
        <v>(</v>
      </c>
      <c r="AZ17" s="97" t="n">
        <f aca="false">IF('Для розрахунку'!AZ17:BF17=0,"-",'Для розрахунку'!AZ17:BF17)</f>
        <v>65290.7</v>
      </c>
      <c r="BA17" s="97"/>
      <c r="BB17" s="97"/>
      <c r="BC17" s="97"/>
      <c r="BD17" s="97"/>
      <c r="BE17" s="97"/>
      <c r="BF17" s="97"/>
      <c r="BG17" s="98" t="s">
        <v>23</v>
      </c>
      <c r="BH17" s="96" t="s">
        <v>22</v>
      </c>
      <c r="BI17" s="97" t="n">
        <f aca="false">IF('Для розрахунку'!BI17:BQ17=0,"-",'Для розрахунку'!BI17:BQ17)</f>
        <v>61570.8</v>
      </c>
      <c r="BJ17" s="97"/>
      <c r="BK17" s="97"/>
      <c r="BL17" s="97"/>
      <c r="BM17" s="97"/>
      <c r="BN17" s="97"/>
      <c r="BO17" s="97"/>
      <c r="BP17" s="97"/>
      <c r="BQ17" s="97"/>
      <c r="BR17" s="98" t="s">
        <v>23</v>
      </c>
      <c r="BS17" s="74"/>
    </row>
    <row r="18" customFormat="false" ht="13.5" hidden="false" customHeight="true" outlineLevel="0" collapsed="false">
      <c r="A18" s="74"/>
      <c r="B18" s="74"/>
      <c r="C18" s="99" t="s">
        <v>24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100" t="n">
        <v>2090</v>
      </c>
      <c r="AV18" s="100"/>
      <c r="AW18" s="100"/>
      <c r="AX18" s="100"/>
      <c r="AY18" s="101" t="str">
        <f aca="false">IF('Для розрахунку'!AY18:BG19&gt;0,'Для розрахунку'!AY18:BG19,"-")</f>
        <v>-</v>
      </c>
      <c r="AZ18" s="101"/>
      <c r="BA18" s="101"/>
      <c r="BB18" s="101"/>
      <c r="BC18" s="101"/>
      <c r="BD18" s="101"/>
      <c r="BE18" s="101"/>
      <c r="BF18" s="101"/>
      <c r="BG18" s="101"/>
      <c r="BH18" s="102" t="str">
        <f aca="false">IF('Для розрахунку'!BH18:BR19&gt;0,'Для розрахунку'!BH18:BR19,"-")</f>
        <v>-</v>
      </c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74"/>
    </row>
    <row r="19" customFormat="false" ht="13.5" hidden="false" customHeight="true" outlineLevel="0" collapsed="false">
      <c r="A19" s="74"/>
      <c r="B19" s="74"/>
      <c r="C19" s="103" t="s">
        <v>25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0"/>
      <c r="AV19" s="100"/>
      <c r="AW19" s="100"/>
      <c r="AX19" s="100"/>
      <c r="AY19" s="101"/>
      <c r="AZ19" s="101"/>
      <c r="BA19" s="101"/>
      <c r="BB19" s="101"/>
      <c r="BC19" s="101"/>
      <c r="BD19" s="101"/>
      <c r="BE19" s="101"/>
      <c r="BF19" s="101"/>
      <c r="BG19" s="101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74"/>
    </row>
    <row r="20" customFormat="false" ht="13.5" hidden="false" customHeight="true" outlineLevel="0" collapsed="false">
      <c r="A20" s="74"/>
      <c r="B20" s="74"/>
      <c r="C20" s="104" t="s">
        <v>26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5" t="n">
        <v>2095</v>
      </c>
      <c r="AV20" s="105"/>
      <c r="AW20" s="105"/>
      <c r="AX20" s="105"/>
      <c r="AY20" s="106" t="s">
        <v>22</v>
      </c>
      <c r="AZ20" s="107" t="n">
        <f aca="false">IF('Для розрахунку'!AZ20:BF20&gt;0,'Для розрахунку'!AZ20:BF20,"-")</f>
        <v>22971.5</v>
      </c>
      <c r="BA20" s="107"/>
      <c r="BB20" s="107"/>
      <c r="BC20" s="107"/>
      <c r="BD20" s="107"/>
      <c r="BE20" s="107"/>
      <c r="BF20" s="107"/>
      <c r="BG20" s="108" t="s">
        <v>23</v>
      </c>
      <c r="BH20" s="106" t="s">
        <v>22</v>
      </c>
      <c r="BI20" s="107" t="n">
        <f aca="false">IF('Для розрахунку'!BI20:BQ20&gt;0,'Для розрахунку'!BI20:BQ20,"-")</f>
        <v>27211.1</v>
      </c>
      <c r="BJ20" s="107"/>
      <c r="BK20" s="107"/>
      <c r="BL20" s="107"/>
      <c r="BM20" s="107"/>
      <c r="BN20" s="107"/>
      <c r="BO20" s="107"/>
      <c r="BP20" s="107"/>
      <c r="BQ20" s="107"/>
      <c r="BR20" s="108" t="s">
        <v>23</v>
      </c>
      <c r="BS20" s="74"/>
    </row>
    <row r="21" customFormat="false" ht="13.5" hidden="false" customHeight="true" outlineLevel="0" collapsed="false">
      <c r="A21" s="74"/>
      <c r="B21" s="74"/>
      <c r="C21" s="92" t="s">
        <v>69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77" t="n">
        <v>2120</v>
      </c>
      <c r="AV21" s="77"/>
      <c r="AW21" s="77"/>
      <c r="AX21" s="77"/>
      <c r="AY21" s="101" t="n">
        <f aca="false">IF('Для розрахунку'!AY21:BG21&gt;0,'Для розрахунку'!AY21:BG21,"-")</f>
        <v>4104.2</v>
      </c>
      <c r="AZ21" s="101"/>
      <c r="BA21" s="101"/>
      <c r="BB21" s="101"/>
      <c r="BC21" s="101"/>
      <c r="BD21" s="101"/>
      <c r="BE21" s="101"/>
      <c r="BF21" s="101"/>
      <c r="BG21" s="101"/>
      <c r="BH21" s="102" t="n">
        <f aca="false">IF('Для розрахунку'!BH21:BR21&gt;0,'Для розрахунку'!BH21:BR21,"-")</f>
        <v>6449.9</v>
      </c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74"/>
    </row>
    <row r="22" customFormat="false" ht="13.5" hidden="false" customHeight="true" outlineLevel="0" collapsed="false">
      <c r="A22" s="74"/>
      <c r="B22" s="74"/>
      <c r="C22" s="92" t="s">
        <v>28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77" t="n">
        <v>2130</v>
      </c>
      <c r="AV22" s="77"/>
      <c r="AW22" s="77"/>
      <c r="AX22" s="77"/>
      <c r="AY22" s="106" t="s">
        <v>22</v>
      </c>
      <c r="AZ22" s="107" t="n">
        <f aca="false">IF('Для розрахунку'!AZ22:BF22&gt;0,'Для розрахунку'!AZ22:BF22,"-")</f>
        <v>2219.3</v>
      </c>
      <c r="BA22" s="107"/>
      <c r="BB22" s="107"/>
      <c r="BC22" s="107"/>
      <c r="BD22" s="107"/>
      <c r="BE22" s="107"/>
      <c r="BF22" s="107"/>
      <c r="BG22" s="108" t="s">
        <v>23</v>
      </c>
      <c r="BH22" s="106" t="s">
        <v>22</v>
      </c>
      <c r="BI22" s="107" t="n">
        <f aca="false">IF('Для розрахунку'!BI22:BQ22&gt;0,'Для розрахунку'!BI22:BQ22,"-")</f>
        <v>2198.8</v>
      </c>
      <c r="BJ22" s="107"/>
      <c r="BK22" s="107"/>
      <c r="BL22" s="107"/>
      <c r="BM22" s="107"/>
      <c r="BN22" s="107"/>
      <c r="BO22" s="107"/>
      <c r="BP22" s="107"/>
      <c r="BQ22" s="107"/>
      <c r="BR22" s="108" t="s">
        <v>23</v>
      </c>
      <c r="BS22" s="74"/>
    </row>
    <row r="23" customFormat="false" ht="13.5" hidden="false" customHeight="true" outlineLevel="0" collapsed="false">
      <c r="A23" s="74"/>
      <c r="B23" s="74"/>
      <c r="C23" s="92" t="s">
        <v>29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77" t="n">
        <v>2150</v>
      </c>
      <c r="AV23" s="77"/>
      <c r="AW23" s="77"/>
      <c r="AX23" s="77"/>
      <c r="AY23" s="106" t="s">
        <v>22</v>
      </c>
      <c r="AZ23" s="107" t="n">
        <f aca="false">IF('Для розрахунку'!AZ23:BF23&gt;0,'Для розрахунку'!AZ23:BF23,"-")</f>
        <v>3247.1</v>
      </c>
      <c r="BA23" s="107"/>
      <c r="BB23" s="107"/>
      <c r="BC23" s="107"/>
      <c r="BD23" s="107"/>
      <c r="BE23" s="107"/>
      <c r="BF23" s="107"/>
      <c r="BG23" s="108" t="s">
        <v>23</v>
      </c>
      <c r="BH23" s="106" t="s">
        <v>22</v>
      </c>
      <c r="BI23" s="107" t="n">
        <f aca="false">IF('Для розрахунку'!BI23:BQ23&gt;0,'Для розрахунку'!BI23:BQ23,"-")</f>
        <v>3060.6</v>
      </c>
      <c r="BJ23" s="107"/>
      <c r="BK23" s="107"/>
      <c r="BL23" s="107"/>
      <c r="BM23" s="107"/>
      <c r="BN23" s="107"/>
      <c r="BO23" s="107"/>
      <c r="BP23" s="107"/>
      <c r="BQ23" s="107"/>
      <c r="BR23" s="108" t="s">
        <v>23</v>
      </c>
      <c r="BS23" s="74"/>
    </row>
    <row r="24" customFormat="false" ht="13.5" hidden="false" customHeight="true" outlineLevel="0" collapsed="false">
      <c r="A24" s="74"/>
      <c r="B24" s="74"/>
      <c r="C24" s="94" t="s">
        <v>30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77" t="n">
        <v>2180</v>
      </c>
      <c r="AV24" s="77"/>
      <c r="AW24" s="77"/>
      <c r="AX24" s="77"/>
      <c r="AY24" s="106" t="s">
        <v>22</v>
      </c>
      <c r="AZ24" s="107" t="n">
        <f aca="false">IF('Для розрахунку'!AZ24:BF24&gt;0,'Для розрахунку'!AZ24:BF24,"-")</f>
        <v>2131.7</v>
      </c>
      <c r="BA24" s="107"/>
      <c r="BB24" s="107"/>
      <c r="BC24" s="107"/>
      <c r="BD24" s="107"/>
      <c r="BE24" s="107"/>
      <c r="BF24" s="107"/>
      <c r="BG24" s="108" t="s">
        <v>23</v>
      </c>
      <c r="BH24" s="106" t="s">
        <v>22</v>
      </c>
      <c r="BI24" s="107" t="n">
        <f aca="false">IF('Для розрахунку'!BI24:BQ24&gt;0,'Для розрахунку'!BI24:BQ24,"-")</f>
        <v>2094.6</v>
      </c>
      <c r="BJ24" s="107"/>
      <c r="BK24" s="107"/>
      <c r="BL24" s="107"/>
      <c r="BM24" s="107"/>
      <c r="BN24" s="107"/>
      <c r="BO24" s="107"/>
      <c r="BP24" s="107"/>
      <c r="BQ24" s="107"/>
      <c r="BR24" s="108" t="s">
        <v>23</v>
      </c>
      <c r="BS24" s="74"/>
    </row>
    <row r="25" customFormat="false" ht="13.5" hidden="false" customHeight="true" outlineLevel="0" collapsed="false">
      <c r="A25" s="74"/>
      <c r="B25" s="74"/>
      <c r="C25" s="109" t="s">
        <v>31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0" t="n">
        <v>2190</v>
      </c>
      <c r="AV25" s="100"/>
      <c r="AW25" s="100"/>
      <c r="AX25" s="100"/>
      <c r="AY25" s="101" t="str">
        <f aca="false">IF('Для розрахунку'!AY25:BG26&gt;0,'Для розрахунку'!AY25:BG26,"-")</f>
        <v>-</v>
      </c>
      <c r="AZ25" s="101"/>
      <c r="BA25" s="101"/>
      <c r="BB25" s="101"/>
      <c r="BC25" s="101"/>
      <c r="BD25" s="101"/>
      <c r="BE25" s="101"/>
      <c r="BF25" s="101"/>
      <c r="BG25" s="101"/>
      <c r="BH25" s="102" t="str">
        <f aca="false">IF('Для розрахунку'!BH25:BR26&gt;0,'Для розрахунку'!BH25:BR26,"-")</f>
        <v>-</v>
      </c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74"/>
    </row>
    <row r="26" customFormat="false" ht="13.5" hidden="false" customHeight="true" outlineLevel="0" collapsed="false">
      <c r="A26" s="74"/>
      <c r="B26" s="74"/>
      <c r="C26" s="104" t="s">
        <v>25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0"/>
      <c r="AV26" s="100"/>
      <c r="AW26" s="100"/>
      <c r="AX26" s="100"/>
      <c r="AY26" s="101"/>
      <c r="AZ26" s="101"/>
      <c r="BA26" s="101"/>
      <c r="BB26" s="101"/>
      <c r="BC26" s="101"/>
      <c r="BD26" s="101"/>
      <c r="BE26" s="101"/>
      <c r="BF26" s="101"/>
      <c r="BG26" s="101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74"/>
    </row>
    <row r="27" customFormat="false" ht="13.5" hidden="false" customHeight="true" outlineLevel="0" collapsed="false">
      <c r="A27" s="74"/>
      <c r="B27" s="74"/>
      <c r="C27" s="104" t="s">
        <v>26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77" t="n">
        <v>2195</v>
      </c>
      <c r="AV27" s="77"/>
      <c r="AW27" s="77"/>
      <c r="AX27" s="77"/>
      <c r="AY27" s="106" t="s">
        <v>22</v>
      </c>
      <c r="AZ27" s="107" t="n">
        <f aca="false">IF('Для розрахунку'!AZ27:BF27&gt;0,'Для розрахунку'!AZ27:BF27,"-")</f>
        <v>26465.4</v>
      </c>
      <c r="BA27" s="107"/>
      <c r="BB27" s="107"/>
      <c r="BC27" s="107"/>
      <c r="BD27" s="107"/>
      <c r="BE27" s="107"/>
      <c r="BF27" s="107"/>
      <c r="BG27" s="108" t="s">
        <v>23</v>
      </c>
      <c r="BH27" s="106" t="s">
        <v>22</v>
      </c>
      <c r="BI27" s="107" t="n">
        <f aca="false">IF('Для розрахунку'!BI27:BQ27&gt;0,'Для розрахунку'!BI27:BQ27,"-")</f>
        <v>28115.2</v>
      </c>
      <c r="BJ27" s="107"/>
      <c r="BK27" s="107"/>
      <c r="BL27" s="107"/>
      <c r="BM27" s="107"/>
      <c r="BN27" s="107"/>
      <c r="BO27" s="107"/>
      <c r="BP27" s="107"/>
      <c r="BQ27" s="107"/>
      <c r="BR27" s="108" t="s">
        <v>23</v>
      </c>
      <c r="BS27" s="74"/>
    </row>
    <row r="28" customFormat="false" ht="13.5" hidden="false" customHeight="true" outlineLevel="0" collapsed="false">
      <c r="A28" s="74"/>
      <c r="B28" s="74"/>
      <c r="C28" s="92" t="s">
        <v>32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77" t="n">
        <v>2200</v>
      </c>
      <c r="AV28" s="77"/>
      <c r="AW28" s="77"/>
      <c r="AX28" s="77"/>
      <c r="AY28" s="101" t="str">
        <f aca="false">IF('Для розрахунку'!AY28:BG28&gt;0,'Для розрахунку'!AY28:BG28,"-")</f>
        <v>-</v>
      </c>
      <c r="AZ28" s="101"/>
      <c r="BA28" s="101"/>
      <c r="BB28" s="101"/>
      <c r="BC28" s="101"/>
      <c r="BD28" s="101"/>
      <c r="BE28" s="101"/>
      <c r="BF28" s="101"/>
      <c r="BG28" s="101"/>
      <c r="BH28" s="102" t="n">
        <f aca="false">IF('Для розрахунку'!BH28:BR28&gt;0,'Для розрахунку'!BH28:BR28,0)</f>
        <v>0</v>
      </c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74"/>
    </row>
    <row r="29" customFormat="false" ht="13.5" hidden="false" customHeight="true" outlineLevel="0" collapsed="false">
      <c r="A29" s="74"/>
      <c r="B29" s="74"/>
      <c r="C29" s="92" t="s">
        <v>33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77" t="n">
        <v>2220</v>
      </c>
      <c r="AV29" s="77"/>
      <c r="AW29" s="77"/>
      <c r="AX29" s="77"/>
      <c r="AY29" s="101" t="str">
        <f aca="false">IF('Для розрахунку'!AY29:BG29&gt;0,'Для розрахунку'!AY29:BG29,"-")</f>
        <v>-</v>
      </c>
      <c r="AZ29" s="101"/>
      <c r="BA29" s="101"/>
      <c r="BB29" s="101"/>
      <c r="BC29" s="101"/>
      <c r="BD29" s="101"/>
      <c r="BE29" s="101"/>
      <c r="BF29" s="101"/>
      <c r="BG29" s="101"/>
      <c r="BH29" s="102" t="str">
        <f aca="false">IF('Для розрахунку'!BH29:BR29&gt;0,'Для розрахунку'!BH29:BR29,"-")</f>
        <v>-</v>
      </c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74"/>
    </row>
    <row r="30" customFormat="false" ht="13.5" hidden="false" customHeight="true" outlineLevel="0" collapsed="false">
      <c r="A30" s="74"/>
      <c r="B30" s="74"/>
      <c r="C30" s="92" t="s">
        <v>34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77" t="n">
        <v>2240</v>
      </c>
      <c r="AV30" s="77"/>
      <c r="AW30" s="77"/>
      <c r="AX30" s="77"/>
      <c r="AY30" s="101" t="n">
        <f aca="false">IF('Для розрахунку'!AY30:BG30&gt;0,'Для розрахунку'!AY30:BG30,"-")</f>
        <v>25593.6</v>
      </c>
      <c r="AZ30" s="101"/>
      <c r="BA30" s="101"/>
      <c r="BB30" s="101"/>
      <c r="BC30" s="101"/>
      <c r="BD30" s="101"/>
      <c r="BE30" s="101"/>
      <c r="BF30" s="101"/>
      <c r="BG30" s="101"/>
      <c r="BH30" s="102" t="n">
        <f aca="false">IF('Для розрахунку'!BH30:BR30&gt;0,'Для розрахунку'!BH30:BR30,"-")</f>
        <v>36148.9</v>
      </c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74"/>
    </row>
    <row r="31" customFormat="false" ht="13.5" hidden="false" customHeight="true" outlineLevel="0" collapsed="false">
      <c r="A31" s="74"/>
      <c r="B31" s="74"/>
      <c r="C31" s="92" t="s">
        <v>35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77" t="n">
        <v>2250</v>
      </c>
      <c r="AV31" s="77"/>
      <c r="AW31" s="77"/>
      <c r="AX31" s="77"/>
      <c r="AY31" s="106" t="s">
        <v>22</v>
      </c>
      <c r="AZ31" s="107" t="str">
        <f aca="false">IF('Для розрахунку'!AZ31:BF31&gt;0,'Для розрахунку'!AZ31:BF31,"-")</f>
        <v>-</v>
      </c>
      <c r="BA31" s="107"/>
      <c r="BB31" s="107"/>
      <c r="BC31" s="107"/>
      <c r="BD31" s="107"/>
      <c r="BE31" s="107"/>
      <c r="BF31" s="107"/>
      <c r="BG31" s="108" t="s">
        <v>23</v>
      </c>
      <c r="BH31" s="106" t="s">
        <v>22</v>
      </c>
      <c r="BI31" s="107" t="str">
        <f aca="false">IF('Для розрахунку'!BI31:BQ31&gt;0,'Для розрахунку'!BI31:BQ31,"-")</f>
        <v>-</v>
      </c>
      <c r="BJ31" s="107"/>
      <c r="BK31" s="107"/>
      <c r="BL31" s="107"/>
      <c r="BM31" s="107"/>
      <c r="BN31" s="107"/>
      <c r="BO31" s="107"/>
      <c r="BP31" s="107"/>
      <c r="BQ31" s="107"/>
      <c r="BR31" s="108" t="s">
        <v>23</v>
      </c>
      <c r="BS31" s="74"/>
    </row>
    <row r="32" customFormat="false" ht="13.5" hidden="false" customHeight="true" outlineLevel="0" collapsed="false">
      <c r="A32" s="74"/>
      <c r="B32" s="74"/>
      <c r="C32" s="92" t="s">
        <v>36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77" t="n">
        <v>2255</v>
      </c>
      <c r="AV32" s="77"/>
      <c r="AW32" s="77"/>
      <c r="AX32" s="77"/>
      <c r="AY32" s="106" t="s">
        <v>22</v>
      </c>
      <c r="AZ32" s="107" t="str">
        <f aca="false">IF('Для розрахунку'!AZ32:BF32&gt;0,'Для розрахунку'!AZ32:BF32,"-")</f>
        <v>-</v>
      </c>
      <c r="BA32" s="107"/>
      <c r="BB32" s="107"/>
      <c r="BC32" s="107"/>
      <c r="BD32" s="107"/>
      <c r="BE32" s="107"/>
      <c r="BF32" s="107"/>
      <c r="BG32" s="108" t="s">
        <v>23</v>
      </c>
      <c r="BH32" s="106" t="s">
        <v>22</v>
      </c>
      <c r="BI32" s="107" t="str">
        <f aca="false">IF('Для розрахунку'!BI32:BQ32&gt;0,'Для розрахунку'!BI32:BQ32,"-")</f>
        <v>-</v>
      </c>
      <c r="BJ32" s="107"/>
      <c r="BK32" s="107"/>
      <c r="BL32" s="107"/>
      <c r="BM32" s="107"/>
      <c r="BN32" s="107"/>
      <c r="BO32" s="107"/>
      <c r="BP32" s="107"/>
      <c r="BQ32" s="107"/>
      <c r="BR32" s="108" t="s">
        <v>23</v>
      </c>
      <c r="BS32" s="74"/>
    </row>
    <row r="33" customFormat="false" ht="13.5" hidden="false" customHeight="true" outlineLevel="0" collapsed="false">
      <c r="A33" s="74"/>
      <c r="B33" s="74"/>
      <c r="C33" s="94" t="s">
        <v>37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77" t="n">
        <v>2270</v>
      </c>
      <c r="AV33" s="77"/>
      <c r="AW33" s="77"/>
      <c r="AX33" s="77"/>
      <c r="AY33" s="106" t="s">
        <v>22</v>
      </c>
      <c r="AZ33" s="107" t="n">
        <f aca="false">IF('Для розрахунку'!AZ33:BF33&gt;0,'Для розрахунку'!AZ33:BF33,"-")</f>
        <v>2925.5</v>
      </c>
      <c r="BA33" s="107"/>
      <c r="BB33" s="107"/>
      <c r="BC33" s="107"/>
      <c r="BD33" s="107"/>
      <c r="BE33" s="107"/>
      <c r="BF33" s="107"/>
      <c r="BG33" s="108" t="s">
        <v>23</v>
      </c>
      <c r="BH33" s="106" t="s">
        <v>22</v>
      </c>
      <c r="BI33" s="107" t="n">
        <f aca="false">IF('Для розрахунку'!BI33:BQ33&gt;0,'Для розрахунку'!BI33:BQ33,"-")</f>
        <v>2840.3</v>
      </c>
      <c r="BJ33" s="107"/>
      <c r="BK33" s="107"/>
      <c r="BL33" s="107"/>
      <c r="BM33" s="107"/>
      <c r="BN33" s="107"/>
      <c r="BO33" s="107"/>
      <c r="BP33" s="107"/>
      <c r="BQ33" s="107"/>
      <c r="BR33" s="108" t="s">
        <v>23</v>
      </c>
      <c r="BS33" s="74"/>
    </row>
    <row r="34" customFormat="false" ht="13.5" hidden="false" customHeight="true" outlineLevel="0" collapsed="false">
      <c r="A34" s="74"/>
      <c r="B34" s="74"/>
      <c r="C34" s="109" t="s">
        <v>38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0" t="n">
        <v>2290</v>
      </c>
      <c r="AV34" s="100"/>
      <c r="AW34" s="100"/>
      <c r="AX34" s="100"/>
      <c r="AY34" s="101" t="str">
        <f aca="false">IF('Для розрахунку'!AY34:BG35&gt;0,'Для розрахунку'!AY34:BG35,"-")</f>
        <v>-</v>
      </c>
      <c r="AZ34" s="101"/>
      <c r="BA34" s="101"/>
      <c r="BB34" s="101"/>
      <c r="BC34" s="101"/>
      <c r="BD34" s="101"/>
      <c r="BE34" s="101"/>
      <c r="BF34" s="101"/>
      <c r="BG34" s="101"/>
      <c r="BH34" s="102" t="n">
        <f aca="false">IF('Для розрахунку'!BH34:BR35&gt;0,'Для розрахунку'!BH34:BR35,"-")</f>
        <v>5193.4</v>
      </c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74"/>
    </row>
    <row r="35" customFormat="false" ht="13.5" hidden="false" customHeight="true" outlineLevel="0" collapsed="false">
      <c r="A35" s="74"/>
      <c r="B35" s="74"/>
      <c r="C35" s="104" t="s">
        <v>25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0"/>
      <c r="AV35" s="100"/>
      <c r="AW35" s="100"/>
      <c r="AX35" s="100"/>
      <c r="AY35" s="101"/>
      <c r="AZ35" s="101"/>
      <c r="BA35" s="101"/>
      <c r="BB35" s="101"/>
      <c r="BC35" s="101"/>
      <c r="BD35" s="101"/>
      <c r="BE35" s="101"/>
      <c r="BF35" s="101"/>
      <c r="BG35" s="101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74"/>
    </row>
    <row r="36" customFormat="false" ht="13.5" hidden="false" customHeight="true" outlineLevel="0" collapsed="false">
      <c r="A36" s="74"/>
      <c r="B36" s="74"/>
      <c r="C36" s="104" t="s">
        <v>26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77" t="n">
        <v>2295</v>
      </c>
      <c r="AV36" s="77"/>
      <c r="AW36" s="77"/>
      <c r="AX36" s="77"/>
      <c r="AY36" s="110" t="s">
        <v>22</v>
      </c>
      <c r="AZ36" s="111" t="n">
        <f aca="false">IF('Для розрахунку'!AZ36:BF36&gt;0,'Для розрахунку'!AZ36:BF36,"-")</f>
        <v>3797.3</v>
      </c>
      <c r="BA36" s="111"/>
      <c r="BB36" s="111"/>
      <c r="BC36" s="111"/>
      <c r="BD36" s="111"/>
      <c r="BE36" s="111"/>
      <c r="BF36" s="111"/>
      <c r="BG36" s="112" t="s">
        <v>23</v>
      </c>
      <c r="BH36" s="106" t="s">
        <v>22</v>
      </c>
      <c r="BI36" s="107" t="str">
        <f aca="false">IF('Для розрахунку'!BI36:BQ36&gt;0,'Для розрахунку'!BI36:BQ36,"-")</f>
        <v>-</v>
      </c>
      <c r="BJ36" s="107"/>
      <c r="BK36" s="107"/>
      <c r="BL36" s="107"/>
      <c r="BM36" s="107"/>
      <c r="BN36" s="107"/>
      <c r="BO36" s="107"/>
      <c r="BP36" s="107"/>
      <c r="BQ36" s="107"/>
      <c r="BR36" s="108" t="s">
        <v>23</v>
      </c>
      <c r="BS36" s="74"/>
    </row>
    <row r="37" customFormat="false" ht="13.5" hidden="false" customHeight="true" outlineLevel="0" collapsed="false">
      <c r="A37" s="74"/>
      <c r="B37" s="74"/>
      <c r="C37" s="92" t="s">
        <v>39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77" t="n">
        <v>2300</v>
      </c>
      <c r="AV37" s="77"/>
      <c r="AW37" s="77"/>
      <c r="AX37" s="77"/>
      <c r="AY37" s="106" t="str">
        <f aca="false">IF('Для розрахунку'!AZ37&lt;0,"("," ")</f>
        <v>(</v>
      </c>
      <c r="AZ37" s="107" t="n">
        <f aca="false">IF('Для розрахунку'!AZ37:BF37&lt;&gt;0,ABS('Для розрахунку'!AZ37:BF37),"-")</f>
        <v>1474.1</v>
      </c>
      <c r="BA37" s="107"/>
      <c r="BB37" s="107"/>
      <c r="BC37" s="107"/>
      <c r="BD37" s="107"/>
      <c r="BE37" s="107"/>
      <c r="BF37" s="107"/>
      <c r="BG37" s="108" t="str">
        <f aca="false">IF('Для розрахунку'!AZ37&lt;0,")"," ")</f>
        <v>)</v>
      </c>
      <c r="BH37" s="113" t="str">
        <f aca="false">IF('Для розрахунку'!BI37&lt;0,"("," ")</f>
        <v> </v>
      </c>
      <c r="BI37" s="113" t="str">
        <f aca="false">IF('Для розрахунку'!BI37:BQ37&lt;&gt;0,ABS('Для розрахунку'!BI37:BQ37),"-")</f>
        <v>-</v>
      </c>
      <c r="BJ37" s="113"/>
      <c r="BK37" s="113"/>
      <c r="BL37" s="113"/>
      <c r="BM37" s="113"/>
      <c r="BN37" s="113"/>
      <c r="BO37" s="113"/>
      <c r="BP37" s="113"/>
      <c r="BQ37" s="113"/>
      <c r="BR37" s="114" t="str">
        <f aca="false">IF('Для розрахунку'!BI37&lt;0,")"," ")</f>
        <v> </v>
      </c>
      <c r="BS37" s="74"/>
    </row>
    <row r="38" customFormat="false" ht="13.5" hidden="false" customHeight="true" outlineLevel="0" collapsed="false">
      <c r="A38" s="74"/>
      <c r="B38" s="74"/>
      <c r="C38" s="115" t="s">
        <v>40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77" t="n">
        <v>2305</v>
      </c>
      <c r="AV38" s="77"/>
      <c r="AW38" s="77"/>
      <c r="AX38" s="77"/>
      <c r="AY38" s="106" t="str">
        <f aca="false">IF('Для розрахунку'!AZ38&lt;0,"("," ")</f>
        <v> </v>
      </c>
      <c r="AZ38" s="107" t="str">
        <f aca="false">IF('Для розрахунку'!AZ38:BF38&lt;&gt;0,ABS('Для розрахунку'!AZ38:BF38),"-")</f>
        <v>-</v>
      </c>
      <c r="BA38" s="107"/>
      <c r="BB38" s="107"/>
      <c r="BC38" s="107"/>
      <c r="BD38" s="107"/>
      <c r="BE38" s="107"/>
      <c r="BF38" s="107"/>
      <c r="BG38" s="108" t="str">
        <f aca="false">IF('Для розрахунку'!AZ38&lt;0,")"," ")</f>
        <v> </v>
      </c>
      <c r="BH38" s="116" t="str">
        <f aca="false">IF('Для розрахунку'!BI38&lt;0,"("," ")</f>
        <v> </v>
      </c>
      <c r="BI38" s="113" t="str">
        <f aca="false">IF('Для розрахунку'!BI38:BQ38&lt;&gt;0,ABS('Для розрахунку'!BI38:BQ38),"-")</f>
        <v>-</v>
      </c>
      <c r="BJ38" s="113"/>
      <c r="BK38" s="113"/>
      <c r="BL38" s="113"/>
      <c r="BM38" s="113"/>
      <c r="BN38" s="113"/>
      <c r="BO38" s="113"/>
      <c r="BP38" s="113"/>
      <c r="BQ38" s="113"/>
      <c r="BR38" s="114" t="str">
        <f aca="false">IF('Для розрахунку'!BI38&lt;0,")"," ")</f>
        <v> </v>
      </c>
      <c r="BS38" s="74"/>
    </row>
    <row r="39" customFormat="false" ht="13.5" hidden="false" customHeight="true" outlineLevel="0" collapsed="false">
      <c r="A39" s="74"/>
      <c r="B39" s="74"/>
      <c r="C39" s="109" t="s">
        <v>41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0" t="n">
        <v>2350</v>
      </c>
      <c r="AV39" s="100"/>
      <c r="AW39" s="100"/>
      <c r="AX39" s="100"/>
      <c r="AY39" s="101" t="str">
        <f aca="false">IF('Для розрахунку'!AY39:BG40&gt;0,'Для розрахунку'!AY39:BG40,"-")</f>
        <v>-</v>
      </c>
      <c r="AZ39" s="101"/>
      <c r="BA39" s="101"/>
      <c r="BB39" s="101"/>
      <c r="BC39" s="101"/>
      <c r="BD39" s="101"/>
      <c r="BE39" s="101"/>
      <c r="BF39" s="101"/>
      <c r="BG39" s="101"/>
      <c r="BH39" s="102" t="n">
        <f aca="false">IF('Для розрахунку'!BH39:BR40&gt;0,'Для розрахунку'!BH39:BR40,"-")</f>
        <v>5193.4</v>
      </c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74"/>
    </row>
    <row r="40" customFormat="false" ht="13.5" hidden="false" customHeight="true" outlineLevel="0" collapsed="false">
      <c r="A40" s="74"/>
      <c r="B40" s="74"/>
      <c r="C40" s="104" t="s">
        <v>25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0"/>
      <c r="AV40" s="100"/>
      <c r="AW40" s="100"/>
      <c r="AX40" s="100"/>
      <c r="AY40" s="101"/>
      <c r="AZ40" s="101"/>
      <c r="BA40" s="101"/>
      <c r="BB40" s="101"/>
      <c r="BC40" s="101"/>
      <c r="BD40" s="101"/>
      <c r="BE40" s="101"/>
      <c r="BF40" s="101"/>
      <c r="BG40" s="101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74"/>
    </row>
    <row r="41" customFormat="false" ht="13.5" hidden="false" customHeight="true" outlineLevel="0" collapsed="false">
      <c r="A41" s="74"/>
      <c r="B41" s="74"/>
      <c r="C41" s="104" t="s">
        <v>26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77" t="n">
        <v>2355</v>
      </c>
      <c r="AV41" s="77"/>
      <c r="AW41" s="77"/>
      <c r="AX41" s="77"/>
      <c r="AY41" s="106" t="s">
        <v>22</v>
      </c>
      <c r="AZ41" s="107" t="n">
        <f aca="false">IF('Для розрахунку'!AZ41:BF41&gt;0,'Для розрахунку'!AZ41:BF41,"-")</f>
        <v>5271.4</v>
      </c>
      <c r="BA41" s="107"/>
      <c r="BB41" s="107"/>
      <c r="BC41" s="107"/>
      <c r="BD41" s="107"/>
      <c r="BE41" s="107"/>
      <c r="BF41" s="107"/>
      <c r="BG41" s="108" t="s">
        <v>23</v>
      </c>
      <c r="BH41" s="106" t="s">
        <v>22</v>
      </c>
      <c r="BI41" s="107" t="str">
        <f aca="false">IF('Для розрахунку'!BI41:BQ41&gt;0,'Для розрахунку'!BI41:BQ41,"-")</f>
        <v>-</v>
      </c>
      <c r="BJ41" s="107"/>
      <c r="BK41" s="107"/>
      <c r="BL41" s="107"/>
      <c r="BM41" s="107"/>
      <c r="BN41" s="107"/>
      <c r="BO41" s="107"/>
      <c r="BP41" s="107"/>
      <c r="BQ41" s="107"/>
      <c r="BR41" s="108" t="s">
        <v>23</v>
      </c>
      <c r="BS41" s="74"/>
    </row>
    <row r="42" customFormat="false" ht="13.2" hidden="false" customHeight="false" outlineLevel="0" collapsed="false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</row>
    <row r="43" customFormat="false" ht="13.2" hidden="false" customHeight="false" outlineLevel="0" collapsed="false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</row>
    <row r="44" customFormat="false" ht="13.2" hidden="false" customHeight="false" outlineLevel="0" collapsed="false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</row>
    <row r="45" customFormat="false" ht="13.2" hidden="false" customHeight="false" outlineLevel="0" collapsed="false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 t="n">
        <f aca="false">ABS(AZ37)</f>
        <v>1474.1</v>
      </c>
      <c r="BD45" s="74"/>
      <c r="BE45" s="86"/>
      <c r="BF45" s="86"/>
      <c r="BG45" s="86"/>
      <c r="BH45" s="86"/>
      <c r="BI45" s="86"/>
      <c r="BJ45" s="86"/>
      <c r="BK45" s="74"/>
      <c r="BL45" s="74"/>
      <c r="BM45" s="74"/>
      <c r="BN45" s="74"/>
      <c r="BO45" s="74"/>
      <c r="BP45" s="74"/>
      <c r="BQ45" s="74"/>
      <c r="BR45" s="74"/>
      <c r="BS45" s="74"/>
    </row>
    <row r="46" customFormat="false" ht="13.2" hidden="false" customHeight="false" outlineLevel="0" collapsed="false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</row>
    <row r="47" customFormat="false" ht="13.2" hidden="false" customHeight="false" outlineLevel="0" collapsed="false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customFormat="false" ht="13.2" hidden="false" customHeight="false" outlineLevel="0" collapsed="false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customFormat="false" ht="13.2" hidden="false" customHeight="false" outlineLevel="0" collapsed="false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</row>
    <row r="50" customFormat="false" ht="13.2" hidden="false" customHeight="false" outlineLevel="0" collapsed="false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</row>
    <row r="51" customFormat="false" ht="13.2" hidden="false" customHeight="false" outlineLevel="0" collapsed="false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</row>
    <row r="52" customFormat="false" ht="13.2" hidden="false" customHeight="false" outlineLevel="0" collapsed="false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</row>
    <row r="53" customFormat="false" ht="13.2" hidden="false" customHeight="false" outlineLevel="0" collapsed="false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</row>
    <row r="54" customFormat="false" ht="13.2" hidden="false" customHeight="false" outlineLevel="0" collapsed="false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</row>
    <row r="55" customFormat="false" ht="13.2" hidden="false" customHeight="false" outlineLevel="0" collapsed="false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</row>
    <row r="56" customFormat="false" ht="13.2" hidden="false" customHeight="false" outlineLevel="0" collapsed="false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</row>
    <row r="57" customFormat="false" ht="13.2" hidden="false" customHeight="false" outlineLevel="0" collapsed="false">
      <c r="A57" s="74"/>
      <c r="B57" s="74"/>
      <c r="C57" s="91" t="s">
        <v>42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74"/>
    </row>
    <row r="58" customFormat="false" ht="13.2" hidden="false" customHeight="false" outlineLevel="0" collapsed="false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</row>
    <row r="59" customFormat="false" ht="51" hidden="false" customHeight="true" outlineLevel="0" collapsed="false">
      <c r="A59" s="74"/>
      <c r="B59" s="74"/>
      <c r="C59" s="77" t="s">
        <v>16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 t="s">
        <v>17</v>
      </c>
      <c r="AV59" s="77"/>
      <c r="AW59" s="77"/>
      <c r="AX59" s="77"/>
      <c r="AY59" s="77" t="s">
        <v>18</v>
      </c>
      <c r="AZ59" s="77"/>
      <c r="BA59" s="77"/>
      <c r="BB59" s="77"/>
      <c r="BC59" s="77"/>
      <c r="BD59" s="77"/>
      <c r="BE59" s="77"/>
      <c r="BF59" s="77"/>
      <c r="BG59" s="77"/>
      <c r="BH59" s="77" t="s">
        <v>19</v>
      </c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4"/>
    </row>
    <row r="60" customFormat="false" ht="13.5" hidden="false" customHeight="true" outlineLevel="0" collapsed="false">
      <c r="A60" s="74"/>
      <c r="B60" s="74"/>
      <c r="C60" s="77" t="n">
        <v>1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 t="n">
        <v>2</v>
      </c>
      <c r="AV60" s="77"/>
      <c r="AW60" s="77"/>
      <c r="AX60" s="77"/>
      <c r="AY60" s="77" t="n">
        <v>3</v>
      </c>
      <c r="AZ60" s="77"/>
      <c r="BA60" s="77"/>
      <c r="BB60" s="77"/>
      <c r="BC60" s="77"/>
      <c r="BD60" s="77"/>
      <c r="BE60" s="77"/>
      <c r="BF60" s="77"/>
      <c r="BG60" s="77"/>
      <c r="BH60" s="77" t="n">
        <v>4</v>
      </c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4"/>
    </row>
    <row r="61" customFormat="false" ht="13.5" hidden="false" customHeight="true" outlineLevel="0" collapsed="false">
      <c r="A61" s="74"/>
      <c r="B61" s="74"/>
      <c r="C61" s="92" t="s">
        <v>43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77" t="n">
        <v>2400</v>
      </c>
      <c r="AV61" s="77"/>
      <c r="AW61" s="77"/>
      <c r="AX61" s="77"/>
      <c r="AY61" s="96" t="str">
        <f aca="false">IF('Для розрахунку'!AZ60&lt;0,"("," ")</f>
        <v> </v>
      </c>
      <c r="AZ61" s="97" t="str">
        <f aca="false">IF('Для розрахунку'!AZ60:BF60&lt;&gt;0,ABS('Для розрахунку'!AZ60:BF60),"-")</f>
        <v>-</v>
      </c>
      <c r="BA61" s="97"/>
      <c r="BB61" s="97"/>
      <c r="BC61" s="97"/>
      <c r="BD61" s="97"/>
      <c r="BE61" s="97"/>
      <c r="BF61" s="97"/>
      <c r="BG61" s="98" t="str">
        <f aca="false">IF('Для розрахунку'!AZ60&lt;0,")"," ")</f>
        <v> </v>
      </c>
      <c r="BH61" s="96" t="str">
        <f aca="false">IF('Для розрахунку'!BI60&lt;0,"("," ")</f>
        <v> </v>
      </c>
      <c r="BI61" s="97" t="str">
        <f aca="false">IF('Для розрахунку'!BI60:BQ60&lt;&gt;0,ABS('Для розрахунку'!BI60:BQ60),"-")</f>
        <v>-</v>
      </c>
      <c r="BJ61" s="97"/>
      <c r="BK61" s="97"/>
      <c r="BL61" s="97"/>
      <c r="BM61" s="97"/>
      <c r="BN61" s="97"/>
      <c r="BO61" s="97"/>
      <c r="BP61" s="97"/>
      <c r="BQ61" s="97"/>
      <c r="BR61" s="98" t="str">
        <f aca="false">IF('Для розрахунку'!BI60&lt;0,")"," ")</f>
        <v> </v>
      </c>
      <c r="BS61" s="74"/>
    </row>
    <row r="62" customFormat="false" ht="13.5" hidden="false" customHeight="true" outlineLevel="0" collapsed="false">
      <c r="A62" s="74"/>
      <c r="B62" s="74"/>
      <c r="C62" s="92" t="s">
        <v>44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77" t="n">
        <v>2405</v>
      </c>
      <c r="AV62" s="77"/>
      <c r="AW62" s="77"/>
      <c r="AX62" s="77"/>
      <c r="AY62" s="96" t="str">
        <f aca="false">IF('Для розрахунку'!AZ61&lt;0,"("," ")</f>
        <v> </v>
      </c>
      <c r="AZ62" s="97" t="str">
        <f aca="false">IF('Для розрахунку'!AZ61:BF61&lt;&gt;0,ABS('Для розрахунку'!AZ61:BF61),"-")</f>
        <v>-</v>
      </c>
      <c r="BA62" s="97"/>
      <c r="BB62" s="97"/>
      <c r="BC62" s="97"/>
      <c r="BD62" s="97"/>
      <c r="BE62" s="97"/>
      <c r="BF62" s="97"/>
      <c r="BG62" s="98" t="str">
        <f aca="false">IF('Для розрахунку'!AZ61&lt;0,")"," ")</f>
        <v> </v>
      </c>
      <c r="BH62" s="96" t="str">
        <f aca="false">IF('Для розрахунку'!BI61&lt;0,"("," ")</f>
        <v> </v>
      </c>
      <c r="BI62" s="97" t="str">
        <f aca="false">IF('Для розрахунку'!BI61:BQ61&lt;&gt;0,ABS('Для розрахунку'!BI61:BQ61),"-")</f>
        <v>-</v>
      </c>
      <c r="BJ62" s="97"/>
      <c r="BK62" s="97"/>
      <c r="BL62" s="97"/>
      <c r="BM62" s="97"/>
      <c r="BN62" s="97"/>
      <c r="BO62" s="97"/>
      <c r="BP62" s="97"/>
      <c r="BQ62" s="97"/>
      <c r="BR62" s="98" t="str">
        <f aca="false">IF('Для розрахунку'!BI61&lt;0,")"," ")</f>
        <v> </v>
      </c>
      <c r="BS62" s="74"/>
    </row>
    <row r="63" customFormat="false" ht="13.5" hidden="false" customHeight="true" outlineLevel="0" collapsed="false">
      <c r="A63" s="74"/>
      <c r="B63" s="74"/>
      <c r="C63" s="92" t="s">
        <v>45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77" t="n">
        <v>2410</v>
      </c>
      <c r="AV63" s="77"/>
      <c r="AW63" s="77"/>
      <c r="AX63" s="77"/>
      <c r="AY63" s="96" t="str">
        <f aca="false">IF('Для розрахунку'!AZ62&lt;0,"("," ")</f>
        <v> </v>
      </c>
      <c r="AZ63" s="97" t="str">
        <f aca="false">IF('Для розрахунку'!AZ62:BF62&lt;&gt;0,ABS('Для розрахунку'!AZ62:BF62),"-")</f>
        <v>-</v>
      </c>
      <c r="BA63" s="97"/>
      <c r="BB63" s="97"/>
      <c r="BC63" s="97"/>
      <c r="BD63" s="97"/>
      <c r="BE63" s="97"/>
      <c r="BF63" s="97"/>
      <c r="BG63" s="98" t="str">
        <f aca="false">IF('Для розрахунку'!AZ62&lt;0,")"," ")</f>
        <v> </v>
      </c>
      <c r="BH63" s="96" t="str">
        <f aca="false">IF('Для розрахунку'!BI62&lt;0,"("," ")</f>
        <v> </v>
      </c>
      <c r="BI63" s="97" t="str">
        <f aca="false">IF('Для розрахунку'!BI62:BQ62&lt;&gt;0,ABS('Для розрахунку'!BI62:BQ62),"-")</f>
        <v>-</v>
      </c>
      <c r="BJ63" s="97"/>
      <c r="BK63" s="97"/>
      <c r="BL63" s="97"/>
      <c r="BM63" s="97"/>
      <c r="BN63" s="97"/>
      <c r="BO63" s="97"/>
      <c r="BP63" s="97"/>
      <c r="BQ63" s="97"/>
      <c r="BR63" s="98" t="str">
        <f aca="false">IF('Для розрахунку'!BI62&lt;0,")"," ")</f>
        <v> </v>
      </c>
      <c r="BS63" s="74"/>
    </row>
    <row r="64" customFormat="false" ht="13.5" hidden="false" customHeight="true" outlineLevel="0" collapsed="false">
      <c r="A64" s="74"/>
      <c r="B64" s="74"/>
      <c r="C64" s="92" t="s">
        <v>46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77" t="n">
        <v>2415</v>
      </c>
      <c r="AV64" s="77"/>
      <c r="AW64" s="77"/>
      <c r="AX64" s="77"/>
      <c r="AY64" s="96" t="str">
        <f aca="false">IF('Для розрахунку'!AZ63&lt;0,"("," ")</f>
        <v> </v>
      </c>
      <c r="AZ64" s="97" t="str">
        <f aca="false">IF('Для розрахунку'!AZ63:BF63&lt;&gt;0,ABS('Для розрахунку'!AZ63:BF63),"-")</f>
        <v>-</v>
      </c>
      <c r="BA64" s="97"/>
      <c r="BB64" s="97"/>
      <c r="BC64" s="97"/>
      <c r="BD64" s="97"/>
      <c r="BE64" s="97"/>
      <c r="BF64" s="97"/>
      <c r="BG64" s="98" t="str">
        <f aca="false">IF('Для розрахунку'!AZ63&lt;0,")"," ")</f>
        <v> </v>
      </c>
      <c r="BH64" s="96" t="str">
        <f aca="false">IF('Для розрахунку'!BI63&lt;0,"("," ")</f>
        <v> </v>
      </c>
      <c r="BI64" s="97" t="str">
        <f aca="false">IF('Для розрахунку'!BI63:BQ63&lt;&gt;0,ABS('Для розрахунку'!BI63:BQ63),"-")</f>
        <v>-</v>
      </c>
      <c r="BJ64" s="97"/>
      <c r="BK64" s="97"/>
      <c r="BL64" s="97"/>
      <c r="BM64" s="97"/>
      <c r="BN64" s="97"/>
      <c r="BO64" s="97"/>
      <c r="BP64" s="97"/>
      <c r="BQ64" s="97"/>
      <c r="BR64" s="98" t="str">
        <f aca="false">IF('Для розрахунку'!BI63&lt;0,")"," ")</f>
        <v> </v>
      </c>
      <c r="BS64" s="74"/>
    </row>
    <row r="65" customFormat="false" ht="13.5" hidden="false" customHeight="true" outlineLevel="0" collapsed="false">
      <c r="A65" s="74"/>
      <c r="B65" s="74"/>
      <c r="C65" s="92" t="s">
        <v>47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77" t="n">
        <v>2445</v>
      </c>
      <c r="AV65" s="77"/>
      <c r="AW65" s="77"/>
      <c r="AX65" s="77"/>
      <c r="AY65" s="96" t="str">
        <f aca="false">IF('Для розрахунку'!AZ64&lt;0,"("," ")</f>
        <v> </v>
      </c>
      <c r="AZ65" s="97" t="str">
        <f aca="false">IF('Для розрахунку'!AZ64:BF64&lt;&gt;0,ABS('Для розрахунку'!AZ64:BF64),"-")</f>
        <v>-</v>
      </c>
      <c r="BA65" s="97"/>
      <c r="BB65" s="97"/>
      <c r="BC65" s="97"/>
      <c r="BD65" s="97"/>
      <c r="BE65" s="97"/>
      <c r="BF65" s="97"/>
      <c r="BG65" s="98" t="str">
        <f aca="false">IF('Для розрахунку'!AZ64&lt;0,")"," ")</f>
        <v> </v>
      </c>
      <c r="BH65" s="96" t="str">
        <f aca="false">IF('Для розрахунку'!BI64&lt;0,"("," ")</f>
        <v> </v>
      </c>
      <c r="BI65" s="97" t="str">
        <f aca="false">IF('Для розрахунку'!BI64:BQ64&lt;&gt;0,ABS('Для розрахунку'!BI64:BQ64),"-")</f>
        <v>-</v>
      </c>
      <c r="BJ65" s="97"/>
      <c r="BK65" s="97"/>
      <c r="BL65" s="97"/>
      <c r="BM65" s="97"/>
      <c r="BN65" s="97"/>
      <c r="BO65" s="97"/>
      <c r="BP65" s="97"/>
      <c r="BQ65" s="97"/>
      <c r="BR65" s="98" t="str">
        <f aca="false">IF('Для розрахунку'!BI64&lt;0,")"," ")</f>
        <v> </v>
      </c>
      <c r="BS65" s="74"/>
    </row>
    <row r="66" customFormat="false" ht="13.5" hidden="false" customHeight="true" outlineLevel="0" collapsed="false">
      <c r="A66" s="74"/>
      <c r="B66" s="74"/>
      <c r="C66" s="117" t="s">
        <v>48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8" t="n">
        <v>2450</v>
      </c>
      <c r="AV66" s="118"/>
      <c r="AW66" s="118"/>
      <c r="AX66" s="118"/>
      <c r="AY66" s="96" t="str">
        <f aca="false">IF('Для розрахунку'!AZ65&lt;0,"("," ")</f>
        <v> </v>
      </c>
      <c r="AZ66" s="97" t="str">
        <f aca="false">IF('Для розрахунку'!AZ65:BF65&lt;&gt;0,ABS('Для розрахунку'!AZ65:BF65),"-")</f>
        <v>-</v>
      </c>
      <c r="BA66" s="97"/>
      <c r="BB66" s="97"/>
      <c r="BC66" s="97"/>
      <c r="BD66" s="97"/>
      <c r="BE66" s="97"/>
      <c r="BF66" s="97"/>
      <c r="BG66" s="98" t="str">
        <f aca="false">IF('Для розрахунку'!AZ65&lt;0,")"," ")</f>
        <v> </v>
      </c>
      <c r="BH66" s="96" t="str">
        <f aca="false">IF('Для розрахунку'!BI65&lt;0,"("," ")</f>
        <v> </v>
      </c>
      <c r="BI66" s="97" t="str">
        <f aca="false">IF('Для розрахунку'!BI65:BQ65&lt;&gt;0,ABS('Для розрахунку'!BI65:BQ65),"-")</f>
        <v>-</v>
      </c>
      <c r="BJ66" s="97"/>
      <c r="BK66" s="97"/>
      <c r="BL66" s="97"/>
      <c r="BM66" s="97"/>
      <c r="BN66" s="97"/>
      <c r="BO66" s="97"/>
      <c r="BP66" s="97"/>
      <c r="BQ66" s="97"/>
      <c r="BR66" s="98" t="str">
        <f aca="false">IF('Для розрахунку'!BI65&lt;0,")"," ")</f>
        <v> </v>
      </c>
      <c r="BS66" s="74"/>
    </row>
    <row r="67" customFormat="false" ht="13.5" hidden="false" customHeight="true" outlineLevel="0" collapsed="false">
      <c r="A67" s="74"/>
      <c r="B67" s="74"/>
      <c r="C67" s="119" t="s">
        <v>49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20" t="n">
        <v>2455</v>
      </c>
      <c r="AV67" s="120"/>
      <c r="AW67" s="120"/>
      <c r="AX67" s="120"/>
      <c r="AY67" s="96" t="str">
        <f aca="false">IF('Для розрахунку'!AZ66&lt;0,"("," ")</f>
        <v> </v>
      </c>
      <c r="AZ67" s="97" t="str">
        <f aca="false">IF('Для розрахунку'!AZ66:BF66&lt;&gt;0,ABS('Для розрахунку'!AZ66:BF66),"-")</f>
        <v>-</v>
      </c>
      <c r="BA67" s="97"/>
      <c r="BB67" s="97"/>
      <c r="BC67" s="97"/>
      <c r="BD67" s="97"/>
      <c r="BE67" s="97"/>
      <c r="BF67" s="97"/>
      <c r="BG67" s="98" t="str">
        <f aca="false">IF('Для розрахунку'!AZ66&lt;0,")"," ")</f>
        <v> </v>
      </c>
      <c r="BH67" s="96" t="str">
        <f aca="false">IF('Для розрахунку'!BI66&lt;0,"("," ")</f>
        <v> </v>
      </c>
      <c r="BI67" s="97" t="str">
        <f aca="false">IF('Для розрахунку'!BI66:BQ66&lt;&gt;0,ABS('Для розрахунку'!BI66:BQ66),"-")</f>
        <v>-</v>
      </c>
      <c r="BJ67" s="97"/>
      <c r="BK67" s="97"/>
      <c r="BL67" s="97"/>
      <c r="BM67" s="97"/>
      <c r="BN67" s="97"/>
      <c r="BO67" s="97"/>
      <c r="BP67" s="97"/>
      <c r="BQ67" s="97"/>
      <c r="BR67" s="98" t="str">
        <f aca="false">IF('Для розрахунку'!BI66&lt;0,")"," ")</f>
        <v> </v>
      </c>
      <c r="BS67" s="74"/>
    </row>
    <row r="68" customFormat="false" ht="13.5" hidden="false" customHeight="true" outlineLevel="0" collapsed="false">
      <c r="A68" s="74"/>
      <c r="B68" s="74"/>
      <c r="C68" s="121" t="s">
        <v>50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2" t="n">
        <v>2460</v>
      </c>
      <c r="AV68" s="122"/>
      <c r="AW68" s="122"/>
      <c r="AX68" s="122"/>
      <c r="AY68" s="96" t="str">
        <f aca="false">IF('Для розрахунку'!AZ67&lt;0,"("," ")</f>
        <v> </v>
      </c>
      <c r="AZ68" s="97" t="str">
        <f aca="false">IF('Для розрахунку'!AZ67:BF67&lt;&gt;0,ABS('Для розрахунку'!AZ67:BF67),"-")</f>
        <v>-</v>
      </c>
      <c r="BA68" s="97"/>
      <c r="BB68" s="97"/>
      <c r="BC68" s="97"/>
      <c r="BD68" s="97"/>
      <c r="BE68" s="97"/>
      <c r="BF68" s="97"/>
      <c r="BG68" s="98" t="str">
        <f aca="false">IF('Для розрахунку'!AZ67&lt;0,")"," ")</f>
        <v> </v>
      </c>
      <c r="BH68" s="96" t="str">
        <f aca="false">IF('Для розрахунку'!BI67&lt;0,"("," ")</f>
        <v> </v>
      </c>
      <c r="BI68" s="97" t="str">
        <f aca="false">IF('Для розрахунку'!BI67:BQ67&lt;&gt;0,ABS('Для розрахунку'!BI67:BQ67),"-")</f>
        <v>-</v>
      </c>
      <c r="BJ68" s="97"/>
      <c r="BK68" s="97"/>
      <c r="BL68" s="97"/>
      <c r="BM68" s="97"/>
      <c r="BN68" s="97"/>
      <c r="BO68" s="97"/>
      <c r="BP68" s="97"/>
      <c r="BQ68" s="97"/>
      <c r="BR68" s="98" t="str">
        <f aca="false">IF('Для розрахунку'!BI67&lt;0,")"," ")</f>
        <v> </v>
      </c>
      <c r="BS68" s="74"/>
    </row>
    <row r="69" customFormat="false" ht="13.5" hidden="false" customHeight="true" outlineLevel="0" collapsed="false">
      <c r="A69" s="74"/>
      <c r="B69" s="74"/>
      <c r="C69" s="121" t="s">
        <v>51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2" t="n">
        <v>2465</v>
      </c>
      <c r="AV69" s="122"/>
      <c r="AW69" s="122"/>
      <c r="AX69" s="122"/>
      <c r="AY69" s="96" t="str">
        <f aca="false">IF('Для розрахунку'!AZ68&lt;0,"("," ")</f>
        <v>(</v>
      </c>
      <c r="AZ69" s="97" t="n">
        <f aca="false">IF('Для розрахунку'!AZ68:BF68&lt;&gt;0,ABS('Для розрахунку'!AZ68:BF68),"-")</f>
        <v>5271.4</v>
      </c>
      <c r="BA69" s="97"/>
      <c r="BB69" s="97"/>
      <c r="BC69" s="97"/>
      <c r="BD69" s="97"/>
      <c r="BE69" s="97"/>
      <c r="BF69" s="97"/>
      <c r="BG69" s="98" t="str">
        <f aca="false">IF('Для розрахунку'!AZ68&lt;0,")"," ")</f>
        <v>)</v>
      </c>
      <c r="BH69" s="96" t="str">
        <f aca="false">IF('Для розрахунку'!BI68&lt;0,"("," ")</f>
        <v> </v>
      </c>
      <c r="BI69" s="97" t="n">
        <f aca="false">IF('Для розрахунку'!BI68:BQ68&lt;&gt;0,ABS('Для розрахунку'!BI68:BQ68),"-")</f>
        <v>5193.4</v>
      </c>
      <c r="BJ69" s="97"/>
      <c r="BK69" s="97"/>
      <c r="BL69" s="97"/>
      <c r="BM69" s="97"/>
      <c r="BN69" s="97"/>
      <c r="BO69" s="97"/>
      <c r="BP69" s="97"/>
      <c r="BQ69" s="97"/>
      <c r="BR69" s="98" t="str">
        <f aca="false">IF('Для розрахунку'!BI68&lt;0,")"," ")</f>
        <v> </v>
      </c>
      <c r="BS69" s="74"/>
    </row>
    <row r="70" customFormat="false" ht="13.2" hidden="false" customHeight="false" outlineLevel="0" collapsed="false">
      <c r="A70" s="74"/>
      <c r="B70" s="74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74"/>
    </row>
    <row r="71" customFormat="false" ht="13.2" hidden="false" customHeight="false" outlineLevel="0" collapsed="false">
      <c r="A71" s="74"/>
      <c r="B71" s="74"/>
      <c r="C71" s="124" t="s">
        <v>52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74"/>
    </row>
    <row r="72" customFormat="false" ht="13.2" hidden="false" customHeight="false" outlineLevel="0" collapsed="false">
      <c r="A72" s="74"/>
      <c r="B72" s="74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74"/>
    </row>
    <row r="73" customFormat="false" ht="51.75" hidden="false" customHeight="true" outlineLevel="0" collapsed="false">
      <c r="A73" s="74"/>
      <c r="B73" s="74"/>
      <c r="C73" s="120" t="s">
        <v>53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 t="s">
        <v>17</v>
      </c>
      <c r="AV73" s="120"/>
      <c r="AW73" s="120"/>
      <c r="AX73" s="120"/>
      <c r="AY73" s="101" t="s">
        <v>18</v>
      </c>
      <c r="AZ73" s="101"/>
      <c r="BA73" s="101"/>
      <c r="BB73" s="101"/>
      <c r="BC73" s="101"/>
      <c r="BD73" s="101"/>
      <c r="BE73" s="101"/>
      <c r="BF73" s="101"/>
      <c r="BG73" s="101"/>
      <c r="BH73" s="120" t="s">
        <v>19</v>
      </c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74"/>
    </row>
    <row r="74" customFormat="false" ht="13.5" hidden="false" customHeight="true" outlineLevel="0" collapsed="false">
      <c r="A74" s="74"/>
      <c r="B74" s="74"/>
      <c r="C74" s="120" t="n">
        <v>1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 t="n">
        <v>2</v>
      </c>
      <c r="AV74" s="120"/>
      <c r="AW74" s="120"/>
      <c r="AX74" s="120"/>
      <c r="AY74" s="77" t="n">
        <v>3</v>
      </c>
      <c r="AZ74" s="77"/>
      <c r="BA74" s="77"/>
      <c r="BB74" s="77"/>
      <c r="BC74" s="77"/>
      <c r="BD74" s="77"/>
      <c r="BE74" s="77"/>
      <c r="BF74" s="77"/>
      <c r="BG74" s="77"/>
      <c r="BH74" s="120" t="n">
        <v>4</v>
      </c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74"/>
    </row>
    <row r="75" customFormat="false" ht="13.5" hidden="false" customHeight="true" outlineLevel="0" collapsed="false">
      <c r="A75" s="74"/>
      <c r="B75" s="74"/>
      <c r="C75" s="119" t="s">
        <v>54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20" t="n">
        <v>2500</v>
      </c>
      <c r="AV75" s="120"/>
      <c r="AW75" s="120"/>
      <c r="AX75" s="120"/>
      <c r="AY75" s="77" t="n">
        <f aca="false">IF('Для розрахунку'!AY74:BG74&gt;0,'Для розрахунку'!AY74:BG74,"-")</f>
        <v>36026.4</v>
      </c>
      <c r="AZ75" s="77"/>
      <c r="BA75" s="77"/>
      <c r="BB75" s="77"/>
      <c r="BC75" s="77"/>
      <c r="BD75" s="77"/>
      <c r="BE75" s="77"/>
      <c r="BF75" s="77"/>
      <c r="BG75" s="77"/>
      <c r="BH75" s="120" t="n">
        <f aca="false">IF('Для розрахунку'!BH74:BR74&gt;0,'Для розрахунку'!BH74:BR74,"-")</f>
        <v>33336.5</v>
      </c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74"/>
    </row>
    <row r="76" customFormat="false" ht="13.5" hidden="false" customHeight="true" outlineLevel="0" collapsed="false">
      <c r="A76" s="74"/>
      <c r="B76" s="74"/>
      <c r="C76" s="119" t="s">
        <v>55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20" t="n">
        <v>2505</v>
      </c>
      <c r="AV76" s="120"/>
      <c r="AW76" s="120"/>
      <c r="AX76" s="120"/>
      <c r="AY76" s="77" t="n">
        <f aca="false">IF('Для розрахунку'!AY75:BG75&gt;0,'Для розрахунку'!AY75:BG75,"-")</f>
        <v>23824.6</v>
      </c>
      <c r="AZ76" s="77"/>
      <c r="BA76" s="77"/>
      <c r="BB76" s="77"/>
      <c r="BC76" s="77"/>
      <c r="BD76" s="77"/>
      <c r="BE76" s="77"/>
      <c r="BF76" s="77"/>
      <c r="BG76" s="77"/>
      <c r="BH76" s="120" t="n">
        <f aca="false">IF('Для розрахунку'!BH75:BR75&gt;0,'Для розрахунку'!BH75:BR75,"-")</f>
        <v>21137.4</v>
      </c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74"/>
    </row>
    <row r="77" customFormat="false" ht="13.5" hidden="false" customHeight="true" outlineLevel="0" collapsed="false">
      <c r="A77" s="74"/>
      <c r="B77" s="74"/>
      <c r="C77" s="119" t="s">
        <v>56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 t="n">
        <v>2510</v>
      </c>
      <c r="AV77" s="120"/>
      <c r="AW77" s="120"/>
      <c r="AX77" s="120"/>
      <c r="AY77" s="77" t="n">
        <f aca="false">IF('Для розрахунку'!AY76:BG76&gt;0,'Для розрахунку'!AY76:BG76,"-")</f>
        <v>5114.3</v>
      </c>
      <c r="AZ77" s="77"/>
      <c r="BA77" s="77"/>
      <c r="BB77" s="77"/>
      <c r="BC77" s="77"/>
      <c r="BD77" s="77"/>
      <c r="BE77" s="77"/>
      <c r="BF77" s="77"/>
      <c r="BG77" s="77"/>
      <c r="BH77" s="120" t="n">
        <f aca="false">IF('Для розрахунку'!BH76:BR76&gt;0,'Для розрахунку'!BH76:BR76,"-")</f>
        <v>4504.5</v>
      </c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74"/>
    </row>
    <row r="78" customFormat="false" ht="13.5" hidden="false" customHeight="true" outlineLevel="0" collapsed="false">
      <c r="A78" s="74"/>
      <c r="B78" s="74"/>
      <c r="C78" s="119" t="s">
        <v>57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 t="n">
        <v>2515</v>
      </c>
      <c r="AV78" s="120"/>
      <c r="AW78" s="120"/>
      <c r="AX78" s="120"/>
      <c r="AY78" s="77" t="n">
        <f aca="false">IF('Для розрахунку'!AY77:BG77&gt;0,'Для розрахунку'!AY77:BG77,"-")</f>
        <v>2136.9</v>
      </c>
      <c r="AZ78" s="77"/>
      <c r="BA78" s="77"/>
      <c r="BB78" s="77"/>
      <c r="BC78" s="77"/>
      <c r="BD78" s="77"/>
      <c r="BE78" s="77"/>
      <c r="BF78" s="77"/>
      <c r="BG78" s="77"/>
      <c r="BH78" s="120" t="n">
        <f aca="false">IF('Для розрахунку'!BH77:BR77&gt;0,'Для розрахунку'!BH77:BR77,"-")</f>
        <v>1760.5</v>
      </c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74"/>
    </row>
    <row r="79" customFormat="false" ht="13.5" hidden="false" customHeight="true" outlineLevel="0" collapsed="false">
      <c r="A79" s="74"/>
      <c r="B79" s="74"/>
      <c r="C79" s="119" t="s">
        <v>30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20" t="n">
        <v>2520</v>
      </c>
      <c r="AV79" s="120"/>
      <c r="AW79" s="120"/>
      <c r="AX79" s="120"/>
      <c r="AY79" s="77" t="n">
        <f aca="false">IF('Для розрахунку'!AY78:BG78&gt;0,'Для розрахунку'!AY78:BG78,"-")</f>
        <v>3654.9</v>
      </c>
      <c r="AZ79" s="77"/>
      <c r="BA79" s="77"/>
      <c r="BB79" s="77"/>
      <c r="BC79" s="77"/>
      <c r="BD79" s="77"/>
      <c r="BE79" s="77"/>
      <c r="BF79" s="77"/>
      <c r="BG79" s="77"/>
      <c r="BH79" s="120" t="n">
        <f aca="false">IF('Для розрахунку'!BH78:BR78&gt;0,'Для розрахунку'!BH78:BR78,"-")</f>
        <v>6091.3</v>
      </c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74"/>
    </row>
    <row r="80" customFormat="false" ht="13.5" hidden="false" customHeight="true" outlineLevel="0" collapsed="false">
      <c r="A80" s="74"/>
      <c r="B80" s="74"/>
      <c r="C80" s="121" t="s">
        <v>58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2" t="n">
        <v>2550</v>
      </c>
      <c r="AV80" s="122"/>
      <c r="AW80" s="122"/>
      <c r="AX80" s="122"/>
      <c r="AY80" s="77" t="n">
        <f aca="false">IF('Для розрахунку'!AY79:BG79&gt;0,'Для розрахунку'!AY79:BG79,"-")</f>
        <v>70757.1</v>
      </c>
      <c r="AZ80" s="77"/>
      <c r="BA80" s="77"/>
      <c r="BB80" s="77"/>
      <c r="BC80" s="77"/>
      <c r="BD80" s="77"/>
      <c r="BE80" s="77"/>
      <c r="BF80" s="77"/>
      <c r="BG80" s="77"/>
      <c r="BH80" s="120" t="n">
        <f aca="false">IF('Для розрахунку'!BH79:BR79&gt;0,'Для розрахунку'!BH79:BR79,"-")</f>
        <v>66830.2</v>
      </c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74"/>
    </row>
    <row r="81" customFormat="false" ht="13.2" hidden="false" customHeight="false" outlineLevel="0" collapsed="false">
      <c r="A81" s="74"/>
      <c r="B81" s="74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74"/>
    </row>
    <row r="82" customFormat="false" ht="13.2" hidden="false" customHeight="false" outlineLevel="0" collapsed="false">
      <c r="A82" s="74"/>
      <c r="B82" s="74"/>
      <c r="C82" s="91" t="s">
        <v>59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74"/>
    </row>
    <row r="83" customFormat="false" ht="13.2" hidden="false" customHeight="false" outlineLevel="0" collapsed="false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</row>
    <row r="84" customFormat="false" ht="53.25" hidden="false" customHeight="true" outlineLevel="0" collapsed="false">
      <c r="A84" s="74"/>
      <c r="B84" s="74"/>
      <c r="C84" s="77" t="s">
        <v>53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 t="s">
        <v>17</v>
      </c>
      <c r="AV84" s="77"/>
      <c r="AW84" s="77"/>
      <c r="AX84" s="77"/>
      <c r="AY84" s="77" t="s">
        <v>18</v>
      </c>
      <c r="AZ84" s="77"/>
      <c r="BA84" s="77"/>
      <c r="BB84" s="77"/>
      <c r="BC84" s="77"/>
      <c r="BD84" s="77"/>
      <c r="BE84" s="77"/>
      <c r="BF84" s="77"/>
      <c r="BG84" s="77"/>
      <c r="BH84" s="77" t="s">
        <v>19</v>
      </c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4"/>
    </row>
    <row r="85" customFormat="false" ht="13.5" hidden="false" customHeight="true" outlineLevel="0" collapsed="false">
      <c r="A85" s="74"/>
      <c r="B85" s="74"/>
      <c r="C85" s="77" t="n">
        <v>1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 t="n">
        <v>2</v>
      </c>
      <c r="AV85" s="77"/>
      <c r="AW85" s="77"/>
      <c r="AX85" s="77"/>
      <c r="AY85" s="77" t="n">
        <v>3</v>
      </c>
      <c r="AZ85" s="77"/>
      <c r="BA85" s="77"/>
      <c r="BB85" s="77"/>
      <c r="BC85" s="77"/>
      <c r="BD85" s="77"/>
      <c r="BE85" s="77"/>
      <c r="BF85" s="77"/>
      <c r="BG85" s="77"/>
      <c r="BH85" s="77" t="n">
        <v>4</v>
      </c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4"/>
    </row>
    <row r="86" customFormat="false" ht="13.5" hidden="false" customHeight="true" outlineLevel="0" collapsed="false">
      <c r="A86" s="74"/>
      <c r="B86" s="74"/>
      <c r="C86" s="92" t="s">
        <v>60</v>
      </c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77" t="n">
        <v>2600</v>
      </c>
      <c r="AV86" s="77"/>
      <c r="AW86" s="77"/>
      <c r="AX86" s="77"/>
      <c r="AY86" s="77" t="str">
        <f aca="false">IF('Для розрахунку'!AY85:BG85&gt;0,'Для розрахунку'!AY85:BG85,"-")</f>
        <v>-</v>
      </c>
      <c r="AZ86" s="77"/>
      <c r="BA86" s="77"/>
      <c r="BB86" s="77"/>
      <c r="BC86" s="77"/>
      <c r="BD86" s="77"/>
      <c r="BE86" s="77"/>
      <c r="BF86" s="77"/>
      <c r="BG86" s="77"/>
      <c r="BH86" s="120" t="str">
        <f aca="false">IF('Для розрахунку'!BH85:BR85&gt;0,'Для розрахунку'!BH85:BR85,"-")</f>
        <v>-</v>
      </c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74"/>
    </row>
    <row r="87" customFormat="false" ht="13.5" hidden="false" customHeight="true" outlineLevel="0" collapsed="false">
      <c r="A87" s="74"/>
      <c r="B87" s="74"/>
      <c r="C87" s="92" t="s">
        <v>61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77" t="n">
        <v>2605</v>
      </c>
      <c r="AV87" s="77"/>
      <c r="AW87" s="77"/>
      <c r="AX87" s="77"/>
      <c r="AY87" s="77" t="str">
        <f aca="false">IF('Для розрахунку'!AY86:BG86&gt;0,'Для розрахунку'!AY86:BG86,"-")</f>
        <v>-</v>
      </c>
      <c r="AZ87" s="77"/>
      <c r="BA87" s="77"/>
      <c r="BB87" s="77"/>
      <c r="BC87" s="77"/>
      <c r="BD87" s="77"/>
      <c r="BE87" s="77"/>
      <c r="BF87" s="77"/>
      <c r="BG87" s="77"/>
      <c r="BH87" s="120" t="str">
        <f aca="false">IF('Для розрахунку'!BH86:BR86&gt;0,'Для розрахунку'!BH86:BR86,"-")</f>
        <v>-</v>
      </c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74"/>
    </row>
    <row r="88" customFormat="false" ht="13.5" hidden="false" customHeight="true" outlineLevel="0" collapsed="false">
      <c r="A88" s="74"/>
      <c r="B88" s="74"/>
      <c r="C88" s="92" t="s">
        <v>62</v>
      </c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77" t="n">
        <v>2610</v>
      </c>
      <c r="AV88" s="77"/>
      <c r="AW88" s="77"/>
      <c r="AX88" s="77"/>
      <c r="AY88" s="96" t="str">
        <f aca="false">IF('Для розрахунку'!AZ87&lt;0,"("," ")</f>
        <v> </v>
      </c>
      <c r="AZ88" s="97" t="str">
        <f aca="false">IF('Для розрахунку'!AZ87:BF87=0,"-",ABS('Для розрахунку'!AZ87:BF87))</f>
        <v>-</v>
      </c>
      <c r="BA88" s="97"/>
      <c r="BB88" s="97"/>
      <c r="BC88" s="97"/>
      <c r="BD88" s="97"/>
      <c r="BE88" s="97"/>
      <c r="BF88" s="97"/>
      <c r="BG88" s="98" t="str">
        <f aca="false">IF('Для розрахунку'!AZ87&lt;0,")"," ")</f>
        <v> </v>
      </c>
      <c r="BH88" s="106" t="str">
        <f aca="false">IF('Для розрахунку'!BI87&lt;0,"("," ")</f>
        <v> </v>
      </c>
      <c r="BI88" s="107" t="str">
        <f aca="false">IF('Для розрахунку'!BI87:BQ87=0,"-",ABS('Для розрахунку'!BI87:BQ87))</f>
        <v>-</v>
      </c>
      <c r="BJ88" s="107"/>
      <c r="BK88" s="107"/>
      <c r="BL88" s="107"/>
      <c r="BM88" s="107"/>
      <c r="BN88" s="107"/>
      <c r="BO88" s="107"/>
      <c r="BP88" s="107"/>
      <c r="BQ88" s="107"/>
      <c r="BR88" s="108" t="str">
        <f aca="false">IF('Для розрахунку'!BI87&lt;0,")"," ")</f>
        <v> </v>
      </c>
      <c r="BS88" s="74"/>
    </row>
    <row r="89" customFormat="false" ht="13.5" hidden="false" customHeight="true" outlineLevel="0" collapsed="false">
      <c r="A89" s="74"/>
      <c r="B89" s="74"/>
      <c r="C89" s="92" t="s">
        <v>63</v>
      </c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77" t="n">
        <v>2615</v>
      </c>
      <c r="AV89" s="77"/>
      <c r="AW89" s="77"/>
      <c r="AX89" s="77"/>
      <c r="AY89" s="96" t="str">
        <f aca="false">IF('Для розрахунку'!AZ88&lt;0,"("," ")</f>
        <v> </v>
      </c>
      <c r="AZ89" s="97" t="str">
        <f aca="false">IF('Для розрахунку'!AZ88:BF88=0,"-",ABS('Для розрахунку'!AZ88:BF88))</f>
        <v>-</v>
      </c>
      <c r="BA89" s="97"/>
      <c r="BB89" s="97"/>
      <c r="BC89" s="97"/>
      <c r="BD89" s="97"/>
      <c r="BE89" s="97"/>
      <c r="BF89" s="97"/>
      <c r="BG89" s="98" t="str">
        <f aca="false">IF('Для розрахунку'!AZ88&lt;0,")"," ")</f>
        <v> </v>
      </c>
      <c r="BH89" s="106" t="str">
        <f aca="false">IF('Для розрахунку'!BI88&lt;0,"("," ")</f>
        <v> </v>
      </c>
      <c r="BI89" s="107" t="str">
        <f aca="false">IF('Для розрахунку'!BI88:BQ88=0,"-",ABS('Для розрахунку'!BI88:BQ88))</f>
        <v>-</v>
      </c>
      <c r="BJ89" s="107"/>
      <c r="BK89" s="107"/>
      <c r="BL89" s="107"/>
      <c r="BM89" s="107"/>
      <c r="BN89" s="107"/>
      <c r="BO89" s="107"/>
      <c r="BP89" s="107"/>
      <c r="BQ89" s="107"/>
      <c r="BR89" s="108" t="str">
        <f aca="false">IF('Для розрахунку'!BI88&lt;0,")"," ")</f>
        <v> </v>
      </c>
      <c r="BS89" s="74"/>
    </row>
    <row r="90" customFormat="false" ht="13.5" hidden="false" customHeight="true" outlineLevel="0" collapsed="false">
      <c r="A90" s="74"/>
      <c r="B90" s="74"/>
      <c r="C90" s="92" t="s">
        <v>64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77" t="n">
        <v>2650</v>
      </c>
      <c r="AV90" s="77"/>
      <c r="AW90" s="77"/>
      <c r="AX90" s="77"/>
      <c r="AY90" s="77" t="str">
        <f aca="false">IF('Для розрахунку'!AY89:BG89&gt;0,'Для розрахунку'!AY89:BG89,"-")</f>
        <v>-</v>
      </c>
      <c r="AZ90" s="77"/>
      <c r="BA90" s="77"/>
      <c r="BB90" s="77"/>
      <c r="BC90" s="77"/>
      <c r="BD90" s="77"/>
      <c r="BE90" s="77"/>
      <c r="BF90" s="77"/>
      <c r="BG90" s="77"/>
      <c r="BH90" s="120" t="str">
        <f aca="false">IF('Для розрахунку'!BH89:BR89&gt;0,'Для розрахунку'!BH89:BR89,"-")</f>
        <v>-</v>
      </c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74"/>
    </row>
    <row r="91" customFormat="false" ht="13.2" hidden="false" customHeight="false" outlineLevel="0" collapsed="false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</row>
    <row r="92" customFormat="false" ht="13.5" hidden="false" customHeight="true" outlineLevel="0" collapsed="false">
      <c r="A92" s="74"/>
      <c r="B92" s="74"/>
      <c r="C92" s="125" t="s">
        <v>65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</row>
    <row r="93" customFormat="false" ht="9.75" hidden="false" customHeight="true" outlineLevel="0" collapsed="false">
      <c r="A93" s="74"/>
      <c r="B93" s="74"/>
      <c r="C93" s="126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</row>
    <row r="94" customFormat="false" ht="13.5" hidden="false" customHeight="true" outlineLevel="0" collapsed="false">
      <c r="A94" s="74"/>
      <c r="B94" s="74"/>
      <c r="C94" s="127" t="s">
        <v>67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</row>
    <row r="95" customFormat="false" ht="13.2" hidden="false" customHeight="false" outlineLevel="0" collapsed="false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</row>
    <row r="96" customFormat="false" ht="13.2" hidden="false" customHeight="false" outlineLevel="0" collapsed="false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</row>
    <row r="97" customFormat="false" ht="13.2" hidden="false" customHeight="false" outlineLevel="0" collapsed="false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</row>
    <row r="98" customFormat="false" ht="13.2" hidden="false" customHeight="false" outlineLevel="0" collapsed="false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</row>
    <row r="99" customFormat="false" ht="13.2" hidden="false" customHeight="false" outlineLevel="0" collapsed="false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</row>
    <row r="100" customFormat="false" ht="13.2" hidden="false" customHeight="false" outlineLevel="0" collapsed="false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</row>
  </sheetData>
  <mergeCells count="234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BE45:BJ45"/>
    <mergeCell ref="C57:BR57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89:AT89"/>
    <mergeCell ref="AU89:AX89"/>
    <mergeCell ref="AZ89:BF89"/>
    <mergeCell ref="BI89:BQ89"/>
    <mergeCell ref="C90:AT90"/>
    <mergeCell ref="AU90:AX90"/>
    <mergeCell ref="AY90:BG90"/>
    <mergeCell ref="BH90:BR90"/>
    <mergeCell ref="C92:R92"/>
    <mergeCell ref="C94:R9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2013-04-07T14:39:57Z</dcterms:created>
  <dc:creator>Igor</dc:creator>
  <dc:description/>
  <dc:language>uk-UA</dc:language>
  <cp:lastModifiedBy>HOME</cp:lastModifiedBy>
  <cp:lastPrinted>2020-02-11T11:35:41Z</cp:lastPrinted>
  <dcterms:modified xsi:type="dcterms:W3CDTF">2020-02-11T11:35:44Z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WareZ Provider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