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 рік\Поточна інформація\"/>
    </mc:Choice>
  </mc:AlternateContent>
  <xr:revisionPtr revIDLastSave="0" documentId="13_ncr:1_{73E1D536-77D5-487A-B455-7254EB1B6EFB}" xr6:coauthVersionLast="45" xr6:coauthVersionMax="45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витрати по місяц2019" sheetId="2" r:id="rId1"/>
    <sheet name="Звіт виконання 1кв2019" sheetId="3" r:id="rId2"/>
    <sheet name="Звіт по викон2квар2019" sheetId="4" r:id="rId3"/>
    <sheet name="звіт виконання2кв2019" sheetId="5" r:id="rId4"/>
    <sheet name="Виконання3" sheetId="15" r:id="rId5"/>
  </sheets>
  <definedNames>
    <definedName name="_xlnm.Print_Area" localSheetId="0">'витрати по місяц2019'!$A$1:$G$31</definedName>
    <definedName name="_xlnm.Print_Area" localSheetId="1">'Звіт виконання 1кв2019'!$A$1:$H$78</definedName>
    <definedName name="_xlnm.Print_Area" localSheetId="2">'Звіт по викон2квар2019'!$A$1:$G$31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5" i="5" l="1"/>
  <c r="I24" i="5"/>
  <c r="I23" i="5"/>
  <c r="I22" i="5"/>
  <c r="I20" i="5"/>
  <c r="I19" i="5"/>
  <c r="I18" i="5"/>
  <c r="I17" i="5"/>
  <c r="I16" i="5"/>
  <c r="I15" i="5"/>
  <c r="I14" i="5"/>
  <c r="I13" i="5"/>
  <c r="I12" i="5"/>
  <c r="I9" i="5"/>
  <c r="I8" i="5"/>
  <c r="H28" i="3" l="1"/>
  <c r="H27" i="3"/>
  <c r="H26" i="3"/>
  <c r="H25" i="3"/>
  <c r="H23" i="3"/>
  <c r="H22" i="3"/>
  <c r="H21" i="3"/>
  <c r="H20" i="3"/>
  <c r="H19" i="3"/>
  <c r="H18" i="3"/>
  <c r="H17" i="3"/>
  <c r="H16" i="3"/>
  <c r="H15" i="3"/>
  <c r="H12" i="3"/>
  <c r="H11" i="3"/>
  <c r="G28" i="3" l="1"/>
  <c r="G27" i="3"/>
  <c r="G26" i="3"/>
  <c r="G25" i="3"/>
  <c r="G23" i="3"/>
  <c r="G22" i="3"/>
  <c r="G21" i="3"/>
  <c r="G20" i="3"/>
  <c r="G19" i="3"/>
  <c r="G18" i="3"/>
  <c r="G17" i="3"/>
  <c r="G16" i="3"/>
  <c r="G15" i="3"/>
  <c r="G12" i="3"/>
  <c r="G11" i="3"/>
  <c r="F29" i="3" l="1"/>
  <c r="G16" i="2"/>
  <c r="H5" i="2" l="1"/>
  <c r="F8" i="2"/>
  <c r="F23" i="2" l="1"/>
  <c r="E36" i="3"/>
  <c r="D36" i="3"/>
  <c r="E23" i="2"/>
  <c r="D23" i="2"/>
  <c r="H21" i="15"/>
  <c r="G25" i="15"/>
  <c r="G24" i="15"/>
  <c r="G23" i="15"/>
  <c r="G21" i="15"/>
  <c r="G20" i="15"/>
  <c r="G19" i="15"/>
  <c r="G18" i="15"/>
  <c r="G17" i="15"/>
  <c r="G16" i="15"/>
  <c r="G15" i="15"/>
  <c r="G14" i="15"/>
  <c r="G13" i="15"/>
  <c r="G10" i="15"/>
  <c r="G9" i="15"/>
  <c r="H34" i="15"/>
  <c r="F27" i="15"/>
  <c r="H26" i="15"/>
  <c r="H25" i="15"/>
  <c r="H24" i="15"/>
  <c r="H23" i="15"/>
  <c r="F22" i="15"/>
  <c r="E22" i="15"/>
  <c r="D22" i="15"/>
  <c r="H20" i="15"/>
  <c r="H19" i="15"/>
  <c r="H18" i="15"/>
  <c r="H17" i="15"/>
  <c r="H16" i="15"/>
  <c r="H15" i="15"/>
  <c r="H14" i="15"/>
  <c r="H13" i="15"/>
  <c r="F12" i="15"/>
  <c r="E12" i="15"/>
  <c r="D12" i="15"/>
  <c r="D11" i="15" s="1"/>
  <c r="H10" i="15"/>
  <c r="H9" i="15"/>
  <c r="F8" i="15"/>
  <c r="E8" i="15"/>
  <c r="D8" i="15"/>
  <c r="G23" i="2" l="1"/>
  <c r="H36" i="3"/>
  <c r="G36" i="3"/>
  <c r="E11" i="15"/>
  <c r="E33" i="15" s="1"/>
  <c r="E35" i="15" s="1"/>
  <c r="G22" i="15"/>
  <c r="G12" i="15"/>
  <c r="D33" i="15"/>
  <c r="D35" i="15" s="1"/>
  <c r="F11" i="15"/>
  <c r="G11" i="15" s="1"/>
  <c r="H8" i="15"/>
  <c r="H12" i="15"/>
  <c r="H22" i="15"/>
  <c r="F33" i="15"/>
  <c r="G8" i="15"/>
  <c r="H24" i="5"/>
  <c r="H23" i="5"/>
  <c r="H22" i="5"/>
  <c r="H20" i="5"/>
  <c r="H19" i="5"/>
  <c r="H18" i="5"/>
  <c r="H17" i="5"/>
  <c r="H16" i="5"/>
  <c r="H15" i="5"/>
  <c r="H14" i="5"/>
  <c r="H13" i="5"/>
  <c r="H12" i="5"/>
  <c r="H9" i="5"/>
  <c r="H8" i="5"/>
  <c r="I30" i="4"/>
  <c r="D8" i="4"/>
  <c r="G33" i="15" l="1"/>
  <c r="H11" i="15"/>
  <c r="H33" i="15"/>
  <c r="E18" i="2"/>
  <c r="H35" i="15" l="1"/>
  <c r="D18" i="4" l="1"/>
  <c r="G26" i="5" l="1"/>
  <c r="G21" i="5"/>
  <c r="F21" i="5"/>
  <c r="E21" i="5"/>
  <c r="G11" i="5"/>
  <c r="F11" i="5"/>
  <c r="E11" i="5"/>
  <c r="G7" i="5"/>
  <c r="F7" i="5"/>
  <c r="E7" i="5"/>
  <c r="I21" i="5" l="1"/>
  <c r="I11" i="5"/>
  <c r="G32" i="5"/>
  <c r="G34" i="5" s="1"/>
  <c r="G10" i="5"/>
  <c r="I10" i="5" s="1"/>
  <c r="H21" i="5"/>
  <c r="F10" i="5"/>
  <c r="H11" i="5"/>
  <c r="E10" i="5"/>
  <c r="E32" i="5" s="1"/>
  <c r="E34" i="5" s="1"/>
  <c r="H7" i="5"/>
  <c r="I7" i="5"/>
  <c r="E18" i="4"/>
  <c r="G28" i="4"/>
  <c r="G27" i="4"/>
  <c r="G26" i="4"/>
  <c r="G25" i="4"/>
  <c r="G24" i="4"/>
  <c r="F23" i="4"/>
  <c r="E23" i="4"/>
  <c r="D23" i="4"/>
  <c r="G21" i="4"/>
  <c r="G20" i="4"/>
  <c r="G19" i="4"/>
  <c r="F18" i="4"/>
  <c r="G17" i="4"/>
  <c r="G16" i="4"/>
  <c r="G15" i="4"/>
  <c r="G14" i="4"/>
  <c r="G13" i="4"/>
  <c r="G12" i="4"/>
  <c r="G11" i="4"/>
  <c r="G10" i="4"/>
  <c r="G9" i="4"/>
  <c r="F8" i="4"/>
  <c r="E8" i="4"/>
  <c r="G6" i="4"/>
  <c r="G5" i="4"/>
  <c r="F4" i="4"/>
  <c r="E4" i="4"/>
  <c r="D4" i="4"/>
  <c r="F14" i="3"/>
  <c r="E14" i="3"/>
  <c r="D14" i="3"/>
  <c r="F24" i="3"/>
  <c r="E24" i="3"/>
  <c r="D24" i="3"/>
  <c r="F10" i="3"/>
  <c r="E10" i="3"/>
  <c r="D10" i="3"/>
  <c r="E8" i="2"/>
  <c r="E7" i="2" s="1"/>
  <c r="D8" i="2"/>
  <c r="H14" i="3" l="1"/>
  <c r="G14" i="3"/>
  <c r="H24" i="3"/>
  <c r="G24" i="3"/>
  <c r="H10" i="3"/>
  <c r="F34" i="3"/>
  <c r="G10" i="3"/>
  <c r="D13" i="3"/>
  <c r="H10" i="5"/>
  <c r="F32" i="5"/>
  <c r="H32" i="5" s="1"/>
  <c r="D29" i="4"/>
  <c r="H18" i="4"/>
  <c r="E13" i="3"/>
  <c r="F7" i="4"/>
  <c r="G18" i="4"/>
  <c r="F29" i="4"/>
  <c r="E7" i="4"/>
  <c r="E29" i="4"/>
  <c r="G8" i="4"/>
  <c r="G23" i="4"/>
  <c r="D7" i="4"/>
  <c r="G4" i="4"/>
  <c r="F13" i="3"/>
  <c r="G30" i="2"/>
  <c r="G29" i="2"/>
  <c r="G27" i="2"/>
  <c r="G26" i="2"/>
  <c r="G25" i="2"/>
  <c r="G24" i="2"/>
  <c r="G21" i="2"/>
  <c r="G20" i="2"/>
  <c r="G19" i="2"/>
  <c r="G17" i="2"/>
  <c r="G15" i="2"/>
  <c r="G14" i="2"/>
  <c r="G13" i="2"/>
  <c r="G12" i="2"/>
  <c r="G11" i="2"/>
  <c r="G10" i="2"/>
  <c r="G9" i="2"/>
  <c r="F18" i="2"/>
  <c r="F7" i="2" s="1"/>
  <c r="D4" i="2"/>
  <c r="H13" i="3" l="1"/>
  <c r="G13" i="3"/>
  <c r="H34" i="3"/>
  <c r="G34" i="3"/>
  <c r="F34" i="5"/>
  <c r="H34" i="5" s="1"/>
  <c r="I32" i="5"/>
  <c r="G29" i="4"/>
  <c r="G7" i="4"/>
  <c r="D28" i="2"/>
  <c r="D18" i="2"/>
  <c r="I34" i="5" l="1"/>
  <c r="G31" i="4"/>
  <c r="I31" i="4" s="1"/>
  <c r="I29" i="4"/>
  <c r="G18" i="2"/>
  <c r="D7" i="2"/>
  <c r="G7" i="2" s="1"/>
  <c r="G8" i="2"/>
  <c r="G6" i="2"/>
  <c r="G5" i="2"/>
  <c r="F4" i="2"/>
  <c r="F28" i="2" s="1"/>
  <c r="E4" i="2"/>
  <c r="G4" i="2" l="1"/>
  <c r="H23" i="2" s="1"/>
  <c r="E28" i="2"/>
  <c r="G28" i="2" s="1"/>
  <c r="H29" i="2" l="1"/>
  <c r="I29" i="2"/>
</calcChain>
</file>

<file path=xl/sharedStrings.xml><?xml version="1.0" encoding="utf-8"?>
<sst xmlns="http://schemas.openxmlformats.org/spreadsheetml/2006/main" count="219" uniqueCount="80">
  <si>
    <t>№ п/п</t>
  </si>
  <si>
    <t>Показник</t>
  </si>
  <si>
    <t>% виконання</t>
  </si>
  <si>
    <t>Відхилення в сумі</t>
  </si>
  <si>
    <t>Загальний дохід</t>
  </si>
  <si>
    <t>Дохід від реалізації продукції</t>
  </si>
  <si>
    <t>Інші доходи</t>
  </si>
  <si>
    <t>Всього витрат, в т.ч.</t>
  </si>
  <si>
    <t>2.1</t>
  </si>
  <si>
    <t>Витрати операційної діяльності</t>
  </si>
  <si>
    <t>ПММ</t>
  </si>
  <si>
    <t>матеріали, запасні частини</t>
  </si>
  <si>
    <t>електроенергія</t>
  </si>
  <si>
    <t>вибухові роботи</t>
  </si>
  <si>
    <t>амортизація</t>
  </si>
  <si>
    <t>пільгові пенсії</t>
  </si>
  <si>
    <t>банківське обслуговування</t>
  </si>
  <si>
    <t>інші витрати</t>
  </si>
  <si>
    <t>2.2</t>
  </si>
  <si>
    <t>Податки, в т.ч.</t>
  </si>
  <si>
    <t>надра</t>
  </si>
  <si>
    <t>земля</t>
  </si>
  <si>
    <t>вода, забруднення, нерухомість</t>
  </si>
  <si>
    <t>Дохід (збиток)</t>
  </si>
  <si>
    <t>Податок на прибуток</t>
  </si>
  <si>
    <t>Чистий дохід</t>
  </si>
  <si>
    <t>січень</t>
  </si>
  <si>
    <t>лютий</t>
  </si>
  <si>
    <t>березень</t>
  </si>
  <si>
    <t>Разом 1квар</t>
  </si>
  <si>
    <t>Сформовані витрати</t>
  </si>
  <si>
    <t>Собівартість реалізованої продукції</t>
  </si>
  <si>
    <t>Адмін витрати</t>
  </si>
  <si>
    <t>Витрати на збут</t>
  </si>
  <si>
    <t>Інші операційні витрати</t>
  </si>
  <si>
    <t>Інші витрати</t>
  </si>
  <si>
    <t>заробітна плата (ФОП)</t>
  </si>
  <si>
    <t>4.</t>
  </si>
  <si>
    <t>4.1</t>
  </si>
  <si>
    <t>4.2</t>
  </si>
  <si>
    <t>4.3</t>
  </si>
  <si>
    <t>4.4</t>
  </si>
  <si>
    <t>4.5</t>
  </si>
  <si>
    <t>Капітальні інвестиції</t>
  </si>
  <si>
    <t>Податок</t>
  </si>
  <si>
    <t>Дохід від реалізації</t>
  </si>
  <si>
    <t xml:space="preserve">Інші доходи </t>
  </si>
  <si>
    <t>Всього витрат, в т. ч.</t>
  </si>
  <si>
    <t>матеріали,запасні частини</t>
  </si>
  <si>
    <t>Податки, в т. ч.</t>
  </si>
  <si>
    <t>Податки на прибуток</t>
  </si>
  <si>
    <t>Сформовані витрати:</t>
  </si>
  <si>
    <t>Собвартість реалізованої продукції</t>
  </si>
  <si>
    <t>Адміністративні витрати</t>
  </si>
  <si>
    <t>Директор</t>
  </si>
  <si>
    <t>КП"Мукачівське кар’роуправління"</t>
  </si>
  <si>
    <t>Годя Ю.О.</t>
  </si>
  <si>
    <t>Виконавець: економіст Віщак О.В.</t>
  </si>
  <si>
    <t>4</t>
  </si>
  <si>
    <r>
      <t xml:space="preserve">Виконання фінансового плану по КП </t>
    </r>
    <r>
      <rPr>
        <b/>
        <sz val="12"/>
        <color theme="1"/>
        <rFont val="Calibri"/>
        <family val="2"/>
        <charset val="204"/>
      </rPr>
      <t>„Мукачівське  кар’оуправління″</t>
    </r>
  </si>
  <si>
    <t>Разом 2квар</t>
  </si>
  <si>
    <t>Квітень</t>
  </si>
  <si>
    <t>травень</t>
  </si>
  <si>
    <t>червень</t>
  </si>
  <si>
    <t>5.1</t>
  </si>
  <si>
    <t>тис.грн.</t>
  </si>
  <si>
    <t>1квартал 2019 р</t>
  </si>
  <si>
    <t>за I  квартал 2019 року.</t>
  </si>
  <si>
    <t>План на 2019р.</t>
  </si>
  <si>
    <t>I Квартал 2019 року план</t>
  </si>
  <si>
    <t xml:space="preserve"> I квартал 2019р. фактично</t>
  </si>
  <si>
    <t>2квартал 2019 р</t>
  </si>
  <si>
    <t>за II  квартал 2019 року.</t>
  </si>
  <si>
    <t>Інші операційні витрати (безкоштовна передача)</t>
  </si>
  <si>
    <t>II Квартал 2019 року план</t>
  </si>
  <si>
    <t xml:space="preserve"> II квартал 2019р. фактично</t>
  </si>
  <si>
    <t>за III  квартали 2019 року.</t>
  </si>
  <si>
    <t>план за III Квартали 2019 р.</t>
  </si>
  <si>
    <t xml:space="preserve">  фактично за III квартали 2019р. </t>
  </si>
  <si>
    <r>
      <t xml:space="preserve">Виконання фінансового плану по КП </t>
    </r>
    <r>
      <rPr>
        <b/>
        <sz val="12"/>
        <color theme="1"/>
        <rFont val="Calibri"/>
        <family val="2"/>
        <charset val="204"/>
      </rPr>
      <t>„Мукачівське  кар’єроуправління″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</si>
</sst>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0.0"/>
  </numFmts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sz val="14"/>
      <name val="Times New Roman CE"/>
      <charset val="204"/>
    </font>
    <font>
      <b/>
      <sz val="14"/>
      <name val="Times New Roman CE"/>
      <charset val="204"/>
    </font>
    <font>
      <b/>
      <i/>
      <sz val="14"/>
      <name val="Times New Roman CE"/>
      <family val="1"/>
      <charset val="238"/>
    </font>
    <font>
      <i/>
      <sz val="14"/>
      <name val="Times New Roman CE"/>
      <family val="1"/>
      <charset val="238"/>
    </font>
    <font>
      <b/>
      <sz val="14"/>
      <color theme="1"/>
      <name val="Calibri"/>
      <family val="2"/>
      <charset val="204"/>
      <scheme val="minor"/>
    </font>
    <font>
      <b/>
      <i/>
      <sz val="14"/>
      <name val="Times New Roman CE"/>
      <charset val="204"/>
    </font>
    <font>
      <b/>
      <i/>
      <u/>
      <sz val="14"/>
      <name val="Times New Roman CE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charset val="204"/>
    </font>
    <font>
      <b/>
      <i/>
      <sz val="11"/>
      <name val="Times New Roman CE"/>
      <charset val="204"/>
    </font>
    <font>
      <b/>
      <sz val="11"/>
      <name val="Times New Roman CE"/>
      <charset val="204"/>
    </font>
    <font>
      <b/>
      <i/>
      <u/>
      <sz val="11"/>
      <name val="Times New Roman CE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2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1" applyNumberFormat="1" applyFont="1" applyBorder="1" applyAlignment="1">
      <alignment vertical="center" wrapText="1"/>
    </xf>
    <xf numFmtId="0" fontId="3" fillId="0" borderId="2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center" vertical="center" wrapText="1"/>
    </xf>
    <xf numFmtId="165" fontId="6" fillId="0" borderId="6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left" vertical="center" wrapText="1"/>
    </xf>
    <xf numFmtId="0" fontId="7" fillId="0" borderId="6" xfId="1" applyNumberFormat="1" applyFont="1" applyBorder="1" applyAlignment="1">
      <alignment horizontal="left" vertical="center" wrapText="1"/>
    </xf>
    <xf numFmtId="0" fontId="8" fillId="0" borderId="6" xfId="1" applyNumberFormat="1" applyFont="1" applyBorder="1" applyAlignment="1">
      <alignment horizontal="left" vertical="center" wrapText="1"/>
    </xf>
    <xf numFmtId="165" fontId="8" fillId="0" borderId="6" xfId="1" applyNumberFormat="1" applyFont="1" applyBorder="1" applyAlignment="1">
      <alignment horizontal="right"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0" fontId="4" fillId="0" borderId="7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165" fontId="3" fillId="0" borderId="8" xfId="1" applyNumberFormat="1" applyFont="1" applyBorder="1" applyAlignment="1">
      <alignment horizontal="center" vertical="center" wrapText="1"/>
    </xf>
    <xf numFmtId="0" fontId="1" fillId="0" borderId="0" xfId="0" applyFont="1"/>
    <xf numFmtId="0" fontId="9" fillId="0" borderId="0" xfId="0" applyFont="1"/>
    <xf numFmtId="0" fontId="6" fillId="0" borderId="6" xfId="1" applyNumberFormat="1" applyFont="1" applyBorder="1" applyAlignment="1">
      <alignment horizontal="left" vertical="center" wrapText="1"/>
    </xf>
    <xf numFmtId="0" fontId="5" fillId="0" borderId="6" xfId="1" applyNumberFormat="1" applyFont="1" applyBorder="1" applyAlignment="1">
      <alignment horizontal="left" vertical="center" wrapText="1"/>
    </xf>
    <xf numFmtId="165" fontId="5" fillId="0" borderId="6" xfId="1" applyNumberFormat="1" applyFont="1" applyBorder="1" applyAlignment="1">
      <alignment horizontal="right" vertical="center" wrapText="1"/>
    </xf>
    <xf numFmtId="165" fontId="6" fillId="0" borderId="6" xfId="1" applyNumberFormat="1" applyFont="1" applyBorder="1" applyAlignment="1">
      <alignment horizontal="right" vertical="center" wrapText="1"/>
    </xf>
    <xf numFmtId="165" fontId="10" fillId="0" borderId="6" xfId="1" applyNumberFormat="1" applyFont="1" applyBorder="1" applyAlignment="1">
      <alignment horizontal="right" vertical="center" wrapText="1"/>
    </xf>
    <xf numFmtId="0" fontId="11" fillId="0" borderId="6" xfId="1" applyNumberFormat="1" applyFont="1" applyBorder="1" applyAlignment="1">
      <alignment horizontal="left" vertical="center" wrapText="1"/>
    </xf>
    <xf numFmtId="165" fontId="0" fillId="0" borderId="0" xfId="0" applyNumberFormat="1"/>
    <xf numFmtId="9" fontId="0" fillId="0" borderId="0" xfId="0" applyNumberFormat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6" xfId="0" applyBorder="1"/>
    <xf numFmtId="164" fontId="1" fillId="0" borderId="6" xfId="0" applyNumberFormat="1" applyFont="1" applyBorder="1" applyAlignment="1">
      <alignment horizontal="center"/>
    </xf>
    <xf numFmtId="164" fontId="1" fillId="0" borderId="6" xfId="2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2" applyFont="1" applyBorder="1" applyAlignment="1">
      <alignment horizontal="center"/>
    </xf>
    <xf numFmtId="16" fontId="0" fillId="0" borderId="6" xfId="0" applyNumberFormat="1" applyBorder="1"/>
    <xf numFmtId="0" fontId="1" fillId="0" borderId="6" xfId="0" applyFont="1" applyBorder="1" applyAlignment="1">
      <alignment horizontal="center" vertical="top"/>
    </xf>
    <xf numFmtId="2" fontId="0" fillId="0" borderId="6" xfId="0" applyNumberFormat="1" applyBorder="1" applyAlignment="1">
      <alignment horizontal="center"/>
    </xf>
    <xf numFmtId="2" fontId="0" fillId="0" borderId="6" xfId="2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6" xfId="2" applyNumberFormat="1" applyFont="1" applyBorder="1" applyAlignment="1">
      <alignment horizontal="center"/>
    </xf>
    <xf numFmtId="164" fontId="1" fillId="0" borderId="6" xfId="2" applyNumberFormat="1" applyFont="1" applyBorder="1" applyAlignment="1">
      <alignment horizontal="center"/>
    </xf>
    <xf numFmtId="0" fontId="13" fillId="0" borderId="0" xfId="0" applyFont="1"/>
    <xf numFmtId="49" fontId="1" fillId="0" borderId="6" xfId="0" applyNumberFormat="1" applyFont="1" applyBorder="1" applyAlignment="1">
      <alignment horizontal="right"/>
    </xf>
    <xf numFmtId="0" fontId="14" fillId="0" borderId="0" xfId="0" applyFont="1"/>
    <xf numFmtId="166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0" fillId="0" borderId="0" xfId="0" applyFont="1"/>
    <xf numFmtId="0" fontId="16" fillId="0" borderId="1" xfId="1" applyNumberFormat="1" applyFont="1" applyBorder="1" applyAlignment="1">
      <alignment vertical="center" wrapText="1"/>
    </xf>
    <xf numFmtId="0" fontId="16" fillId="0" borderId="2" xfId="1" applyNumberFormat="1" applyFont="1" applyBorder="1" applyAlignment="1">
      <alignment horizontal="center" vertical="center" wrapText="1"/>
    </xf>
    <xf numFmtId="165" fontId="16" fillId="0" borderId="2" xfId="1" applyNumberFormat="1" applyFont="1" applyBorder="1" applyAlignment="1">
      <alignment horizontal="center" vertical="center" wrapText="1"/>
    </xf>
    <xf numFmtId="0" fontId="17" fillId="0" borderId="3" xfId="1" applyNumberFormat="1" applyFont="1" applyBorder="1" applyAlignment="1">
      <alignment horizontal="center" vertical="center" wrapText="1"/>
    </xf>
    <xf numFmtId="0" fontId="16" fillId="0" borderId="4" xfId="1" applyNumberFormat="1" applyFont="1" applyBorder="1" applyAlignment="1">
      <alignment horizontal="center" vertical="center" wrapText="1"/>
    </xf>
    <xf numFmtId="165" fontId="16" fillId="2" borderId="4" xfId="1" applyNumberFormat="1" applyFont="1" applyFill="1" applyBorder="1" applyAlignment="1">
      <alignment horizontal="center" vertical="center" wrapText="1"/>
    </xf>
    <xf numFmtId="0" fontId="17" fillId="0" borderId="5" xfId="1" applyNumberFormat="1" applyFont="1" applyBorder="1" applyAlignment="1">
      <alignment horizontal="center" vertical="center" wrapText="1"/>
    </xf>
    <xf numFmtId="0" fontId="17" fillId="0" borderId="6" xfId="1" applyNumberFormat="1" applyFont="1" applyBorder="1" applyAlignment="1">
      <alignment horizontal="center" vertical="center" wrapText="1"/>
    </xf>
    <xf numFmtId="165" fontId="20" fillId="0" borderId="6" xfId="1" applyNumberFormat="1" applyFont="1" applyBorder="1" applyAlignment="1">
      <alignment horizontal="center" vertical="center" wrapText="1"/>
    </xf>
    <xf numFmtId="0" fontId="16" fillId="0" borderId="6" xfId="1" applyNumberFormat="1" applyFont="1" applyBorder="1" applyAlignment="1">
      <alignment horizontal="center" vertical="center" wrapText="1"/>
    </xf>
    <xf numFmtId="165" fontId="22" fillId="0" borderId="6" xfId="1" applyNumberFormat="1" applyFont="1" applyBorder="1" applyAlignment="1">
      <alignment horizontal="center" vertical="center" wrapText="1"/>
    </xf>
    <xf numFmtId="49" fontId="17" fillId="0" borderId="5" xfId="1" applyNumberFormat="1" applyFont="1" applyBorder="1" applyAlignment="1">
      <alignment horizontal="center" vertical="center" wrapText="1"/>
    </xf>
    <xf numFmtId="0" fontId="17" fillId="0" borderId="6" xfId="1" applyNumberFormat="1" applyFont="1" applyBorder="1" applyAlignment="1">
      <alignment horizontal="left" vertical="center" wrapText="1"/>
    </xf>
    <xf numFmtId="0" fontId="18" fillId="0" borderId="6" xfId="1" applyNumberFormat="1" applyFont="1" applyBorder="1" applyAlignment="1">
      <alignment horizontal="left" vertical="center" wrapText="1"/>
    </xf>
    <xf numFmtId="0" fontId="19" fillId="0" borderId="6" xfId="1" applyNumberFormat="1" applyFont="1" applyBorder="1" applyAlignment="1">
      <alignment horizontal="left" vertical="center" wrapText="1"/>
    </xf>
    <xf numFmtId="165" fontId="19" fillId="0" borderId="6" xfId="1" applyNumberFormat="1" applyFont="1" applyBorder="1" applyAlignment="1">
      <alignment horizontal="right" vertical="center" wrapText="1"/>
    </xf>
    <xf numFmtId="165" fontId="21" fillId="0" borderId="6" xfId="1" applyNumberFormat="1" applyFont="1" applyBorder="1" applyAlignment="1">
      <alignment horizontal="right" vertical="center" wrapText="1"/>
    </xf>
    <xf numFmtId="0" fontId="23" fillId="0" borderId="6" xfId="1" applyNumberFormat="1" applyFont="1" applyBorder="1" applyAlignment="1">
      <alignment horizontal="left" vertical="center" wrapText="1"/>
    </xf>
    <xf numFmtId="0" fontId="22" fillId="0" borderId="6" xfId="1" applyNumberFormat="1" applyFont="1" applyBorder="1" applyAlignment="1">
      <alignment horizontal="left" vertical="center" wrapText="1"/>
    </xf>
    <xf numFmtId="165" fontId="22" fillId="0" borderId="6" xfId="1" applyNumberFormat="1" applyFont="1" applyBorder="1" applyAlignment="1">
      <alignment horizontal="right" vertical="center" wrapText="1"/>
    </xf>
    <xf numFmtId="0" fontId="20" fillId="0" borderId="6" xfId="1" applyNumberFormat="1" applyFont="1" applyBorder="1" applyAlignment="1">
      <alignment horizontal="left" vertical="center" wrapText="1"/>
    </xf>
    <xf numFmtId="165" fontId="20" fillId="0" borderId="6" xfId="1" applyNumberFormat="1" applyFont="1" applyBorder="1" applyAlignment="1">
      <alignment horizontal="right" vertical="center" wrapText="1"/>
    </xf>
    <xf numFmtId="165" fontId="16" fillId="0" borderId="6" xfId="1" applyNumberFormat="1" applyFont="1" applyBorder="1" applyAlignment="1">
      <alignment horizontal="center" vertical="center" wrapText="1"/>
    </xf>
    <xf numFmtId="0" fontId="17" fillId="0" borderId="7" xfId="1" applyNumberFormat="1" applyFont="1" applyBorder="1" applyAlignment="1">
      <alignment horizontal="center" vertical="center" wrapText="1"/>
    </xf>
    <xf numFmtId="0" fontId="16" fillId="0" borderId="8" xfId="1" applyNumberFormat="1" applyFont="1" applyBorder="1" applyAlignment="1">
      <alignment horizontal="center" vertical="center" wrapText="1"/>
    </xf>
    <xf numFmtId="165" fontId="16" fillId="0" borderId="8" xfId="1" applyNumberFormat="1" applyFont="1" applyBorder="1" applyAlignment="1">
      <alignment horizontal="center" vertical="center" wrapText="1"/>
    </xf>
    <xf numFmtId="165" fontId="20" fillId="4" borderId="6" xfId="1" applyNumberFormat="1" applyFont="1" applyFill="1" applyBorder="1" applyAlignment="1">
      <alignment horizontal="center" vertical="center" wrapText="1"/>
    </xf>
    <xf numFmtId="165" fontId="16" fillId="2" borderId="9" xfId="1" applyNumberFormat="1" applyFont="1" applyFill="1" applyBorder="1" applyAlignment="1">
      <alignment horizontal="center" vertical="center" wrapText="1"/>
    </xf>
    <xf numFmtId="165" fontId="16" fillId="4" borderId="9" xfId="1" applyNumberFormat="1" applyFont="1" applyFill="1" applyBorder="1" applyAlignment="1">
      <alignment horizontal="center" vertical="center" wrapText="1"/>
    </xf>
    <xf numFmtId="165" fontId="16" fillId="4" borderId="4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3"/>
  <sheetViews>
    <sheetView view="pageBreakPreview" zoomScale="60" workbookViewId="0">
      <selection activeCell="H11" sqref="H11"/>
    </sheetView>
  </sheetViews>
  <sheetFormatPr defaultRowHeight="15"/>
  <cols>
    <col min="1" max="1" width="5.85546875" customWidth="1"/>
    <col min="3" max="3" width="35.5703125" customWidth="1"/>
    <col min="4" max="4" width="13.5703125" customWidth="1"/>
    <col min="5" max="6" width="11.28515625" customWidth="1"/>
    <col min="7" max="7" width="10.85546875" customWidth="1"/>
    <col min="8" max="8" width="10.42578125" customWidth="1"/>
  </cols>
  <sheetData>
    <row r="1" spans="2:9">
      <c r="E1" s="21">
        <v>3923.8</v>
      </c>
    </row>
    <row r="2" spans="2:9" ht="15.75" thickBot="1">
      <c r="B2" s="52"/>
      <c r="C2" s="21" t="s">
        <v>66</v>
      </c>
      <c r="D2" s="52"/>
      <c r="E2" s="52"/>
      <c r="F2" s="52"/>
      <c r="G2" s="52"/>
    </row>
    <row r="3" spans="2:9" ht="33.6" customHeight="1" thickBot="1">
      <c r="B3" s="53" t="s">
        <v>0</v>
      </c>
      <c r="C3" s="54" t="s">
        <v>1</v>
      </c>
      <c r="D3" s="55" t="s">
        <v>26</v>
      </c>
      <c r="E3" s="55" t="s">
        <v>27</v>
      </c>
      <c r="F3" s="55" t="s">
        <v>28</v>
      </c>
      <c r="G3" s="55" t="s">
        <v>29</v>
      </c>
    </row>
    <row r="4" spans="2:9" ht="19.149999999999999" customHeight="1">
      <c r="B4" s="56">
        <v>1</v>
      </c>
      <c r="C4" s="57" t="s">
        <v>4</v>
      </c>
      <c r="D4" s="58">
        <f>D5+D6</f>
        <v>1156.5</v>
      </c>
      <c r="E4" s="58">
        <f>E5+E6</f>
        <v>3974.7999999999997</v>
      </c>
      <c r="F4" s="58">
        <f>F5+F6</f>
        <v>4557.3999999999996</v>
      </c>
      <c r="G4" s="58">
        <f>D4+E4+F4</f>
        <v>9688.6999999999989</v>
      </c>
    </row>
    <row r="5" spans="2:9" ht="16.899999999999999" customHeight="1">
      <c r="B5" s="59"/>
      <c r="C5" s="60" t="s">
        <v>5</v>
      </c>
      <c r="D5" s="61">
        <v>930.8</v>
      </c>
      <c r="E5" s="79">
        <v>3923.7</v>
      </c>
      <c r="F5" s="61">
        <v>4494.5</v>
      </c>
      <c r="G5" s="58">
        <f t="shared" ref="G5:G30" si="0">D5+E5+F5</f>
        <v>9349</v>
      </c>
      <c r="H5" s="29">
        <f>D5+E2+F5</f>
        <v>5425.3</v>
      </c>
    </row>
    <row r="6" spans="2:9" ht="15" customHeight="1">
      <c r="B6" s="59"/>
      <c r="C6" s="60" t="s">
        <v>6</v>
      </c>
      <c r="D6" s="61">
        <v>225.7</v>
      </c>
      <c r="E6" s="61">
        <v>51.1</v>
      </c>
      <c r="F6" s="61">
        <v>62.9</v>
      </c>
      <c r="G6" s="58">
        <f t="shared" si="0"/>
        <v>339.7</v>
      </c>
    </row>
    <row r="7" spans="2:9" ht="17.45" customHeight="1">
      <c r="B7" s="59">
        <v>2</v>
      </c>
      <c r="C7" s="62" t="s">
        <v>7</v>
      </c>
      <c r="D7" s="63">
        <f>D8+D18</f>
        <v>1923.4</v>
      </c>
      <c r="E7" s="63">
        <f>E8+E18</f>
        <v>4067.3999999999996</v>
      </c>
      <c r="F7" s="63">
        <f>F8+F18</f>
        <v>3970.9999999999995</v>
      </c>
      <c r="G7" s="58">
        <f t="shared" si="0"/>
        <v>9961.7999999999993</v>
      </c>
    </row>
    <row r="8" spans="2:9" ht="18" customHeight="1">
      <c r="B8" s="64" t="s">
        <v>8</v>
      </c>
      <c r="C8" s="62" t="s">
        <v>9</v>
      </c>
      <c r="D8" s="63">
        <f>D9+D10+D11+D12+D13+D14+D15+D16+D17</f>
        <v>1923.4</v>
      </c>
      <c r="E8" s="63">
        <f>E9+E10+E11+E12+E13+E14+E15+E16+E17</f>
        <v>3493.1</v>
      </c>
      <c r="F8" s="63">
        <f>F9+F10+F11+F12+F13+F14+F15+F16+F17</f>
        <v>3970.9999999999995</v>
      </c>
      <c r="G8" s="80">
        <f t="shared" si="0"/>
        <v>9387.5</v>
      </c>
      <c r="I8">
        <v>8259.18</v>
      </c>
    </row>
    <row r="9" spans="2:9">
      <c r="B9" s="59"/>
      <c r="C9" s="65" t="s">
        <v>10</v>
      </c>
      <c r="D9" s="61">
        <v>255</v>
      </c>
      <c r="E9" s="61">
        <v>654.70000000000005</v>
      </c>
      <c r="F9" s="61">
        <v>399.3</v>
      </c>
      <c r="G9" s="81">
        <f t="shared" si="0"/>
        <v>1309</v>
      </c>
    </row>
    <row r="10" spans="2:9" ht="17.45" customHeight="1">
      <c r="B10" s="59"/>
      <c r="C10" s="65" t="s">
        <v>11</v>
      </c>
      <c r="D10" s="61">
        <v>262.8</v>
      </c>
      <c r="E10" s="61">
        <v>661.5</v>
      </c>
      <c r="F10" s="61">
        <v>596.5</v>
      </c>
      <c r="G10" s="80">
        <f t="shared" si="0"/>
        <v>1520.8</v>
      </c>
    </row>
    <row r="11" spans="2:9" ht="19.149999999999999" customHeight="1">
      <c r="B11" s="59"/>
      <c r="C11" s="65" t="s">
        <v>12</v>
      </c>
      <c r="D11" s="61">
        <v>438.7</v>
      </c>
      <c r="E11" s="61">
        <v>215.8</v>
      </c>
      <c r="F11" s="61">
        <v>295.89999999999998</v>
      </c>
      <c r="G11" s="81">
        <f t="shared" si="0"/>
        <v>950.4</v>
      </c>
    </row>
    <row r="12" spans="2:9" ht="17.45" customHeight="1">
      <c r="B12" s="59"/>
      <c r="C12" s="65" t="s">
        <v>36</v>
      </c>
      <c r="D12" s="61">
        <v>503.9</v>
      </c>
      <c r="E12" s="61">
        <v>999.5</v>
      </c>
      <c r="F12" s="61">
        <v>1208.5999999999999</v>
      </c>
      <c r="G12" s="58">
        <f t="shared" si="0"/>
        <v>2712</v>
      </c>
    </row>
    <row r="13" spans="2:9" ht="19.899999999999999" customHeight="1">
      <c r="B13" s="59"/>
      <c r="C13" s="65" t="s">
        <v>13</v>
      </c>
      <c r="D13" s="61">
        <v>0</v>
      </c>
      <c r="E13" s="61">
        <v>454.6</v>
      </c>
      <c r="F13" s="61">
        <v>484.6</v>
      </c>
      <c r="G13" s="82">
        <f t="shared" si="0"/>
        <v>939.2</v>
      </c>
    </row>
    <row r="14" spans="2:9" ht="18" customHeight="1">
      <c r="B14" s="59"/>
      <c r="C14" s="65" t="s">
        <v>14</v>
      </c>
      <c r="D14" s="61">
        <v>154.30000000000001</v>
      </c>
      <c r="E14" s="61">
        <v>196.7</v>
      </c>
      <c r="F14" s="61">
        <v>198</v>
      </c>
      <c r="G14" s="58">
        <f t="shared" si="0"/>
        <v>549</v>
      </c>
    </row>
    <row r="15" spans="2:9" ht="16.149999999999999" customHeight="1">
      <c r="B15" s="59"/>
      <c r="C15" s="65" t="s">
        <v>15</v>
      </c>
      <c r="D15" s="61">
        <v>11.5</v>
      </c>
      <c r="E15" s="61">
        <v>11.5</v>
      </c>
      <c r="F15" s="61">
        <v>11.5</v>
      </c>
      <c r="G15" s="58">
        <f t="shared" si="0"/>
        <v>34.5</v>
      </c>
    </row>
    <row r="16" spans="2:9" ht="16.899999999999999" customHeight="1">
      <c r="B16" s="59"/>
      <c r="C16" s="65" t="s">
        <v>16</v>
      </c>
      <c r="D16" s="61">
        <v>0.6</v>
      </c>
      <c r="E16" s="61">
        <v>2</v>
      </c>
      <c r="F16" s="61">
        <v>3.2</v>
      </c>
      <c r="G16" s="58">
        <f>D16+E16+F16</f>
        <v>5.8000000000000007</v>
      </c>
    </row>
    <row r="17" spans="2:10" ht="21" customHeight="1">
      <c r="B17" s="59"/>
      <c r="C17" s="65" t="s">
        <v>17</v>
      </c>
      <c r="D17" s="63">
        <v>296.60000000000002</v>
      </c>
      <c r="E17" s="63">
        <v>296.8</v>
      </c>
      <c r="F17" s="63">
        <v>773.4</v>
      </c>
      <c r="G17" s="58">
        <f t="shared" si="0"/>
        <v>1366.8000000000002</v>
      </c>
    </row>
    <row r="18" spans="2:10" ht="16.899999999999999" customHeight="1">
      <c r="B18" s="64" t="s">
        <v>18</v>
      </c>
      <c r="C18" s="66" t="s">
        <v>19</v>
      </c>
      <c r="D18" s="63">
        <f>D19+D20</f>
        <v>0</v>
      </c>
      <c r="E18" s="63">
        <f>E19+E20+E21</f>
        <v>574.29999999999995</v>
      </c>
      <c r="F18" s="63">
        <f>F19+F20</f>
        <v>0</v>
      </c>
      <c r="G18" s="58">
        <f t="shared" si="0"/>
        <v>574.29999999999995</v>
      </c>
      <c r="H18" s="29"/>
    </row>
    <row r="19" spans="2:10" ht="16.149999999999999" customHeight="1">
      <c r="B19" s="59"/>
      <c r="C19" s="67" t="s">
        <v>20</v>
      </c>
      <c r="D19" s="61"/>
      <c r="E19" s="61">
        <v>544.79999999999995</v>
      </c>
      <c r="F19" s="74"/>
      <c r="G19" s="58">
        <f t="shared" si="0"/>
        <v>544.79999999999995</v>
      </c>
    </row>
    <row r="20" spans="2:10" ht="19.899999999999999" customHeight="1">
      <c r="B20" s="59"/>
      <c r="C20" s="67" t="s">
        <v>21</v>
      </c>
      <c r="D20" s="61"/>
      <c r="E20" s="61">
        <v>25.2</v>
      </c>
      <c r="F20" s="74"/>
      <c r="G20" s="58">
        <f t="shared" si="0"/>
        <v>25.2</v>
      </c>
    </row>
    <row r="21" spans="2:10" ht="15" customHeight="1">
      <c r="B21" s="59"/>
      <c r="C21" s="67" t="s">
        <v>22</v>
      </c>
      <c r="D21" s="61"/>
      <c r="E21" s="61">
        <v>4.3</v>
      </c>
      <c r="F21" s="74"/>
      <c r="G21" s="58">
        <f t="shared" si="0"/>
        <v>4.3</v>
      </c>
    </row>
    <row r="22" spans="2:10" ht="16.899999999999999" customHeight="1">
      <c r="B22" s="59">
        <v>3</v>
      </c>
      <c r="C22" s="70" t="s">
        <v>43</v>
      </c>
      <c r="D22" s="68">
        <v>2165</v>
      </c>
      <c r="E22" s="69"/>
      <c r="F22" s="68"/>
      <c r="G22" s="58"/>
    </row>
    <row r="23" spans="2:10" ht="19.149999999999999" customHeight="1">
      <c r="B23" s="64" t="s">
        <v>37</v>
      </c>
      <c r="C23" s="71" t="s">
        <v>30</v>
      </c>
      <c r="D23" s="72">
        <f>D24+D25+D26+D27</f>
        <v>1964.2</v>
      </c>
      <c r="E23" s="72">
        <f>E24+E25+E26+E27</f>
        <v>4819.8000000000011</v>
      </c>
      <c r="F23" s="72">
        <f>F24+F25+F26+F27</f>
        <v>3503.1</v>
      </c>
      <c r="G23" s="58">
        <f>D23+E23+F23</f>
        <v>10287.1</v>
      </c>
      <c r="H23" s="29">
        <f>G4-G23</f>
        <v>-598.40000000000146</v>
      </c>
    </row>
    <row r="24" spans="2:10" ht="19.899999999999999" customHeight="1">
      <c r="B24" s="64" t="s">
        <v>38</v>
      </c>
      <c r="C24" s="73" t="s">
        <v>31</v>
      </c>
      <c r="D24" s="74">
        <v>1654.7</v>
      </c>
      <c r="E24" s="74">
        <v>3727.9</v>
      </c>
      <c r="F24" s="74">
        <v>2876.6</v>
      </c>
      <c r="G24" s="58">
        <f t="shared" si="0"/>
        <v>8259.2000000000007</v>
      </c>
    </row>
    <row r="25" spans="2:10">
      <c r="B25" s="64" t="s">
        <v>39</v>
      </c>
      <c r="C25" s="73" t="s">
        <v>32</v>
      </c>
      <c r="D25" s="74">
        <v>149.80000000000001</v>
      </c>
      <c r="E25" s="74">
        <v>847.2</v>
      </c>
      <c r="F25" s="74">
        <v>386.9</v>
      </c>
      <c r="G25" s="58">
        <f t="shared" si="0"/>
        <v>1383.9</v>
      </c>
    </row>
    <row r="26" spans="2:10">
      <c r="B26" s="64" t="s">
        <v>40</v>
      </c>
      <c r="C26" s="73" t="s">
        <v>33</v>
      </c>
      <c r="D26" s="74">
        <v>82</v>
      </c>
      <c r="E26" s="74">
        <v>112.1</v>
      </c>
      <c r="F26" s="74">
        <v>136.1</v>
      </c>
      <c r="G26" s="58">
        <f t="shared" si="0"/>
        <v>330.2</v>
      </c>
    </row>
    <row r="27" spans="2:10">
      <c r="B27" s="64" t="s">
        <v>41</v>
      </c>
      <c r="C27" s="73" t="s">
        <v>34</v>
      </c>
      <c r="D27" s="74">
        <v>77.7</v>
      </c>
      <c r="E27" s="74">
        <v>132.6</v>
      </c>
      <c r="F27" s="74">
        <v>103.5</v>
      </c>
      <c r="G27" s="58">
        <f t="shared" si="0"/>
        <v>313.8</v>
      </c>
    </row>
    <row r="28" spans="2:10">
      <c r="B28" s="59">
        <v>5</v>
      </c>
      <c r="C28" s="62" t="s">
        <v>23</v>
      </c>
      <c r="D28" s="75">
        <f>D4-D23</f>
        <v>-807.7</v>
      </c>
      <c r="E28" s="75">
        <f>E4-E23</f>
        <v>-845.00000000000136</v>
      </c>
      <c r="F28" s="75">
        <f>F4-F23</f>
        <v>1054.2999999999997</v>
      </c>
      <c r="G28" s="58">
        <f t="shared" si="0"/>
        <v>-598.40000000000168</v>
      </c>
    </row>
    <row r="29" spans="2:10">
      <c r="B29" s="59"/>
      <c r="C29" s="60" t="s">
        <v>24</v>
      </c>
      <c r="D29" s="75"/>
      <c r="E29" s="75"/>
      <c r="F29" s="75"/>
      <c r="G29" s="58">
        <f t="shared" si="0"/>
        <v>0</v>
      </c>
      <c r="H29" s="29">
        <f>G4-G23</f>
        <v>-598.40000000000146</v>
      </c>
      <c r="I29" s="29">
        <f>G4-G23</f>
        <v>-598.40000000000146</v>
      </c>
    </row>
    <row r="30" spans="2:10" ht="15.75" thickBot="1">
      <c r="B30" s="76">
        <v>6</v>
      </c>
      <c r="C30" s="77" t="s">
        <v>25</v>
      </c>
      <c r="D30" s="78"/>
      <c r="E30" s="78"/>
      <c r="F30" s="78"/>
      <c r="G30" s="58">
        <f t="shared" si="0"/>
        <v>0</v>
      </c>
      <c r="I30" s="30">
        <v>0.18</v>
      </c>
      <c r="J30" t="s">
        <v>44</v>
      </c>
    </row>
    <row r="31" spans="2:10" ht="16.149999999999999" customHeight="1"/>
    <row r="32" spans="2:10" ht="17.45" customHeight="1"/>
    <row r="33" ht="18" customHeight="1"/>
  </sheetData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H45"/>
  <sheetViews>
    <sheetView topLeftCell="A23" workbookViewId="0">
      <selection activeCell="J31" sqref="J31"/>
    </sheetView>
  </sheetViews>
  <sheetFormatPr defaultRowHeight="15"/>
  <cols>
    <col min="1" max="1" width="3.7109375" customWidth="1"/>
    <col min="2" max="2" width="6.7109375" customWidth="1"/>
    <col min="3" max="3" width="29.140625" customWidth="1"/>
    <col min="4" max="4" width="12.28515625" customWidth="1"/>
    <col min="5" max="5" width="10.28515625" customWidth="1"/>
    <col min="6" max="6" width="11.28515625" customWidth="1"/>
    <col min="7" max="7" width="10.85546875" customWidth="1"/>
    <col min="8" max="8" width="12" customWidth="1"/>
    <col min="9" max="9" width="7" customWidth="1"/>
    <col min="10" max="10" width="21.28515625" customWidth="1"/>
    <col min="12" max="12" width="10.7109375" customWidth="1"/>
  </cols>
  <sheetData>
    <row r="6" spans="2:8" ht="15.75">
      <c r="C6" s="48" t="s">
        <v>59</v>
      </c>
      <c r="D6" s="48"/>
      <c r="E6" s="48"/>
      <c r="F6" s="48"/>
    </row>
    <row r="7" spans="2:8" ht="15.75">
      <c r="C7" s="48"/>
      <c r="D7" s="48" t="s">
        <v>67</v>
      </c>
      <c r="E7" s="48"/>
      <c r="F7" s="48"/>
    </row>
    <row r="8" spans="2:8">
      <c r="H8" t="s">
        <v>65</v>
      </c>
    </row>
    <row r="9" spans="2:8" ht="45">
      <c r="B9" s="31" t="s">
        <v>0</v>
      </c>
      <c r="C9" s="32" t="s">
        <v>1</v>
      </c>
      <c r="D9" s="33" t="s">
        <v>68</v>
      </c>
      <c r="E9" s="33" t="s">
        <v>69</v>
      </c>
      <c r="F9" s="33" t="s">
        <v>70</v>
      </c>
      <c r="G9" s="33" t="s">
        <v>2</v>
      </c>
      <c r="H9" s="33" t="s">
        <v>3</v>
      </c>
    </row>
    <row r="10" spans="2:8">
      <c r="B10" s="31">
        <v>1</v>
      </c>
      <c r="C10" s="32" t="s">
        <v>4</v>
      </c>
      <c r="D10" s="35">
        <f>D11+D12</f>
        <v>43387.199999999997</v>
      </c>
      <c r="E10" s="43">
        <f>E11+E12</f>
        <v>8096.8</v>
      </c>
      <c r="F10" s="44">
        <f>F11+F12</f>
        <v>9688.7000000000007</v>
      </c>
      <c r="G10" s="49">
        <f>F10/E10*100-100</f>
        <v>19.660853670585922</v>
      </c>
      <c r="H10" s="45">
        <f>F10-E10</f>
        <v>1591.9000000000005</v>
      </c>
    </row>
    <row r="11" spans="2:8">
      <c r="B11" s="34"/>
      <c r="C11" s="37" t="s">
        <v>45</v>
      </c>
      <c r="D11" s="38">
        <v>43176</v>
      </c>
      <c r="E11" s="41">
        <v>8014.6</v>
      </c>
      <c r="F11" s="42">
        <v>9349</v>
      </c>
      <c r="G11" s="49">
        <f t="shared" ref="G11:G34" si="0">F11/E11*100-100</f>
        <v>16.649614453622135</v>
      </c>
      <c r="H11" s="45">
        <f t="shared" ref="H11:H34" si="1">F11-E11</f>
        <v>1334.3999999999996</v>
      </c>
    </row>
    <row r="12" spans="2:8">
      <c r="B12" s="34"/>
      <c r="C12" s="37" t="s">
        <v>46</v>
      </c>
      <c r="D12" s="38">
        <v>211.2</v>
      </c>
      <c r="E12" s="41">
        <v>82.2</v>
      </c>
      <c r="F12" s="42">
        <v>339.7</v>
      </c>
      <c r="G12" s="49">
        <f t="shared" si="0"/>
        <v>313.2603406326034</v>
      </c>
      <c r="H12" s="45">
        <f t="shared" si="1"/>
        <v>257.5</v>
      </c>
    </row>
    <row r="13" spans="2:8">
      <c r="B13" s="31">
        <v>2</v>
      </c>
      <c r="C13" s="32" t="s">
        <v>47</v>
      </c>
      <c r="D13" s="35">
        <f>D14+D24</f>
        <v>39435.799999999996</v>
      </c>
      <c r="E13" s="43">
        <f>E14+E24</f>
        <v>7848.2</v>
      </c>
      <c r="F13" s="43">
        <f>F14+F24</f>
        <v>9961.7999999999993</v>
      </c>
      <c r="G13" s="49">
        <f t="shared" si="0"/>
        <v>26.93101602915317</v>
      </c>
      <c r="H13" s="45">
        <f t="shared" si="1"/>
        <v>2113.5999999999995</v>
      </c>
    </row>
    <row r="14" spans="2:8">
      <c r="B14" s="47" t="s">
        <v>8</v>
      </c>
      <c r="C14" s="32" t="s">
        <v>9</v>
      </c>
      <c r="D14" s="36">
        <f>D15+D16+D17+D18+D19+D20+D21+D22+D23</f>
        <v>37613.999999999993</v>
      </c>
      <c r="E14" s="44">
        <f>E15+E16+E17+E18+E19+E20+E21+E22+E23</f>
        <v>7401</v>
      </c>
      <c r="F14" s="44">
        <f>F15+F16+F17+F18+F19+F20+F21+F22+F23</f>
        <v>9387.5</v>
      </c>
      <c r="G14" s="49">
        <f t="shared" si="0"/>
        <v>26.840967436832869</v>
      </c>
      <c r="H14" s="45">
        <f t="shared" si="1"/>
        <v>1986.5</v>
      </c>
    </row>
    <row r="15" spans="2:8">
      <c r="B15" s="34"/>
      <c r="C15" s="34" t="s">
        <v>10</v>
      </c>
      <c r="D15" s="41">
        <v>5052</v>
      </c>
      <c r="E15" s="41">
        <v>1050.2</v>
      </c>
      <c r="F15" s="42">
        <v>1309</v>
      </c>
      <c r="G15" s="49">
        <f t="shared" si="0"/>
        <v>24.642925157112927</v>
      </c>
      <c r="H15" s="45">
        <f t="shared" si="1"/>
        <v>258.79999999999995</v>
      </c>
    </row>
    <row r="16" spans="2:8">
      <c r="B16" s="34"/>
      <c r="C16" s="34" t="s">
        <v>48</v>
      </c>
      <c r="D16" s="41">
        <v>5612</v>
      </c>
      <c r="E16" s="42">
        <v>1005.5</v>
      </c>
      <c r="F16" s="41">
        <v>1520.8</v>
      </c>
      <c r="G16" s="49">
        <f t="shared" si="0"/>
        <v>51.248135256091473</v>
      </c>
      <c r="H16" s="45">
        <f t="shared" si="1"/>
        <v>515.29999999999995</v>
      </c>
    </row>
    <row r="17" spans="2:8">
      <c r="B17" s="34"/>
      <c r="C17" s="34" t="s">
        <v>12</v>
      </c>
      <c r="D17" s="41">
        <v>1979.2</v>
      </c>
      <c r="E17" s="41">
        <v>368.4</v>
      </c>
      <c r="F17" s="42">
        <v>950.4</v>
      </c>
      <c r="G17" s="49">
        <f t="shared" si="0"/>
        <v>157.98045602605868</v>
      </c>
      <c r="H17" s="45">
        <f t="shared" si="1"/>
        <v>582</v>
      </c>
    </row>
    <row r="18" spans="2:8">
      <c r="B18" s="34"/>
      <c r="C18" s="34" t="s">
        <v>36</v>
      </c>
      <c r="D18" s="41">
        <v>13679.7</v>
      </c>
      <c r="E18" s="41">
        <v>2627.8</v>
      </c>
      <c r="F18" s="41">
        <v>2712</v>
      </c>
      <c r="G18" s="49">
        <f t="shared" si="0"/>
        <v>3.2042012329705329</v>
      </c>
      <c r="H18" s="45">
        <f t="shared" si="1"/>
        <v>84.199999999999818</v>
      </c>
    </row>
    <row r="19" spans="2:8">
      <c r="B19" s="34"/>
      <c r="C19" s="34" t="s">
        <v>13</v>
      </c>
      <c r="D19" s="41">
        <v>8920</v>
      </c>
      <c r="E19" s="41">
        <v>1900</v>
      </c>
      <c r="F19" s="41">
        <v>939.2</v>
      </c>
      <c r="G19" s="49">
        <f t="shared" si="0"/>
        <v>-50.568421052631578</v>
      </c>
      <c r="H19" s="45">
        <f t="shared" si="1"/>
        <v>-960.8</v>
      </c>
    </row>
    <row r="20" spans="2:8">
      <c r="B20" s="34"/>
      <c r="C20" s="34" t="s">
        <v>14</v>
      </c>
      <c r="D20" s="41">
        <v>1560</v>
      </c>
      <c r="E20" s="41">
        <v>360</v>
      </c>
      <c r="F20" s="42">
        <v>549</v>
      </c>
      <c r="G20" s="49">
        <f t="shared" si="0"/>
        <v>52.5</v>
      </c>
      <c r="H20" s="45">
        <f t="shared" si="1"/>
        <v>189</v>
      </c>
    </row>
    <row r="21" spans="2:8">
      <c r="B21" s="34"/>
      <c r="C21" s="34" t="s">
        <v>15</v>
      </c>
      <c r="D21" s="41">
        <v>63.2</v>
      </c>
      <c r="E21" s="41">
        <v>15.8</v>
      </c>
      <c r="F21" s="41">
        <v>34.5</v>
      </c>
      <c r="G21" s="49">
        <f t="shared" si="0"/>
        <v>118.35443037974684</v>
      </c>
      <c r="H21" s="45">
        <f t="shared" si="1"/>
        <v>18.7</v>
      </c>
    </row>
    <row r="22" spans="2:8">
      <c r="B22" s="34"/>
      <c r="C22" s="34" t="s">
        <v>16</v>
      </c>
      <c r="D22" s="42">
        <v>11.2</v>
      </c>
      <c r="E22" s="41">
        <v>2.8</v>
      </c>
      <c r="F22" s="42">
        <v>5.8</v>
      </c>
      <c r="G22" s="49">
        <f t="shared" si="0"/>
        <v>107.14285714285717</v>
      </c>
      <c r="H22" s="45">
        <f t="shared" si="1"/>
        <v>3</v>
      </c>
    </row>
    <row r="23" spans="2:8">
      <c r="B23" s="34"/>
      <c r="C23" s="34" t="s">
        <v>35</v>
      </c>
      <c r="D23" s="42">
        <v>736.7</v>
      </c>
      <c r="E23" s="41">
        <v>70.5</v>
      </c>
      <c r="F23" s="42">
        <v>1366.8</v>
      </c>
      <c r="G23" s="49">
        <f t="shared" si="0"/>
        <v>1838.7234042553193</v>
      </c>
      <c r="H23" s="45">
        <f t="shared" si="1"/>
        <v>1296.3</v>
      </c>
    </row>
    <row r="24" spans="2:8">
      <c r="B24" s="47" t="s">
        <v>18</v>
      </c>
      <c r="C24" s="31" t="s">
        <v>49</v>
      </c>
      <c r="D24" s="43">
        <f>D25+D26+D27</f>
        <v>1821.8</v>
      </c>
      <c r="E24" s="43">
        <f>E25+E26+E27</f>
        <v>447.2</v>
      </c>
      <c r="F24" s="43">
        <f>F25+F26+F27</f>
        <v>574.29999999999995</v>
      </c>
      <c r="G24" s="49">
        <f t="shared" si="0"/>
        <v>28.421288014311244</v>
      </c>
      <c r="H24" s="45">
        <f t="shared" si="1"/>
        <v>127.09999999999997</v>
      </c>
    </row>
    <row r="25" spans="2:8">
      <c r="B25" s="34"/>
      <c r="C25" s="34" t="s">
        <v>20</v>
      </c>
      <c r="D25" s="42">
        <v>1180.5</v>
      </c>
      <c r="E25" s="41">
        <v>280.5</v>
      </c>
      <c r="F25" s="51">
        <v>544.79999999999995</v>
      </c>
      <c r="G25" s="49">
        <f t="shared" si="0"/>
        <v>94.224598930481278</v>
      </c>
      <c r="H25" s="45">
        <f t="shared" si="1"/>
        <v>264.29999999999995</v>
      </c>
    </row>
    <row r="26" spans="2:8">
      <c r="B26" s="39"/>
      <c r="C26" s="34" t="s">
        <v>21</v>
      </c>
      <c r="D26" s="41">
        <v>636.5</v>
      </c>
      <c r="E26" s="41">
        <v>165.5</v>
      </c>
      <c r="F26" s="41">
        <v>25.2</v>
      </c>
      <c r="G26" s="49">
        <f t="shared" si="0"/>
        <v>-84.77341389728096</v>
      </c>
      <c r="H26" s="45">
        <f t="shared" si="1"/>
        <v>-140.30000000000001</v>
      </c>
    </row>
    <row r="27" spans="2:8">
      <c r="B27" s="34"/>
      <c r="C27" s="34" t="s">
        <v>22</v>
      </c>
      <c r="D27" s="41">
        <v>4.8</v>
      </c>
      <c r="E27" s="41">
        <v>1.2</v>
      </c>
      <c r="F27" s="41">
        <v>4.3</v>
      </c>
      <c r="G27" s="49">
        <f t="shared" si="0"/>
        <v>258.33333333333337</v>
      </c>
      <c r="H27" s="45">
        <f t="shared" si="1"/>
        <v>3.0999999999999996</v>
      </c>
    </row>
    <row r="28" spans="2:8">
      <c r="B28" s="31">
        <v>3</v>
      </c>
      <c r="C28" s="31" t="s">
        <v>43</v>
      </c>
      <c r="D28" s="43">
        <v>1500</v>
      </c>
      <c r="E28" s="43"/>
      <c r="F28" s="43">
        <v>2165</v>
      </c>
      <c r="G28" s="49">
        <f>F28/D28*100-100</f>
        <v>44.333333333333343</v>
      </c>
      <c r="H28" s="45">
        <f>F28-D28</f>
        <v>665</v>
      </c>
    </row>
    <row r="29" spans="2:8">
      <c r="B29" s="47" t="s">
        <v>58</v>
      </c>
      <c r="C29" s="31" t="s">
        <v>51</v>
      </c>
      <c r="D29" s="41"/>
      <c r="E29" s="37"/>
      <c r="F29" s="43">
        <f>F30+F31+F32+F33</f>
        <v>10287.1</v>
      </c>
      <c r="G29" s="49"/>
      <c r="H29" s="45"/>
    </row>
    <row r="30" spans="2:8">
      <c r="B30" s="47"/>
      <c r="C30" s="34" t="s">
        <v>52</v>
      </c>
      <c r="D30" s="41"/>
      <c r="E30" s="37"/>
      <c r="F30" s="41">
        <v>8259.2000000000007</v>
      </c>
      <c r="G30" s="49"/>
      <c r="H30" s="45"/>
    </row>
    <row r="31" spans="2:8">
      <c r="B31" s="47"/>
      <c r="C31" s="34" t="s">
        <v>53</v>
      </c>
      <c r="D31" s="41"/>
      <c r="E31" s="37"/>
      <c r="F31" s="41">
        <v>1383.9</v>
      </c>
      <c r="G31" s="49"/>
      <c r="H31" s="45"/>
    </row>
    <row r="32" spans="2:8">
      <c r="B32" s="47"/>
      <c r="C32" s="34" t="s">
        <v>33</v>
      </c>
      <c r="D32" s="41"/>
      <c r="E32" s="37"/>
      <c r="F32" s="41">
        <v>330.2</v>
      </c>
      <c r="G32" s="49"/>
      <c r="H32" s="45"/>
    </row>
    <row r="33" spans="2:8">
      <c r="B33" s="47"/>
      <c r="C33" s="34" t="s">
        <v>34</v>
      </c>
      <c r="D33" s="41"/>
      <c r="E33" s="37"/>
      <c r="F33" s="41">
        <v>313.8</v>
      </c>
      <c r="G33" s="49"/>
      <c r="H33" s="45"/>
    </row>
    <row r="34" spans="2:8">
      <c r="B34" s="31">
        <v>5</v>
      </c>
      <c r="C34" s="40" t="s">
        <v>23</v>
      </c>
      <c r="D34" s="43">
        <v>3951.5</v>
      </c>
      <c r="E34" s="43">
        <v>248.6</v>
      </c>
      <c r="F34" s="43">
        <f>F10-F29</f>
        <v>-598.39999999999964</v>
      </c>
      <c r="G34" s="49">
        <f t="shared" si="0"/>
        <v>-340.70796460176973</v>
      </c>
      <c r="H34" s="45">
        <f t="shared" si="1"/>
        <v>-846.99999999999966</v>
      </c>
    </row>
    <row r="35" spans="2:8">
      <c r="B35" s="34"/>
      <c r="C35" s="37" t="s">
        <v>50</v>
      </c>
      <c r="D35" s="41">
        <v>711.2</v>
      </c>
      <c r="E35" s="41">
        <v>44.7</v>
      </c>
      <c r="F35" s="41"/>
      <c r="G35" s="49"/>
      <c r="H35" s="45"/>
    </row>
    <row r="36" spans="2:8">
      <c r="B36" s="31">
        <v>6</v>
      </c>
      <c r="C36" s="32" t="s">
        <v>25</v>
      </c>
      <c r="D36" s="43">
        <f>D34-D35</f>
        <v>3240.3</v>
      </c>
      <c r="E36" s="43">
        <f>E34-E35</f>
        <v>203.89999999999998</v>
      </c>
      <c r="F36" s="43">
        <v>-598.4</v>
      </c>
      <c r="G36" s="49">
        <f>F36/E36*100-100</f>
        <v>-393.47719470328593</v>
      </c>
      <c r="H36" s="45">
        <f>F36-E36</f>
        <v>-802.3</v>
      </c>
    </row>
    <row r="39" spans="2:8">
      <c r="C39" t="s">
        <v>54</v>
      </c>
    </row>
    <row r="40" spans="2:8">
      <c r="C40" t="s">
        <v>55</v>
      </c>
      <c r="G40" t="s">
        <v>56</v>
      </c>
    </row>
    <row r="43" spans="2:8">
      <c r="C43" s="46" t="s">
        <v>57</v>
      </c>
    </row>
    <row r="45" spans="2:8">
      <c r="C45" s="46"/>
    </row>
  </sheetData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31"/>
  <sheetViews>
    <sheetView topLeftCell="A7" workbookViewId="0">
      <selection activeCell="I20" sqref="I20"/>
    </sheetView>
  </sheetViews>
  <sheetFormatPr defaultRowHeight="15"/>
  <cols>
    <col min="1" max="1" width="3.85546875" customWidth="1"/>
    <col min="2" max="2" width="4.7109375" customWidth="1"/>
    <col min="3" max="3" width="55.5703125" customWidth="1"/>
    <col min="4" max="5" width="11.85546875" customWidth="1"/>
    <col min="6" max="6" width="13.7109375" customWidth="1"/>
    <col min="7" max="7" width="13.5703125" customWidth="1"/>
  </cols>
  <sheetData>
    <row r="2" spans="2:7" ht="19.5" thickBot="1">
      <c r="C2" s="22" t="s">
        <v>71</v>
      </c>
    </row>
    <row r="3" spans="2:7" ht="33" customHeight="1" thickBot="1">
      <c r="B3" s="1" t="s">
        <v>0</v>
      </c>
      <c r="C3" s="2" t="s">
        <v>1</v>
      </c>
      <c r="D3" s="3" t="s">
        <v>61</v>
      </c>
      <c r="E3" s="3" t="s">
        <v>62</v>
      </c>
      <c r="F3" s="3" t="s">
        <v>63</v>
      </c>
      <c r="G3" s="3" t="s">
        <v>60</v>
      </c>
    </row>
    <row r="4" spans="2:7" ht="16.899999999999999" customHeight="1">
      <c r="B4" s="4">
        <v>1</v>
      </c>
      <c r="C4" s="5" t="s">
        <v>4</v>
      </c>
      <c r="D4" s="6">
        <f>D5+D6</f>
        <v>5464.7000000000007</v>
      </c>
      <c r="E4" s="6">
        <f>E5+E6</f>
        <v>4865.8999999999996</v>
      </c>
      <c r="F4" s="6">
        <f>F5+F6</f>
        <v>3358.1000000000004</v>
      </c>
      <c r="G4" s="6">
        <f>D4+E4+F4</f>
        <v>13688.7</v>
      </c>
    </row>
    <row r="5" spans="2:7" ht="20.45" customHeight="1">
      <c r="B5" s="7"/>
      <c r="C5" s="8" t="s">
        <v>5</v>
      </c>
      <c r="D5" s="9">
        <v>5413.1</v>
      </c>
      <c r="E5" s="9">
        <v>4817.8999999999996</v>
      </c>
      <c r="F5" s="9">
        <v>3311.8</v>
      </c>
      <c r="G5" s="6">
        <f t="shared" ref="G5:G29" si="0">D5+E5+F5</f>
        <v>13542.8</v>
      </c>
    </row>
    <row r="6" spans="2:7" ht="15.6" customHeight="1">
      <c r="B6" s="7"/>
      <c r="C6" s="8" t="s">
        <v>6</v>
      </c>
      <c r="D6" s="9">
        <v>51.6</v>
      </c>
      <c r="E6" s="9">
        <v>48</v>
      </c>
      <c r="F6" s="9">
        <v>46.3</v>
      </c>
      <c r="G6" s="6">
        <f t="shared" si="0"/>
        <v>145.89999999999998</v>
      </c>
    </row>
    <row r="7" spans="2:7" ht="18.600000000000001" customHeight="1">
      <c r="B7" s="7">
        <v>2</v>
      </c>
      <c r="C7" s="10" t="s">
        <v>7</v>
      </c>
      <c r="D7" s="11">
        <f>D8+D18</f>
        <v>4718.66</v>
      </c>
      <c r="E7" s="11">
        <f>E8+E18</f>
        <v>4532.0599999999995</v>
      </c>
      <c r="F7" s="11">
        <f>F8+F18</f>
        <v>3500.96</v>
      </c>
      <c r="G7" s="6">
        <f t="shared" si="0"/>
        <v>12751.68</v>
      </c>
    </row>
    <row r="8" spans="2:7" ht="19.149999999999999" customHeight="1">
      <c r="B8" s="12" t="s">
        <v>8</v>
      </c>
      <c r="C8" s="10" t="s">
        <v>9</v>
      </c>
      <c r="D8" s="11">
        <f>D9+D10+D11+D12+D13+D14+D15+D16+D17</f>
        <v>4693.3599999999997</v>
      </c>
      <c r="E8" s="11">
        <f>E9+E10+E11+E12+E13+E14+E15+E16+E17</f>
        <v>4080.7599999999998</v>
      </c>
      <c r="F8" s="11">
        <f>F9+F10+F11+F12+F13+F14+F15+F16+F17</f>
        <v>3475.76</v>
      </c>
      <c r="G8" s="6">
        <f t="shared" si="0"/>
        <v>12249.88</v>
      </c>
    </row>
    <row r="9" spans="2:7" ht="18.75">
      <c r="B9" s="7"/>
      <c r="C9" s="13" t="s">
        <v>10</v>
      </c>
      <c r="D9" s="11">
        <v>552</v>
      </c>
      <c r="E9" s="11">
        <v>644.79999999999995</v>
      </c>
      <c r="F9" s="11">
        <v>525.70000000000005</v>
      </c>
      <c r="G9" s="6">
        <f t="shared" si="0"/>
        <v>1722.5</v>
      </c>
    </row>
    <row r="10" spans="2:7" ht="19.149999999999999" customHeight="1">
      <c r="B10" s="7"/>
      <c r="C10" s="13" t="s">
        <v>11</v>
      </c>
      <c r="D10" s="11">
        <v>963.1</v>
      </c>
      <c r="E10" s="11">
        <v>684.2</v>
      </c>
      <c r="F10" s="11">
        <v>430</v>
      </c>
      <c r="G10" s="6">
        <f t="shared" si="0"/>
        <v>2077.3000000000002</v>
      </c>
    </row>
    <row r="11" spans="2:7" ht="16.899999999999999" customHeight="1">
      <c r="B11" s="7"/>
      <c r="C11" s="13" t="s">
        <v>12</v>
      </c>
      <c r="D11" s="11">
        <v>399.3</v>
      </c>
      <c r="E11" s="11">
        <v>231.5</v>
      </c>
      <c r="F11" s="11">
        <v>11.2</v>
      </c>
      <c r="G11" s="6">
        <f t="shared" si="0"/>
        <v>642</v>
      </c>
    </row>
    <row r="12" spans="2:7" ht="18.600000000000001" customHeight="1">
      <c r="B12" s="7"/>
      <c r="C12" s="13" t="s">
        <v>36</v>
      </c>
      <c r="D12" s="11">
        <v>1921.46</v>
      </c>
      <c r="E12" s="11">
        <v>1676.16</v>
      </c>
      <c r="F12" s="11">
        <v>1504.86</v>
      </c>
      <c r="G12" s="6">
        <f t="shared" si="0"/>
        <v>5102.4799999999996</v>
      </c>
    </row>
    <row r="13" spans="2:7" ht="18.600000000000001" customHeight="1">
      <c r="B13" s="7"/>
      <c r="C13" s="13" t="s">
        <v>13</v>
      </c>
      <c r="D13" s="11">
        <v>265.39999999999998</v>
      </c>
      <c r="E13" s="11">
        <v>243.7</v>
      </c>
      <c r="F13" s="11">
        <v>289.7</v>
      </c>
      <c r="G13" s="6">
        <f t="shared" si="0"/>
        <v>798.8</v>
      </c>
    </row>
    <row r="14" spans="2:7" ht="18.600000000000001" customHeight="1">
      <c r="B14" s="7"/>
      <c r="C14" s="13" t="s">
        <v>14</v>
      </c>
      <c r="D14" s="11">
        <v>196.7</v>
      </c>
      <c r="E14" s="11">
        <v>205.9</v>
      </c>
      <c r="F14" s="11">
        <v>340.3</v>
      </c>
      <c r="G14" s="6">
        <f t="shared" si="0"/>
        <v>742.90000000000009</v>
      </c>
    </row>
    <row r="15" spans="2:7" ht="19.899999999999999" customHeight="1">
      <c r="B15" s="7"/>
      <c r="C15" s="13" t="s">
        <v>15</v>
      </c>
      <c r="D15" s="11">
        <v>12.6</v>
      </c>
      <c r="E15" s="11">
        <v>12</v>
      </c>
      <c r="F15" s="11">
        <v>11.1</v>
      </c>
      <c r="G15" s="6">
        <f t="shared" si="0"/>
        <v>35.700000000000003</v>
      </c>
    </row>
    <row r="16" spans="2:7" ht="18.600000000000001" customHeight="1">
      <c r="B16" s="7"/>
      <c r="C16" s="13" t="s">
        <v>16</v>
      </c>
      <c r="D16" s="11">
        <v>3.8</v>
      </c>
      <c r="E16" s="11">
        <v>3.1</v>
      </c>
      <c r="F16" s="11">
        <v>3.1</v>
      </c>
      <c r="G16" s="6">
        <f t="shared" si="0"/>
        <v>10</v>
      </c>
    </row>
    <row r="17" spans="2:9" ht="16.899999999999999" customHeight="1">
      <c r="B17" s="7"/>
      <c r="C17" s="13" t="s">
        <v>17</v>
      </c>
      <c r="D17" s="11">
        <v>379</v>
      </c>
      <c r="E17" s="11">
        <v>379.4</v>
      </c>
      <c r="F17" s="11">
        <v>359.8</v>
      </c>
      <c r="G17" s="6">
        <f t="shared" si="0"/>
        <v>1118.2</v>
      </c>
    </row>
    <row r="18" spans="2:9" ht="19.149999999999999" customHeight="1">
      <c r="B18" s="12" t="s">
        <v>18</v>
      </c>
      <c r="C18" s="14" t="s">
        <v>19</v>
      </c>
      <c r="D18" s="11">
        <f>D19+D20+D21</f>
        <v>25.3</v>
      </c>
      <c r="E18" s="11">
        <f>E19+E20+E21</f>
        <v>451.29999999999995</v>
      </c>
      <c r="F18" s="11">
        <f>F19+F20</f>
        <v>25.2</v>
      </c>
      <c r="G18" s="6">
        <f t="shared" si="0"/>
        <v>501.79999999999995</v>
      </c>
      <c r="H18" s="29">
        <f>D18+E18+F18</f>
        <v>501.79999999999995</v>
      </c>
    </row>
    <row r="19" spans="2:9" ht="19.5">
      <c r="B19" s="7"/>
      <c r="C19" s="15" t="s">
        <v>20</v>
      </c>
      <c r="D19" s="25">
        <v>0</v>
      </c>
      <c r="E19" s="27">
        <v>422.9</v>
      </c>
      <c r="F19" s="25">
        <v>0</v>
      </c>
      <c r="G19" s="6">
        <f t="shared" si="0"/>
        <v>422.9</v>
      </c>
    </row>
    <row r="20" spans="2:9" ht="19.5">
      <c r="B20" s="7"/>
      <c r="C20" s="15" t="s">
        <v>21</v>
      </c>
      <c r="D20" s="27">
        <v>25.2</v>
      </c>
      <c r="E20" s="25">
        <v>25.2</v>
      </c>
      <c r="F20" s="25">
        <v>25.2</v>
      </c>
      <c r="G20" s="6">
        <f t="shared" si="0"/>
        <v>75.599999999999994</v>
      </c>
    </row>
    <row r="21" spans="2:9" ht="24.6" customHeight="1">
      <c r="B21" s="7"/>
      <c r="C21" s="15" t="s">
        <v>22</v>
      </c>
      <c r="D21" s="25">
        <v>0.1</v>
      </c>
      <c r="E21" s="27">
        <v>3.2</v>
      </c>
      <c r="F21" s="25">
        <v>0</v>
      </c>
      <c r="G21" s="6">
        <f t="shared" si="0"/>
        <v>3.3000000000000003</v>
      </c>
    </row>
    <row r="22" spans="2:9" ht="20.45" customHeight="1">
      <c r="B22" s="7">
        <v>3</v>
      </c>
      <c r="C22" s="28" t="s">
        <v>43</v>
      </c>
      <c r="D22" s="16"/>
      <c r="E22" s="27"/>
      <c r="F22" s="16"/>
      <c r="G22" s="6"/>
    </row>
    <row r="23" spans="2:9" ht="22.15" customHeight="1">
      <c r="B23" s="12" t="s">
        <v>37</v>
      </c>
      <c r="C23" s="23" t="s">
        <v>30</v>
      </c>
      <c r="D23" s="26">
        <f>D24+D25+D26+D27+D28</f>
        <v>6018.9000000000005</v>
      </c>
      <c r="E23" s="26">
        <f>E24+E25+E26+E27+E28</f>
        <v>4013.8</v>
      </c>
      <c r="F23" s="26">
        <f>F24+F25+F26+F27+F28</f>
        <v>2739.2</v>
      </c>
      <c r="G23" s="6">
        <f t="shared" si="0"/>
        <v>12771.900000000001</v>
      </c>
    </row>
    <row r="24" spans="2:9" ht="21" customHeight="1">
      <c r="B24" s="12" t="s">
        <v>38</v>
      </c>
      <c r="C24" s="24" t="s">
        <v>31</v>
      </c>
      <c r="D24" s="25">
        <v>3807.9</v>
      </c>
      <c r="E24" s="25">
        <v>3118.3</v>
      </c>
      <c r="F24" s="25">
        <v>2143.6999999999998</v>
      </c>
      <c r="G24" s="6">
        <f t="shared" si="0"/>
        <v>9069.9000000000015</v>
      </c>
    </row>
    <row r="25" spans="2:9" ht="17.45" customHeight="1">
      <c r="B25" s="12" t="s">
        <v>39</v>
      </c>
      <c r="C25" s="24" t="s">
        <v>32</v>
      </c>
      <c r="D25" s="25">
        <v>484.4</v>
      </c>
      <c r="E25" s="25">
        <v>654.6</v>
      </c>
      <c r="F25" s="25">
        <v>404.5</v>
      </c>
      <c r="G25" s="6">
        <f t="shared" si="0"/>
        <v>1543.5</v>
      </c>
    </row>
    <row r="26" spans="2:9" ht="21.6" customHeight="1">
      <c r="B26" s="12" t="s">
        <v>40</v>
      </c>
      <c r="C26" s="24" t="s">
        <v>33</v>
      </c>
      <c r="D26" s="25">
        <v>132.5</v>
      </c>
      <c r="E26" s="25">
        <v>131.4</v>
      </c>
      <c r="F26" s="25">
        <v>97.2</v>
      </c>
      <c r="G26" s="6">
        <f t="shared" si="0"/>
        <v>361.09999999999997</v>
      </c>
    </row>
    <row r="27" spans="2:9" ht="21.6" customHeight="1">
      <c r="B27" s="12" t="s">
        <v>41</v>
      </c>
      <c r="C27" s="24" t="s">
        <v>73</v>
      </c>
      <c r="D27" s="25">
        <v>1454.9</v>
      </c>
      <c r="E27" s="25"/>
      <c r="F27" s="25"/>
      <c r="G27" s="6">
        <f t="shared" si="0"/>
        <v>1454.9</v>
      </c>
    </row>
    <row r="28" spans="2:9" ht="19.899999999999999" customHeight="1">
      <c r="B28" s="12" t="s">
        <v>42</v>
      </c>
      <c r="C28" s="24" t="s">
        <v>35</v>
      </c>
      <c r="D28" s="25">
        <v>139.19999999999999</v>
      </c>
      <c r="E28" s="25">
        <v>109.5</v>
      </c>
      <c r="F28" s="25">
        <v>93.8</v>
      </c>
      <c r="G28" s="6">
        <f t="shared" si="0"/>
        <v>342.5</v>
      </c>
    </row>
    <row r="29" spans="2:9" ht="18" customHeight="1">
      <c r="B29" s="7">
        <v>5</v>
      </c>
      <c r="C29" s="10" t="s">
        <v>23</v>
      </c>
      <c r="D29" s="17">
        <f>D4-D23</f>
        <v>-554.19999999999982</v>
      </c>
      <c r="E29" s="17">
        <f>E4-E23</f>
        <v>852.09999999999945</v>
      </c>
      <c r="F29" s="17">
        <f>F4-F23</f>
        <v>618.90000000000055</v>
      </c>
      <c r="G29" s="6">
        <f t="shared" si="0"/>
        <v>916.80000000000018</v>
      </c>
      <c r="H29">
        <v>233.3</v>
      </c>
      <c r="I29" s="29">
        <f>G29+H29</f>
        <v>1150.1000000000001</v>
      </c>
    </row>
    <row r="30" spans="2:9" ht="25.15" customHeight="1">
      <c r="B30" s="12" t="s">
        <v>64</v>
      </c>
      <c r="C30" s="8" t="s">
        <v>24</v>
      </c>
      <c r="D30" s="17"/>
      <c r="E30" s="17"/>
      <c r="F30" s="17"/>
      <c r="G30" s="6">
        <v>0</v>
      </c>
      <c r="H30">
        <v>42</v>
      </c>
      <c r="I30" s="29">
        <f>G30+H30</f>
        <v>42</v>
      </c>
    </row>
    <row r="31" spans="2:9" ht="16.149999999999999" customHeight="1" thickBot="1">
      <c r="B31" s="18">
        <v>6</v>
      </c>
      <c r="C31" s="19" t="s">
        <v>25</v>
      </c>
      <c r="D31" s="20"/>
      <c r="E31" s="20"/>
      <c r="F31" s="20"/>
      <c r="G31" s="6">
        <f>G29-G30</f>
        <v>916.80000000000018</v>
      </c>
      <c r="H31">
        <v>191</v>
      </c>
      <c r="I31" s="29">
        <f>G31+H31</f>
        <v>1107.8000000000002</v>
      </c>
    </row>
  </sheetData>
  <pageMargins left="0.7" right="0.7" top="0.75" bottom="0.75" header="0.3" footer="0.3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I41"/>
  <sheetViews>
    <sheetView workbookViewId="0">
      <selection activeCell="K7" sqref="K7"/>
    </sheetView>
  </sheetViews>
  <sheetFormatPr defaultRowHeight="15"/>
  <cols>
    <col min="1" max="1" width="4.140625" customWidth="1"/>
    <col min="2" max="2" width="1.7109375" customWidth="1"/>
    <col min="3" max="3" width="5.7109375" customWidth="1"/>
    <col min="4" max="4" width="20.42578125" customWidth="1"/>
    <col min="5" max="5" width="12.5703125" customWidth="1"/>
    <col min="6" max="6" width="9.7109375" customWidth="1"/>
    <col min="7" max="7" width="10.5703125" customWidth="1"/>
    <col min="8" max="8" width="11" customWidth="1"/>
    <col min="9" max="9" width="14.42578125" customWidth="1"/>
  </cols>
  <sheetData>
    <row r="3" spans="3:9" ht="15.75">
      <c r="D3" s="48" t="s">
        <v>59</v>
      </c>
      <c r="E3" s="48"/>
      <c r="F3" s="48"/>
      <c r="G3" s="48"/>
    </row>
    <row r="4" spans="3:9" ht="15.75">
      <c r="D4" s="48"/>
      <c r="E4" s="48" t="s">
        <v>72</v>
      </c>
      <c r="F4" s="48"/>
      <c r="G4" s="48"/>
    </row>
    <row r="6" spans="3:9" ht="60">
      <c r="C6" s="31" t="s">
        <v>0</v>
      </c>
      <c r="D6" s="32" t="s">
        <v>1</v>
      </c>
      <c r="E6" s="33" t="s">
        <v>68</v>
      </c>
      <c r="F6" s="33" t="s">
        <v>74</v>
      </c>
      <c r="G6" s="33" t="s">
        <v>75</v>
      </c>
      <c r="H6" s="33" t="s">
        <v>2</v>
      </c>
      <c r="I6" s="33" t="s">
        <v>3</v>
      </c>
    </row>
    <row r="7" spans="3:9">
      <c r="C7" s="31">
        <v>1</v>
      </c>
      <c r="D7" s="32" t="s">
        <v>4</v>
      </c>
      <c r="E7" s="35">
        <f>E8+E9</f>
        <v>43387.199999999997</v>
      </c>
      <c r="F7" s="43">
        <f>F8+F9</f>
        <v>12745.099999999999</v>
      </c>
      <c r="G7" s="44">
        <f>G8+G9</f>
        <v>13688.699999999999</v>
      </c>
      <c r="H7" s="49">
        <f>G7/F7%-100</f>
        <v>7.4036296302108298</v>
      </c>
      <c r="I7" s="45">
        <f>G7-F7</f>
        <v>943.60000000000036</v>
      </c>
    </row>
    <row r="8" spans="3:9">
      <c r="C8" s="34"/>
      <c r="D8" s="37" t="s">
        <v>45</v>
      </c>
      <c r="E8" s="38">
        <v>43176</v>
      </c>
      <c r="F8" s="41">
        <v>12671.8</v>
      </c>
      <c r="G8" s="42">
        <v>13542.8</v>
      </c>
      <c r="H8" s="49">
        <f t="shared" ref="H8:H34" si="0">G8/F8%-100</f>
        <v>6.8735302009185801</v>
      </c>
      <c r="I8" s="45">
        <f t="shared" ref="I8:I25" si="1">G8-F8</f>
        <v>871</v>
      </c>
    </row>
    <row r="9" spans="3:9">
      <c r="C9" s="34"/>
      <c r="D9" s="37" t="s">
        <v>46</v>
      </c>
      <c r="E9" s="38">
        <v>211.2</v>
      </c>
      <c r="F9" s="41">
        <v>73.3</v>
      </c>
      <c r="G9" s="42">
        <v>145.9</v>
      </c>
      <c r="H9" s="49">
        <f t="shared" si="0"/>
        <v>99.045020463847209</v>
      </c>
      <c r="I9" s="45">
        <f t="shared" si="1"/>
        <v>72.600000000000009</v>
      </c>
    </row>
    <row r="10" spans="3:9">
      <c r="C10" s="31">
        <v>2</v>
      </c>
      <c r="D10" s="32" t="s">
        <v>47</v>
      </c>
      <c r="E10" s="35">
        <f>E11+E21</f>
        <v>39435.799999999996</v>
      </c>
      <c r="F10" s="43">
        <f>F11+F21</f>
        <v>10832.1</v>
      </c>
      <c r="G10" s="43">
        <f>G11+G21</f>
        <v>12751.699999999999</v>
      </c>
      <c r="H10" s="49">
        <f t="shared" si="0"/>
        <v>17.721402128857733</v>
      </c>
      <c r="I10" s="45">
        <f t="shared" si="1"/>
        <v>1919.5999999999985</v>
      </c>
    </row>
    <row r="11" spans="3:9">
      <c r="C11" s="47" t="s">
        <v>8</v>
      </c>
      <c r="D11" s="32" t="s">
        <v>9</v>
      </c>
      <c r="E11" s="36">
        <f>E12+E13+E14+E15+E16+E17+E18+E19+E20</f>
        <v>37613.999999999993</v>
      </c>
      <c r="F11" s="44">
        <f>F12+F13+F14+F15+F16+F17+F18+F19+F20</f>
        <v>10365.4</v>
      </c>
      <c r="G11" s="44">
        <f>G12+G13+G14+G15+G16+G17+G18+G19+G20</f>
        <v>12249.9</v>
      </c>
      <c r="H11" s="49">
        <f t="shared" si="0"/>
        <v>18.180678024967676</v>
      </c>
      <c r="I11" s="45">
        <f t="shared" si="1"/>
        <v>1884.5</v>
      </c>
    </row>
    <row r="12" spans="3:9">
      <c r="C12" s="34"/>
      <c r="D12" s="34" t="s">
        <v>10</v>
      </c>
      <c r="E12" s="41">
        <v>5052</v>
      </c>
      <c r="F12" s="41">
        <v>1450.5</v>
      </c>
      <c r="G12" s="42">
        <v>1722.5</v>
      </c>
      <c r="H12" s="49">
        <f t="shared" si="0"/>
        <v>18.752154429507058</v>
      </c>
      <c r="I12" s="45">
        <f t="shared" si="1"/>
        <v>272</v>
      </c>
    </row>
    <row r="13" spans="3:9">
      <c r="C13" s="34"/>
      <c r="D13" s="34" t="s">
        <v>48</v>
      </c>
      <c r="E13" s="41">
        <v>5612</v>
      </c>
      <c r="F13" s="42">
        <v>1680.5</v>
      </c>
      <c r="G13" s="41">
        <v>2077.3000000000002</v>
      </c>
      <c r="H13" s="49">
        <f t="shared" si="0"/>
        <v>23.612020232073803</v>
      </c>
      <c r="I13" s="45">
        <f t="shared" si="1"/>
        <v>396.80000000000018</v>
      </c>
    </row>
    <row r="14" spans="3:9">
      <c r="C14" s="34"/>
      <c r="D14" s="34" t="s">
        <v>12</v>
      </c>
      <c r="E14" s="41">
        <v>1979.2</v>
      </c>
      <c r="F14" s="41">
        <v>513.6</v>
      </c>
      <c r="G14" s="42">
        <v>642</v>
      </c>
      <c r="H14" s="49">
        <f t="shared" si="0"/>
        <v>25</v>
      </c>
      <c r="I14" s="45">
        <f t="shared" si="1"/>
        <v>128.39999999999998</v>
      </c>
    </row>
    <row r="15" spans="3:9">
      <c r="C15" s="34"/>
      <c r="D15" s="34" t="s">
        <v>36</v>
      </c>
      <c r="E15" s="41">
        <v>13679.7</v>
      </c>
      <c r="F15" s="41">
        <v>3837</v>
      </c>
      <c r="G15" s="41">
        <v>5102.5</v>
      </c>
      <c r="H15" s="49">
        <f t="shared" si="0"/>
        <v>32.981495960385729</v>
      </c>
      <c r="I15" s="45">
        <f t="shared" si="1"/>
        <v>1265.5</v>
      </c>
    </row>
    <row r="16" spans="3:9">
      <c r="C16" s="34"/>
      <c r="D16" s="34" t="s">
        <v>13</v>
      </c>
      <c r="E16" s="41">
        <v>8920</v>
      </c>
      <c r="F16" s="41">
        <v>2200</v>
      </c>
      <c r="G16" s="41">
        <v>798.8</v>
      </c>
      <c r="H16" s="49">
        <f t="shared" si="0"/>
        <v>-63.690909090909095</v>
      </c>
      <c r="I16" s="45">
        <f t="shared" si="1"/>
        <v>-1401.2</v>
      </c>
    </row>
    <row r="17" spans="3:9">
      <c r="C17" s="34"/>
      <c r="D17" s="34" t="s">
        <v>14</v>
      </c>
      <c r="E17" s="41">
        <v>1560</v>
      </c>
      <c r="F17" s="41">
        <v>410</v>
      </c>
      <c r="G17" s="42">
        <v>742.9</v>
      </c>
      <c r="H17" s="49">
        <f t="shared" si="0"/>
        <v>81.195121951219534</v>
      </c>
      <c r="I17" s="45">
        <f t="shared" si="1"/>
        <v>332.9</v>
      </c>
    </row>
    <row r="18" spans="3:9">
      <c r="C18" s="34"/>
      <c r="D18" s="34" t="s">
        <v>15</v>
      </c>
      <c r="E18" s="41">
        <v>63.2</v>
      </c>
      <c r="F18" s="41">
        <v>15.8</v>
      </c>
      <c r="G18" s="41">
        <v>35.700000000000003</v>
      </c>
      <c r="H18" s="49">
        <f t="shared" si="0"/>
        <v>125.9493670886076</v>
      </c>
      <c r="I18" s="45">
        <f t="shared" si="1"/>
        <v>19.900000000000002</v>
      </c>
    </row>
    <row r="19" spans="3:9">
      <c r="C19" s="34"/>
      <c r="D19" s="34" t="s">
        <v>16</v>
      </c>
      <c r="E19" s="42">
        <v>11.2</v>
      </c>
      <c r="F19" s="41">
        <v>2.8</v>
      </c>
      <c r="G19" s="42">
        <v>10</v>
      </c>
      <c r="H19" s="49">
        <f t="shared" si="0"/>
        <v>257.14285714285717</v>
      </c>
      <c r="I19" s="45">
        <f t="shared" si="1"/>
        <v>7.2</v>
      </c>
    </row>
    <row r="20" spans="3:9">
      <c r="C20" s="34"/>
      <c r="D20" s="34" t="s">
        <v>35</v>
      </c>
      <c r="E20" s="42">
        <v>736.7</v>
      </c>
      <c r="F20" s="41">
        <v>255.2</v>
      </c>
      <c r="G20" s="42">
        <v>1118.2</v>
      </c>
      <c r="H20" s="49">
        <f t="shared" si="0"/>
        <v>338.16614420062695</v>
      </c>
      <c r="I20" s="45">
        <f t="shared" si="1"/>
        <v>863</v>
      </c>
    </row>
    <row r="21" spans="3:9">
      <c r="C21" s="47" t="s">
        <v>18</v>
      </c>
      <c r="D21" s="31" t="s">
        <v>49</v>
      </c>
      <c r="E21" s="43">
        <f>E22+E23+E24</f>
        <v>1821.8</v>
      </c>
      <c r="F21" s="43">
        <f>F22+F23+F24</f>
        <v>466.7</v>
      </c>
      <c r="G21" s="43">
        <f>G22+G23+G24</f>
        <v>501.8</v>
      </c>
      <c r="H21" s="49">
        <f t="shared" si="0"/>
        <v>7.5208913649025106</v>
      </c>
      <c r="I21" s="45">
        <f t="shared" si="1"/>
        <v>35.100000000000023</v>
      </c>
    </row>
    <row r="22" spans="3:9">
      <c r="C22" s="34"/>
      <c r="D22" s="34" t="s">
        <v>20</v>
      </c>
      <c r="E22" s="42">
        <v>1180.5</v>
      </c>
      <c r="F22" s="41">
        <v>300</v>
      </c>
      <c r="G22" s="41">
        <v>422.9</v>
      </c>
      <c r="H22" s="49">
        <f t="shared" si="0"/>
        <v>40.966666666666669</v>
      </c>
      <c r="I22" s="45">
        <f t="shared" si="1"/>
        <v>122.89999999999998</v>
      </c>
    </row>
    <row r="23" spans="3:9">
      <c r="C23" s="39"/>
      <c r="D23" s="34" t="s">
        <v>21</v>
      </c>
      <c r="E23" s="41">
        <v>636.5</v>
      </c>
      <c r="F23" s="41">
        <v>165.5</v>
      </c>
      <c r="G23" s="41">
        <v>75.599999999999994</v>
      </c>
      <c r="H23" s="49">
        <f t="shared" si="0"/>
        <v>-54.320241691842902</v>
      </c>
      <c r="I23" s="45">
        <f t="shared" si="1"/>
        <v>-89.9</v>
      </c>
    </row>
    <row r="24" spans="3:9">
      <c r="C24" s="34"/>
      <c r="D24" s="34" t="s">
        <v>22</v>
      </c>
      <c r="E24" s="41">
        <v>4.8</v>
      </c>
      <c r="F24" s="41">
        <v>1.2</v>
      </c>
      <c r="G24" s="41">
        <v>3.3</v>
      </c>
      <c r="H24" s="49">
        <f t="shared" si="0"/>
        <v>175</v>
      </c>
      <c r="I24" s="45">
        <f t="shared" si="1"/>
        <v>2.0999999999999996</v>
      </c>
    </row>
    <row r="25" spans="3:9">
      <c r="C25" s="31">
        <v>3</v>
      </c>
      <c r="D25" s="31" t="s">
        <v>43</v>
      </c>
      <c r="E25" s="43">
        <v>1500</v>
      </c>
      <c r="F25" s="43"/>
      <c r="G25" s="43">
        <v>523.9</v>
      </c>
      <c r="H25" s="49"/>
      <c r="I25" s="45">
        <f t="shared" si="1"/>
        <v>523.9</v>
      </c>
    </row>
    <row r="26" spans="3:9">
      <c r="C26" s="47" t="s">
        <v>58</v>
      </c>
      <c r="D26" s="31" t="s">
        <v>51</v>
      </c>
      <c r="E26" s="41"/>
      <c r="F26" s="37"/>
      <c r="G26" s="43">
        <f>G27+G28+G29+G30+G31</f>
        <v>12771.9</v>
      </c>
      <c r="H26" s="49"/>
      <c r="I26" s="45"/>
    </row>
    <row r="27" spans="3:9">
      <c r="C27" s="47"/>
      <c r="D27" s="34" t="s">
        <v>52</v>
      </c>
      <c r="E27" s="41"/>
      <c r="F27" s="37"/>
      <c r="G27" s="41">
        <v>9069.9</v>
      </c>
      <c r="H27" s="49"/>
      <c r="I27" s="45"/>
    </row>
    <row r="28" spans="3:9">
      <c r="C28" s="47"/>
      <c r="D28" s="34" t="s">
        <v>53</v>
      </c>
      <c r="E28" s="41"/>
      <c r="F28" s="37"/>
      <c r="G28" s="41">
        <v>1543.5</v>
      </c>
      <c r="H28" s="49"/>
      <c r="I28" s="45"/>
    </row>
    <row r="29" spans="3:9">
      <c r="C29" s="47"/>
      <c r="D29" s="34" t="s">
        <v>33</v>
      </c>
      <c r="E29" s="41"/>
      <c r="F29" s="37"/>
      <c r="G29" s="41">
        <v>361.1</v>
      </c>
      <c r="H29" s="49"/>
      <c r="I29" s="45"/>
    </row>
    <row r="30" spans="3:9">
      <c r="C30" s="47"/>
      <c r="D30" s="34" t="s">
        <v>34</v>
      </c>
      <c r="E30" s="41"/>
      <c r="F30" s="37"/>
      <c r="G30" s="41">
        <v>1454.9</v>
      </c>
      <c r="H30" s="49"/>
      <c r="I30" s="45"/>
    </row>
    <row r="31" spans="3:9">
      <c r="C31" s="47"/>
      <c r="D31" s="34" t="s">
        <v>35</v>
      </c>
      <c r="E31" s="41"/>
      <c r="F31" s="37"/>
      <c r="G31" s="41">
        <v>342.5</v>
      </c>
      <c r="H31" s="49"/>
      <c r="I31" s="45"/>
    </row>
    <row r="32" spans="3:9">
      <c r="C32" s="31">
        <v>5</v>
      </c>
      <c r="D32" s="40" t="s">
        <v>23</v>
      </c>
      <c r="E32" s="43">
        <f>E7-E10</f>
        <v>3951.4000000000015</v>
      </c>
      <c r="F32" s="43">
        <f>F7-F10</f>
        <v>1912.9999999999982</v>
      </c>
      <c r="G32" s="43">
        <f>G7-G26</f>
        <v>916.79999999999927</v>
      </c>
      <c r="H32" s="49">
        <f t="shared" si="0"/>
        <v>-52.075274438055402</v>
      </c>
      <c r="I32" s="45">
        <f t="shared" ref="I32:I34" si="2">G32-F32</f>
        <v>-996.19999999999891</v>
      </c>
    </row>
    <row r="33" spans="3:9">
      <c r="C33" s="34"/>
      <c r="D33" s="37" t="s">
        <v>50</v>
      </c>
      <c r="E33" s="41">
        <v>711.2</v>
      </c>
      <c r="F33" s="41">
        <v>344.3</v>
      </c>
      <c r="G33" s="41"/>
      <c r="H33" s="49"/>
      <c r="I33" s="45"/>
    </row>
    <row r="34" spans="3:9">
      <c r="C34" s="31">
        <v>6</v>
      </c>
      <c r="D34" s="32" t="s">
        <v>25</v>
      </c>
      <c r="E34" s="43">
        <f>E32-E33</f>
        <v>3240.2000000000016</v>
      </c>
      <c r="F34" s="43">
        <f>F32-F33</f>
        <v>1568.6999999999982</v>
      </c>
      <c r="G34" s="43">
        <f>G32-G33</f>
        <v>916.79999999999927</v>
      </c>
      <c r="H34" s="49">
        <f t="shared" si="0"/>
        <v>-41.55670300248611</v>
      </c>
      <c r="I34" s="45">
        <f t="shared" si="2"/>
        <v>-651.89999999999895</v>
      </c>
    </row>
    <row r="37" spans="3:9">
      <c r="D37" t="s">
        <v>54</v>
      </c>
    </row>
    <row r="38" spans="3:9">
      <c r="D38" t="s">
        <v>55</v>
      </c>
      <c r="H38" t="s">
        <v>56</v>
      </c>
    </row>
    <row r="41" spans="3:9">
      <c r="D41" s="46" t="s">
        <v>57</v>
      </c>
    </row>
  </sheetData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H42"/>
  <sheetViews>
    <sheetView tabSelected="1" view="pageBreakPreview" topLeftCell="A19" zoomScaleSheetLayoutView="100" workbookViewId="0">
      <selection activeCell="C4" sqref="C4"/>
    </sheetView>
  </sheetViews>
  <sheetFormatPr defaultRowHeight="15"/>
  <cols>
    <col min="2" max="2" width="6.5703125" customWidth="1"/>
    <col min="3" max="3" width="28.5703125" customWidth="1"/>
    <col min="4" max="4" width="13.85546875" customWidth="1"/>
    <col min="5" max="5" width="10" customWidth="1"/>
    <col min="6" max="6" width="10.28515625" customWidth="1"/>
    <col min="7" max="7" width="8" customWidth="1"/>
    <col min="8" max="8" width="14.5703125" customWidth="1"/>
  </cols>
  <sheetData>
    <row r="4" spans="2:8" ht="15.75">
      <c r="C4" s="48" t="s">
        <v>79</v>
      </c>
      <c r="D4" s="48"/>
      <c r="E4" s="48"/>
      <c r="F4" s="48"/>
    </row>
    <row r="5" spans="2:8" ht="15.75">
      <c r="B5" s="48"/>
      <c r="C5" s="83" t="s">
        <v>76</v>
      </c>
      <c r="D5" s="83"/>
      <c r="E5" s="83"/>
    </row>
    <row r="6" spans="2:8">
      <c r="H6" t="s">
        <v>65</v>
      </c>
    </row>
    <row r="7" spans="2:8" ht="75">
      <c r="B7" s="31" t="s">
        <v>0</v>
      </c>
      <c r="C7" s="32" t="s">
        <v>1</v>
      </c>
      <c r="D7" s="33" t="s">
        <v>68</v>
      </c>
      <c r="E7" s="33" t="s">
        <v>77</v>
      </c>
      <c r="F7" s="33" t="s">
        <v>78</v>
      </c>
      <c r="G7" s="33" t="s">
        <v>2</v>
      </c>
      <c r="H7" s="33" t="s">
        <v>3</v>
      </c>
    </row>
    <row r="8" spans="2:8">
      <c r="B8" s="31">
        <v>1</v>
      </c>
      <c r="C8" s="32" t="s">
        <v>4</v>
      </c>
      <c r="D8" s="35">
        <f>D9+D10</f>
        <v>43387.199999999997</v>
      </c>
      <c r="E8" s="43">
        <f>E9+E10</f>
        <v>12096</v>
      </c>
      <c r="F8" s="44">
        <f>F9+F10</f>
        <v>15549.6</v>
      </c>
      <c r="G8" s="50">
        <f>F8/E8%-100</f>
        <v>28.551587301587318</v>
      </c>
      <c r="H8" s="45">
        <f>F8-E8</f>
        <v>3453.6000000000004</v>
      </c>
    </row>
    <row r="9" spans="2:8">
      <c r="B9" s="34"/>
      <c r="C9" s="37" t="s">
        <v>45</v>
      </c>
      <c r="D9" s="38">
        <v>43176</v>
      </c>
      <c r="E9" s="41">
        <v>12051.3</v>
      </c>
      <c r="F9" s="42">
        <v>15193.6</v>
      </c>
      <c r="G9" s="50">
        <f t="shared" ref="G9:G33" si="0">F9/E9%-100</f>
        <v>26.074365421157893</v>
      </c>
      <c r="H9" s="45">
        <f t="shared" ref="H9:H35" si="1">F9-E9</f>
        <v>3142.3000000000011</v>
      </c>
    </row>
    <row r="10" spans="2:8">
      <c r="B10" s="34"/>
      <c r="C10" s="37" t="s">
        <v>46</v>
      </c>
      <c r="D10" s="38">
        <v>211.2</v>
      </c>
      <c r="E10" s="41">
        <v>44.7</v>
      </c>
      <c r="F10" s="42">
        <v>356</v>
      </c>
      <c r="G10" s="50">
        <f t="shared" si="0"/>
        <v>696.42058165548099</v>
      </c>
      <c r="H10" s="45">
        <f t="shared" si="1"/>
        <v>311.3</v>
      </c>
    </row>
    <row r="11" spans="2:8">
      <c r="B11" s="31">
        <v>2</v>
      </c>
      <c r="C11" s="32" t="s">
        <v>47</v>
      </c>
      <c r="D11" s="35">
        <f>D12+D22</f>
        <v>39435.799999999996</v>
      </c>
      <c r="E11" s="43">
        <f>E12+E22</f>
        <v>10870.3</v>
      </c>
      <c r="F11" s="43">
        <f>F12+F22</f>
        <v>14761.500000000002</v>
      </c>
      <c r="G11" s="50">
        <f t="shared" si="0"/>
        <v>35.796620148477984</v>
      </c>
      <c r="H11" s="45">
        <f t="shared" si="1"/>
        <v>3891.2000000000025</v>
      </c>
    </row>
    <row r="12" spans="2:8">
      <c r="B12" s="47" t="s">
        <v>8</v>
      </c>
      <c r="C12" s="32" t="s">
        <v>9</v>
      </c>
      <c r="D12" s="36">
        <f>D13+D14+D15+D16+D17+D18+D19+D20+D21</f>
        <v>37613.999999999993</v>
      </c>
      <c r="E12" s="44">
        <f>E13+E14+E15+E16+E17+E18+E19+E20+E21</f>
        <v>10403.599999999999</v>
      </c>
      <c r="F12" s="44">
        <f>F13+F14+F15+F16+F17+F18+F19+F20+F21</f>
        <v>14632.500000000002</v>
      </c>
      <c r="G12" s="50">
        <f t="shared" si="0"/>
        <v>40.648429389826646</v>
      </c>
      <c r="H12" s="45">
        <f t="shared" si="1"/>
        <v>4228.9000000000033</v>
      </c>
    </row>
    <row r="13" spans="2:8">
      <c r="B13" s="34"/>
      <c r="C13" s="34" t="s">
        <v>10</v>
      </c>
      <c r="D13" s="41">
        <v>5052</v>
      </c>
      <c r="E13" s="41">
        <v>1350.5</v>
      </c>
      <c r="F13" s="42">
        <v>1737.9</v>
      </c>
      <c r="G13" s="50">
        <f t="shared" si="0"/>
        <v>28.685671973343204</v>
      </c>
      <c r="H13" s="45">
        <f t="shared" si="1"/>
        <v>387.40000000000009</v>
      </c>
    </row>
    <row r="14" spans="2:8">
      <c r="B14" s="34"/>
      <c r="C14" s="34" t="s">
        <v>48</v>
      </c>
      <c r="D14" s="41">
        <v>5612</v>
      </c>
      <c r="E14" s="42">
        <v>1580.5</v>
      </c>
      <c r="F14" s="41">
        <v>1781.4</v>
      </c>
      <c r="G14" s="50">
        <f t="shared" si="0"/>
        <v>12.711167352103772</v>
      </c>
      <c r="H14" s="45">
        <f t="shared" si="1"/>
        <v>200.90000000000009</v>
      </c>
    </row>
    <row r="15" spans="2:8">
      <c r="B15" s="34"/>
      <c r="C15" s="34" t="s">
        <v>12</v>
      </c>
      <c r="D15" s="41">
        <v>1979.2</v>
      </c>
      <c r="E15" s="41">
        <v>536.5</v>
      </c>
      <c r="F15" s="42">
        <v>421.1</v>
      </c>
      <c r="G15" s="50">
        <f t="shared" si="0"/>
        <v>-21.509785647716683</v>
      </c>
      <c r="H15" s="45">
        <f t="shared" si="1"/>
        <v>-115.39999999999998</v>
      </c>
    </row>
    <row r="16" spans="2:8">
      <c r="B16" s="34"/>
      <c r="C16" s="34" t="s">
        <v>36</v>
      </c>
      <c r="D16" s="41">
        <v>13679.7</v>
      </c>
      <c r="E16" s="41">
        <v>3837</v>
      </c>
      <c r="F16" s="41">
        <v>4858.6000000000004</v>
      </c>
      <c r="G16" s="50">
        <f t="shared" si="0"/>
        <v>26.624967422465488</v>
      </c>
      <c r="H16" s="45">
        <f t="shared" si="1"/>
        <v>1021.6000000000004</v>
      </c>
    </row>
    <row r="17" spans="2:8">
      <c r="B17" s="34"/>
      <c r="C17" s="34" t="s">
        <v>13</v>
      </c>
      <c r="D17" s="41">
        <v>8920</v>
      </c>
      <c r="E17" s="41">
        <v>2420</v>
      </c>
      <c r="F17" s="41">
        <v>1002.2</v>
      </c>
      <c r="G17" s="50">
        <f t="shared" si="0"/>
        <v>-58.586776859504127</v>
      </c>
      <c r="H17" s="45">
        <f t="shared" si="1"/>
        <v>-1417.8</v>
      </c>
    </row>
    <row r="18" spans="2:8">
      <c r="B18" s="34"/>
      <c r="C18" s="34" t="s">
        <v>14</v>
      </c>
      <c r="D18" s="41">
        <v>1560</v>
      </c>
      <c r="E18" s="41">
        <v>410</v>
      </c>
      <c r="F18" s="42">
        <v>995.1</v>
      </c>
      <c r="G18" s="50">
        <f t="shared" si="0"/>
        <v>142.70731707317077</v>
      </c>
      <c r="H18" s="45">
        <f t="shared" si="1"/>
        <v>585.1</v>
      </c>
    </row>
    <row r="19" spans="2:8">
      <c r="B19" s="34"/>
      <c r="C19" s="34" t="s">
        <v>15</v>
      </c>
      <c r="D19" s="41">
        <v>63.2</v>
      </c>
      <c r="E19" s="41">
        <v>15.8</v>
      </c>
      <c r="F19" s="41">
        <v>43</v>
      </c>
      <c r="G19" s="50">
        <f t="shared" si="0"/>
        <v>172.15189873417722</v>
      </c>
      <c r="H19" s="45">
        <f t="shared" si="1"/>
        <v>27.2</v>
      </c>
    </row>
    <row r="20" spans="2:8">
      <c r="B20" s="34"/>
      <c r="C20" s="34" t="s">
        <v>16</v>
      </c>
      <c r="D20" s="42">
        <v>11.2</v>
      </c>
      <c r="E20" s="41">
        <v>2.8</v>
      </c>
      <c r="F20" s="42">
        <v>10.199999999999999</v>
      </c>
      <c r="G20" s="50">
        <f t="shared" si="0"/>
        <v>264.28571428571428</v>
      </c>
      <c r="H20" s="45">
        <f t="shared" si="1"/>
        <v>7.3999999999999995</v>
      </c>
    </row>
    <row r="21" spans="2:8">
      <c r="B21" s="34"/>
      <c r="C21" s="34" t="s">
        <v>35</v>
      </c>
      <c r="D21" s="42">
        <v>736.7</v>
      </c>
      <c r="E21" s="41">
        <v>250.5</v>
      </c>
      <c r="F21" s="42">
        <v>3783</v>
      </c>
      <c r="G21" s="50">
        <f t="shared" si="0"/>
        <v>1410.179640718563</v>
      </c>
      <c r="H21" s="45">
        <f t="shared" si="1"/>
        <v>3532.5</v>
      </c>
    </row>
    <row r="22" spans="2:8">
      <c r="B22" s="47" t="s">
        <v>18</v>
      </c>
      <c r="C22" s="31" t="s">
        <v>49</v>
      </c>
      <c r="D22" s="43">
        <f>D23+D24+D25</f>
        <v>1821.8</v>
      </c>
      <c r="E22" s="43">
        <f>E23+E24+E25</f>
        <v>466.7</v>
      </c>
      <c r="F22" s="43">
        <f>F23+F24+F25</f>
        <v>129</v>
      </c>
      <c r="G22" s="50">
        <f t="shared" si="0"/>
        <v>-72.359117205913861</v>
      </c>
      <c r="H22" s="45">
        <f t="shared" si="1"/>
        <v>-337.7</v>
      </c>
    </row>
    <row r="23" spans="2:8">
      <c r="B23" s="34"/>
      <c r="C23" s="34" t="s">
        <v>20</v>
      </c>
      <c r="D23" s="42">
        <v>1180.5</v>
      </c>
      <c r="E23" s="41">
        <v>300</v>
      </c>
      <c r="F23" s="41">
        <v>50</v>
      </c>
      <c r="G23" s="50">
        <f t="shared" si="0"/>
        <v>-83.333333333333329</v>
      </c>
      <c r="H23" s="45">
        <f t="shared" si="1"/>
        <v>-250</v>
      </c>
    </row>
    <row r="24" spans="2:8">
      <c r="B24" s="39"/>
      <c r="C24" s="34" t="s">
        <v>21</v>
      </c>
      <c r="D24" s="41">
        <v>636.5</v>
      </c>
      <c r="E24" s="41">
        <v>165.5</v>
      </c>
      <c r="F24" s="41">
        <v>75.7</v>
      </c>
      <c r="G24" s="50">
        <f t="shared" si="0"/>
        <v>-54.259818731117825</v>
      </c>
      <c r="H24" s="45">
        <f t="shared" si="1"/>
        <v>-89.8</v>
      </c>
    </row>
    <row r="25" spans="2:8">
      <c r="B25" s="34"/>
      <c r="C25" s="34" t="s">
        <v>22</v>
      </c>
      <c r="D25" s="41">
        <v>4.8</v>
      </c>
      <c r="E25" s="41">
        <v>1.2</v>
      </c>
      <c r="F25" s="41">
        <v>3.3</v>
      </c>
      <c r="G25" s="50">
        <f t="shared" si="0"/>
        <v>175</v>
      </c>
      <c r="H25" s="45">
        <f t="shared" si="1"/>
        <v>2.0999999999999996</v>
      </c>
    </row>
    <row r="26" spans="2:8">
      <c r="B26" s="31">
        <v>3</v>
      </c>
      <c r="C26" s="31" t="s">
        <v>43</v>
      </c>
      <c r="D26" s="43">
        <v>1500</v>
      </c>
      <c r="E26" s="43"/>
      <c r="F26" s="43">
        <v>1788.8</v>
      </c>
      <c r="G26" s="50"/>
      <c r="H26" s="45">
        <f t="shared" si="1"/>
        <v>1788.8</v>
      </c>
    </row>
    <row r="27" spans="2:8">
      <c r="B27" s="47" t="s">
        <v>58</v>
      </c>
      <c r="C27" s="31" t="s">
        <v>51</v>
      </c>
      <c r="D27" s="41"/>
      <c r="E27" s="37"/>
      <c r="F27" s="43">
        <f>F28+F29+F30+F31+F32</f>
        <v>14764.6</v>
      </c>
      <c r="G27" s="50"/>
      <c r="H27" s="45"/>
    </row>
    <row r="28" spans="2:8">
      <c r="B28" s="47"/>
      <c r="C28" s="34" t="s">
        <v>52</v>
      </c>
      <c r="D28" s="41"/>
      <c r="E28" s="37"/>
      <c r="F28" s="41">
        <v>10472.799999999999</v>
      </c>
      <c r="G28" s="50"/>
      <c r="H28" s="45"/>
    </row>
    <row r="29" spans="2:8">
      <c r="B29" s="47"/>
      <c r="C29" s="34" t="s">
        <v>53</v>
      </c>
      <c r="D29" s="41"/>
      <c r="E29" s="37"/>
      <c r="F29" s="41">
        <v>1631.2</v>
      </c>
      <c r="G29" s="50"/>
      <c r="H29" s="45"/>
    </row>
    <row r="30" spans="2:8">
      <c r="B30" s="47"/>
      <c r="C30" s="34" t="s">
        <v>33</v>
      </c>
      <c r="D30" s="41"/>
      <c r="E30" s="37"/>
      <c r="F30" s="41">
        <v>335.4</v>
      </c>
      <c r="G30" s="50"/>
      <c r="H30" s="45"/>
    </row>
    <row r="31" spans="2:8">
      <c r="B31" s="47"/>
      <c r="C31" s="34" t="s">
        <v>34</v>
      </c>
      <c r="D31" s="41"/>
      <c r="E31" s="37"/>
      <c r="F31" s="41">
        <v>1984.5</v>
      </c>
      <c r="G31" s="50"/>
      <c r="H31" s="45"/>
    </row>
    <row r="32" spans="2:8">
      <c r="B32" s="47"/>
      <c r="C32" s="34" t="s">
        <v>35</v>
      </c>
      <c r="D32" s="41"/>
      <c r="E32" s="37"/>
      <c r="F32" s="41">
        <v>340.7</v>
      </c>
      <c r="G32" s="50"/>
      <c r="H32" s="45"/>
    </row>
    <row r="33" spans="2:8">
      <c r="B33" s="31">
        <v>5</v>
      </c>
      <c r="C33" s="40" t="s">
        <v>23</v>
      </c>
      <c r="D33" s="43">
        <f>D8-D11</f>
        <v>3951.4000000000015</v>
      </c>
      <c r="E33" s="43">
        <f>E8-E11</f>
        <v>1225.7000000000007</v>
      </c>
      <c r="F33" s="43">
        <f>F8-F27</f>
        <v>785</v>
      </c>
      <c r="G33" s="50">
        <f t="shared" si="0"/>
        <v>-35.954964510075911</v>
      </c>
      <c r="H33" s="45">
        <f t="shared" si="1"/>
        <v>-440.70000000000073</v>
      </c>
    </row>
    <row r="34" spans="2:8">
      <c r="B34" s="34"/>
      <c r="C34" s="37" t="s">
        <v>50</v>
      </c>
      <c r="D34" s="41">
        <v>711.2</v>
      </c>
      <c r="E34" s="41">
        <v>220.6</v>
      </c>
      <c r="F34" s="41"/>
      <c r="G34" s="50"/>
      <c r="H34" s="45">
        <f t="shared" si="1"/>
        <v>-220.6</v>
      </c>
    </row>
    <row r="35" spans="2:8">
      <c r="B35" s="31">
        <v>6</v>
      </c>
      <c r="C35" s="32" t="s">
        <v>25</v>
      </c>
      <c r="D35" s="43">
        <f>D33-D34</f>
        <v>3240.2000000000016</v>
      </c>
      <c r="E35" s="43">
        <f>E33-E34</f>
        <v>1005.1000000000007</v>
      </c>
      <c r="F35" s="43"/>
      <c r="G35" s="50"/>
      <c r="H35" s="45">
        <f t="shared" si="1"/>
        <v>-1005.1000000000007</v>
      </c>
    </row>
    <row r="38" spans="2:8">
      <c r="C38" t="s">
        <v>54</v>
      </c>
    </row>
    <row r="39" spans="2:8">
      <c r="C39" t="s">
        <v>55</v>
      </c>
      <c r="G39" t="s">
        <v>56</v>
      </c>
    </row>
    <row r="42" spans="2:8">
      <c r="C42" s="46" t="s">
        <v>57</v>
      </c>
    </row>
  </sheetData>
  <mergeCells count="1">
    <mergeCell ref="C5:E5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витрати по місяц2019</vt:lpstr>
      <vt:lpstr>Звіт виконання 1кв2019</vt:lpstr>
      <vt:lpstr>Звіт по викон2квар2019</vt:lpstr>
      <vt:lpstr>звіт виконання2кв2019</vt:lpstr>
      <vt:lpstr>Виконання3</vt:lpstr>
      <vt:lpstr>'витрати по місяц2019'!Область_печати</vt:lpstr>
      <vt:lpstr>'Звіт виконання 1кв2019'!Область_печати</vt:lpstr>
      <vt:lpstr>'Звіт по викон2квар2019'!Область_печати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Люба</cp:lastModifiedBy>
  <cp:lastPrinted>2019-10-24T06:12:58Z</cp:lastPrinted>
  <dcterms:created xsi:type="dcterms:W3CDTF">2002-01-09T12:22:32Z</dcterms:created>
  <dcterms:modified xsi:type="dcterms:W3CDTF">2019-10-24T09:10:57Z</dcterms:modified>
</cp:coreProperties>
</file>