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калькуляции\"/>
    </mc:Choice>
  </mc:AlternateContent>
  <xr:revisionPtr revIDLastSave="0" documentId="8_{2DCF4988-7003-4291-BCDA-3E7623FA71E5}" xr6:coauthVersionLast="37" xr6:coauthVersionMax="37" xr10:uidLastSave="{00000000-0000-0000-0000-000000000000}"/>
  <bookViews>
    <workbookView xWindow="240" yWindow="45" windowWidth="20115" windowHeight="7995" activeTab="1" xr2:uid="{00000000-000D-0000-FFFF-FFFF00000000}"/>
  </bookViews>
  <sheets>
    <sheet name="20.07.2021  " sheetId="5" r:id="rId1"/>
    <sheet name="mulcher" sheetId="6" r:id="rId2"/>
  </sheets>
  <definedNames>
    <definedName name="Дизпаливо" localSheetId="0">#REF!</definedName>
    <definedName name="Дизпаливо">#REF!</definedName>
    <definedName name="Масло" localSheetId="0">#REF!</definedName>
    <definedName name="Масло">#REF!</definedName>
    <definedName name="_xlnm.Print_Area" localSheetId="0">'20.07.2021  '!$A$1:$E$34</definedName>
    <definedName name="Паливо_А76" localSheetId="0">#REF!</definedName>
    <definedName name="Паливо_А76">#REF!</definedName>
    <definedName name="Паливо_А95" localSheetId="0">#REF!</definedName>
    <definedName name="Паливо_А95">#REF!</definedName>
    <definedName name="паливо92" localSheetId="0">#REF!</definedName>
    <definedName name="паливо92">#REF!</definedName>
  </definedNames>
  <calcPr calcId="179021"/>
</workbook>
</file>

<file path=xl/calcChain.xml><?xml version="1.0" encoding="utf-8"?>
<calcChain xmlns="http://schemas.openxmlformats.org/spreadsheetml/2006/main">
  <c r="C16" i="6" l="1"/>
  <c r="C15" i="6"/>
  <c r="C19" i="6" s="1"/>
  <c r="E13" i="6"/>
  <c r="E21" i="6" s="1"/>
  <c r="E12" i="6"/>
  <c r="C12" i="6"/>
  <c r="C13" i="6" s="1"/>
  <c r="C21" i="6" l="1"/>
  <c r="C22" i="6"/>
  <c r="C20" i="6"/>
  <c r="E20" i="6"/>
  <c r="E22" i="6"/>
  <c r="E23" i="6" l="1"/>
  <c r="C23" i="6"/>
  <c r="C24" i="6" l="1"/>
  <c r="C25" i="6" s="1"/>
  <c r="E24" i="6"/>
  <c r="E25" i="6" s="1"/>
  <c r="C26" i="6" l="1"/>
  <c r="C27" i="6"/>
  <c r="E27" i="6"/>
  <c r="E26" i="6"/>
  <c r="B15" i="5" l="1"/>
  <c r="B14" i="5" l="1"/>
  <c r="B17" i="5" s="1"/>
  <c r="D11" i="5" l="1"/>
  <c r="D12" i="5" s="1"/>
  <c r="D20" i="5" s="1"/>
  <c r="B11" i="5"/>
  <c r="B12" i="5" s="1"/>
  <c r="B20" i="5" s="1"/>
  <c r="D18" i="5" l="1"/>
  <c r="D19" i="5"/>
  <c r="B18" i="5"/>
  <c r="B19" i="5"/>
  <c r="B21" i="5" l="1"/>
  <c r="D21" i="5"/>
  <c r="B22" i="5" l="1"/>
  <c r="B23" i="5" s="1"/>
  <c r="D22" i="5"/>
  <c r="D23" i="5" s="1"/>
  <c r="B24" i="5" l="1"/>
  <c r="B25" i="5" s="1"/>
  <c r="D24" i="5"/>
  <c r="D2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6" authorId="0" shapeId="0" xr:uid="{5170AE62-CF8F-473E-8D97-9B273FE26834}">
      <text>
        <r>
          <rPr>
            <b/>
            <sz val="8"/>
            <color indexed="81"/>
            <rFont val="Tahoma"/>
            <family val="2"/>
            <charset val="204"/>
          </rPr>
          <t>з інструкції</t>
        </r>
      </text>
    </comment>
  </commentList>
</comments>
</file>

<file path=xl/sharedStrings.xml><?xml version="1.0" encoding="utf-8"?>
<sst xmlns="http://schemas.openxmlformats.org/spreadsheetml/2006/main" count="71" uniqueCount="34">
  <si>
    <t>грн./л</t>
  </si>
  <si>
    <t>Масло, без ПДВ</t>
  </si>
  <si>
    <t>Статті собівартості</t>
  </si>
  <si>
    <t>Розділ 1.</t>
  </si>
  <si>
    <t>Разом по розділу 1.</t>
  </si>
  <si>
    <t>Розділ 2.</t>
  </si>
  <si>
    <t>Разом по розділах (1+2)</t>
  </si>
  <si>
    <t>Відрахування на зарплату - 22%</t>
  </si>
  <si>
    <t>Разом</t>
  </si>
  <si>
    <t>Всього, без ПДВ</t>
  </si>
  <si>
    <t>ПДВ - 20%</t>
  </si>
  <si>
    <t>Всього, з ПДВ</t>
  </si>
  <si>
    <t>Економіст</t>
  </si>
  <si>
    <t>мот-год</t>
  </si>
  <si>
    <t>Зарплата обслуговуючого персоналу - 1,0 люд-год</t>
  </si>
  <si>
    <t>Премія 42%</t>
  </si>
  <si>
    <t>люд.-год.</t>
  </si>
  <si>
    <t xml:space="preserve">Механік </t>
  </si>
  <si>
    <t>Беца Г.І.</t>
  </si>
  <si>
    <t>Кеселичка І.І.</t>
  </si>
  <si>
    <t>Паливо ДП , без ПДВ</t>
  </si>
  <si>
    <t>Паливо (13,0л / мот-год)</t>
  </si>
  <si>
    <t xml:space="preserve">Запчастини </t>
  </si>
  <si>
    <t>Разом по розділу 2.</t>
  </si>
  <si>
    <t>Мастильні матеріали ((0,057 л + 0,054) л/мот.-год)</t>
  </si>
  <si>
    <t>Рентабельність - 12%</t>
  </si>
  <si>
    <t>Нетребко Т.О.</t>
  </si>
  <si>
    <t>Перевірено:</t>
  </si>
  <si>
    <t>Накладні витрати - 64,6%</t>
  </si>
  <si>
    <t>Затверджую                                                                                              Директор ММКП "РБУ"                                                                  _______________Діус В.В.                                                                                20  липня  2021р.</t>
  </si>
  <si>
    <t xml:space="preserve">Погоджено                                                                                   Начальник УМГ                                                                     ___________Блінов А.Ю.                                                                 20  липня  2021р. </t>
  </si>
  <si>
    <t xml:space="preserve">Калькуляція вартості  трактора колісного                                          CLAAS Ares  р.н.131-93 АО  при перевозці                                                   з 20 липня 2021р.                                                         </t>
  </si>
  <si>
    <t xml:space="preserve">Калькуляція вартості  трактора колісного                                          при викошуванні та мульчуванні травостою і чагарників                                           CLAAS Ares  р.н.131-93 АО  з 20 липня 2021р.                                                         </t>
  </si>
  <si>
    <t>Амортизація (обладнання)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</si>
</sst>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/>
    <xf numFmtId="14" fontId="0" fillId="0" borderId="0" xfId="0" applyNumberFormat="1" applyAlignment="1">
      <alignment horizontal="left" wrapText="1"/>
    </xf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/>
    <xf numFmtId="0" fontId="3" fillId="2" borderId="7" xfId="0" applyFont="1" applyFill="1" applyBorder="1" applyAlignment="1">
      <alignment horizontal="right"/>
    </xf>
    <xf numFmtId="0" fontId="3" fillId="0" borderId="0" xfId="0" applyFont="1"/>
    <xf numFmtId="0" fontId="3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Alignment="1">
      <alignment horizontal="justify"/>
    </xf>
    <xf numFmtId="0" fontId="3" fillId="0" borderId="7" xfId="0" applyFont="1" applyBorder="1" applyAlignment="1">
      <alignment horizontal="center" vertical="center" wrapText="1"/>
    </xf>
    <xf numFmtId="2" fontId="2" fillId="3" borderId="0" xfId="0" applyNumberFormat="1" applyFont="1" applyFill="1" applyBorder="1"/>
    <xf numFmtId="0" fontId="0" fillId="3" borderId="7" xfId="0" applyFill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 vertical="center" wrapText="1"/>
    </xf>
    <xf numFmtId="2" fontId="6" fillId="0" borderId="2" xfId="0" applyNumberFormat="1" applyFont="1" applyBorder="1"/>
    <xf numFmtId="2" fontId="0" fillId="0" borderId="7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zoomScaleNormal="100" zoomScaleSheetLayoutView="100" workbookViewId="0">
      <selection activeCell="H29" sqref="H29"/>
    </sheetView>
  </sheetViews>
  <sheetFormatPr defaultRowHeight="12.75" x14ac:dyDescent="0.2"/>
  <cols>
    <col min="1" max="1" width="48" customWidth="1"/>
    <col min="2" max="2" width="8.28515625" customWidth="1"/>
    <col min="3" max="3" width="7" customWidth="1"/>
    <col min="4" max="4" width="16.28515625" customWidth="1"/>
    <col min="5" max="5" width="0.140625" customWidth="1"/>
  </cols>
  <sheetData>
    <row r="1" spans="1:5" ht="69.75" customHeight="1" x14ac:dyDescent="0.2">
      <c r="A1" s="22" t="s">
        <v>29</v>
      </c>
      <c r="B1" s="37" t="s">
        <v>30</v>
      </c>
      <c r="C1" s="37"/>
      <c r="D1" s="37"/>
    </row>
    <row r="2" spans="1:5" ht="36" customHeight="1" x14ac:dyDescent="0.2">
      <c r="A2" s="1"/>
      <c r="B2" s="38"/>
      <c r="C2" s="38"/>
      <c r="D2" s="38"/>
    </row>
    <row r="3" spans="1:5" s="2" customFormat="1" ht="65.25" customHeight="1" x14ac:dyDescent="0.25">
      <c r="A3" s="39" t="s">
        <v>31</v>
      </c>
      <c r="B3" s="39"/>
      <c r="C3" s="39"/>
      <c r="D3" s="39"/>
    </row>
    <row r="4" spans="1:5" s="2" customFormat="1" ht="16.5" customHeight="1" x14ac:dyDescent="0.25">
      <c r="A4" s="21"/>
      <c r="B4" s="21"/>
      <c r="C4" s="21"/>
      <c r="D4" s="21"/>
    </row>
    <row r="5" spans="1:5" ht="20.25" customHeight="1" x14ac:dyDescent="0.2">
      <c r="A5" s="3" t="s">
        <v>20</v>
      </c>
      <c r="B5" s="23">
        <v>24.05</v>
      </c>
      <c r="C5" s="4" t="s">
        <v>0</v>
      </c>
    </row>
    <row r="6" spans="1:5" ht="20.25" customHeight="1" x14ac:dyDescent="0.2">
      <c r="A6" s="5" t="s">
        <v>1</v>
      </c>
      <c r="B6" s="16">
        <v>74.78</v>
      </c>
      <c r="C6" s="6" t="s">
        <v>0</v>
      </c>
    </row>
    <row r="7" spans="1:5" ht="15" customHeight="1" x14ac:dyDescent="0.2">
      <c r="A7" s="5" t="s">
        <v>1</v>
      </c>
      <c r="B7" s="16">
        <v>89.74</v>
      </c>
      <c r="C7" s="6" t="s">
        <v>0</v>
      </c>
    </row>
    <row r="8" spans="1:5" s="8" customFormat="1" ht="30" customHeight="1" x14ac:dyDescent="0.2">
      <c r="A8" s="7" t="s">
        <v>2</v>
      </c>
      <c r="B8" s="40" t="s">
        <v>13</v>
      </c>
      <c r="C8" s="40"/>
      <c r="D8" s="15" t="s">
        <v>16</v>
      </c>
      <c r="E8" s="18"/>
    </row>
    <row r="9" spans="1:5" s="8" customFormat="1" ht="19.5" customHeight="1" x14ac:dyDescent="0.2">
      <c r="A9" s="41" t="s">
        <v>3</v>
      </c>
      <c r="B9" s="42"/>
      <c r="C9" s="42"/>
      <c r="D9" s="43"/>
      <c r="E9" s="19"/>
    </row>
    <row r="10" spans="1:5" ht="19.5" customHeight="1" x14ac:dyDescent="0.2">
      <c r="A10" s="9" t="s">
        <v>14</v>
      </c>
      <c r="B10" s="26">
        <v>67.63</v>
      </c>
      <c r="C10" s="26"/>
      <c r="D10" s="26">
        <v>67.63</v>
      </c>
      <c r="E10" s="26"/>
    </row>
    <row r="11" spans="1:5" ht="19.5" customHeight="1" x14ac:dyDescent="0.2">
      <c r="A11" s="9" t="s">
        <v>15</v>
      </c>
      <c r="B11" s="44">
        <f>B10*42%</f>
        <v>28.404599999999999</v>
      </c>
      <c r="C11" s="45"/>
      <c r="D11" s="44">
        <f>D10*42%</f>
        <v>28.404599999999999</v>
      </c>
      <c r="E11" s="45"/>
    </row>
    <row r="12" spans="1:5" s="11" customFormat="1" ht="19.5" customHeight="1" x14ac:dyDescent="0.2">
      <c r="A12" s="10" t="s">
        <v>4</v>
      </c>
      <c r="B12" s="36">
        <f>ROUND(SUM(B10:C11),2)</f>
        <v>96.03</v>
      </c>
      <c r="C12" s="36"/>
      <c r="D12" s="36">
        <f>ROUND(SUM(D10:E11),2)</f>
        <v>96.03</v>
      </c>
      <c r="E12" s="36"/>
    </row>
    <row r="13" spans="1:5" s="8" customFormat="1" ht="19.5" customHeight="1" x14ac:dyDescent="0.2">
      <c r="A13" s="41" t="s">
        <v>5</v>
      </c>
      <c r="B13" s="42"/>
      <c r="C13" s="42"/>
      <c r="D13" s="43"/>
      <c r="E13" s="19"/>
    </row>
    <row r="14" spans="1:5" ht="19.5" customHeight="1" x14ac:dyDescent="0.2">
      <c r="A14" s="9" t="s">
        <v>21</v>
      </c>
      <c r="B14" s="32">
        <f>13*B5</f>
        <v>312.65000000000003</v>
      </c>
      <c r="C14" s="32"/>
      <c r="D14" s="32"/>
      <c r="E14" s="32"/>
    </row>
    <row r="15" spans="1:5" ht="19.5" customHeight="1" x14ac:dyDescent="0.2">
      <c r="A15" s="17" t="s">
        <v>24</v>
      </c>
      <c r="B15" s="33">
        <f>(0.057*B6+0.054*B7)</f>
        <v>9.1084199999999989</v>
      </c>
      <c r="C15" s="33"/>
      <c r="D15" s="32"/>
      <c r="E15" s="32"/>
    </row>
    <row r="16" spans="1:5" ht="19.5" customHeight="1" x14ac:dyDescent="0.2">
      <c r="A16" s="17" t="s">
        <v>22</v>
      </c>
      <c r="B16" s="34">
        <v>226.87</v>
      </c>
      <c r="C16" s="35"/>
      <c r="D16" s="20"/>
      <c r="E16" s="20"/>
    </row>
    <row r="17" spans="1:5" s="11" customFormat="1" ht="19.5" customHeight="1" x14ac:dyDescent="0.2">
      <c r="A17" s="10" t="s">
        <v>23</v>
      </c>
      <c r="B17" s="36">
        <f>SUM(B14:C16)</f>
        <v>548.62842000000001</v>
      </c>
      <c r="C17" s="36"/>
      <c r="D17" s="36"/>
      <c r="E17" s="36"/>
    </row>
    <row r="18" spans="1:5" s="11" customFormat="1" ht="19.5" customHeight="1" x14ac:dyDescent="0.2">
      <c r="A18" s="10" t="s">
        <v>6</v>
      </c>
      <c r="B18" s="28">
        <f>B12+B17</f>
        <v>644.65841999999998</v>
      </c>
      <c r="C18" s="29"/>
      <c r="D18" s="28">
        <f>D12+D17</f>
        <v>96.03</v>
      </c>
      <c r="E18" s="29"/>
    </row>
    <row r="19" spans="1:5" ht="19.5" customHeight="1" x14ac:dyDescent="0.2">
      <c r="A19" s="9" t="s">
        <v>7</v>
      </c>
      <c r="B19" s="32">
        <f>ROUND(B12*0.22,2)</f>
        <v>21.13</v>
      </c>
      <c r="C19" s="32"/>
      <c r="D19" s="32">
        <f>ROUND(D12*0.22,2)</f>
        <v>21.13</v>
      </c>
      <c r="E19" s="32"/>
    </row>
    <row r="20" spans="1:5" ht="19.5" customHeight="1" x14ac:dyDescent="0.2">
      <c r="A20" s="9" t="s">
        <v>28</v>
      </c>
      <c r="B20" s="32">
        <f>ROUND(B12*0.646,2)</f>
        <v>62.04</v>
      </c>
      <c r="C20" s="32"/>
      <c r="D20" s="32">
        <f>ROUND(D12*0.646,2)</f>
        <v>62.04</v>
      </c>
      <c r="E20" s="32"/>
    </row>
    <row r="21" spans="1:5" s="11" customFormat="1" ht="19.5" customHeight="1" x14ac:dyDescent="0.2">
      <c r="A21" s="10" t="s">
        <v>8</v>
      </c>
      <c r="B21" s="28">
        <f>SUM(B18:C20)</f>
        <v>727.82841999999994</v>
      </c>
      <c r="C21" s="29"/>
      <c r="D21" s="28">
        <f>SUM(D18:E20)</f>
        <v>179.2</v>
      </c>
      <c r="E21" s="29"/>
    </row>
    <row r="22" spans="1:5" ht="19.5" customHeight="1" x14ac:dyDescent="0.2">
      <c r="A22" s="9" t="s">
        <v>25</v>
      </c>
      <c r="B22" s="30">
        <f>B21*12%</f>
        <v>87.339410399999991</v>
      </c>
      <c r="C22" s="31"/>
      <c r="D22" s="30">
        <f>D21*12%</f>
        <v>21.503999999999998</v>
      </c>
      <c r="E22" s="31"/>
    </row>
    <row r="23" spans="1:5" ht="19.5" customHeight="1" x14ac:dyDescent="0.2">
      <c r="A23" s="12" t="s">
        <v>9</v>
      </c>
      <c r="B23" s="27">
        <f>SUM(B21:C22)</f>
        <v>815.16783039999996</v>
      </c>
      <c r="C23" s="27"/>
      <c r="D23" s="27">
        <f>SUM(D21:E22)</f>
        <v>200.70399999999998</v>
      </c>
      <c r="E23" s="27"/>
    </row>
    <row r="24" spans="1:5" ht="19.5" customHeight="1" x14ac:dyDescent="0.2">
      <c r="A24" s="13" t="s">
        <v>10</v>
      </c>
      <c r="B24" s="26">
        <f>ROUND(B23*0.2,2)</f>
        <v>163.03</v>
      </c>
      <c r="C24" s="26"/>
      <c r="D24" s="26">
        <f>ROUND(D23*0.2,2)</f>
        <v>40.14</v>
      </c>
      <c r="E24" s="26"/>
    </row>
    <row r="25" spans="1:5" ht="19.5" customHeight="1" x14ac:dyDescent="0.2">
      <c r="A25" s="12" t="s">
        <v>11</v>
      </c>
      <c r="B25" s="27">
        <f>B23+B24</f>
        <v>978.19783039999993</v>
      </c>
      <c r="C25" s="27"/>
      <c r="D25" s="27">
        <f>D23+D24</f>
        <v>240.84399999999999</v>
      </c>
      <c r="E25" s="27"/>
    </row>
    <row r="28" spans="1:5" x14ac:dyDescent="0.2">
      <c r="A28" s="14" t="s">
        <v>12</v>
      </c>
      <c r="B28" t="s">
        <v>18</v>
      </c>
    </row>
    <row r="31" spans="1:5" x14ac:dyDescent="0.2">
      <c r="A31" t="s">
        <v>17</v>
      </c>
      <c r="B31" t="s">
        <v>19</v>
      </c>
    </row>
    <row r="34" spans="1:2" x14ac:dyDescent="0.2">
      <c r="A34" t="s">
        <v>27</v>
      </c>
      <c r="B34" t="s">
        <v>26</v>
      </c>
    </row>
  </sheetData>
  <mergeCells count="35">
    <mergeCell ref="B14:C14"/>
    <mergeCell ref="D14:E14"/>
    <mergeCell ref="B1:D1"/>
    <mergeCell ref="B2:D2"/>
    <mergeCell ref="A3:D3"/>
    <mergeCell ref="B8:C8"/>
    <mergeCell ref="A9:D9"/>
    <mergeCell ref="B10:C10"/>
    <mergeCell ref="D10:E10"/>
    <mergeCell ref="B11:C11"/>
    <mergeCell ref="D11:E11"/>
    <mergeCell ref="B12:C12"/>
    <mergeCell ref="D12:E12"/>
    <mergeCell ref="A13:D13"/>
    <mergeCell ref="B15:C15"/>
    <mergeCell ref="D15:E15"/>
    <mergeCell ref="B16:C16"/>
    <mergeCell ref="B17:C17"/>
    <mergeCell ref="D17:E17"/>
    <mergeCell ref="B18:C18"/>
    <mergeCell ref="D18:E18"/>
    <mergeCell ref="B19:C19"/>
    <mergeCell ref="D19:E19"/>
    <mergeCell ref="B20:C20"/>
    <mergeCell ref="D20:E20"/>
    <mergeCell ref="B24:C24"/>
    <mergeCell ref="D24:E24"/>
    <mergeCell ref="B25:C25"/>
    <mergeCell ref="D25:E25"/>
    <mergeCell ref="B21:C21"/>
    <mergeCell ref="D21:E21"/>
    <mergeCell ref="B22:C22"/>
    <mergeCell ref="D22:E22"/>
    <mergeCell ref="B23:C23"/>
    <mergeCell ref="D23:E23"/>
  </mergeCells>
  <pageMargins left="1.2204724409448819" right="0.35433070866141736" top="0.51181102362204722" bottom="0.59055118110236227" header="0.23622047244094491" footer="0.51181102362204722"/>
  <pageSetup paperSize="9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8998-9839-4F2E-BA76-92223F6E9FAE}">
  <dimension ref="B2:M36"/>
  <sheetViews>
    <sheetView tabSelected="1" topLeftCell="A4" workbookViewId="0">
      <selection activeCell="E37" sqref="E37"/>
    </sheetView>
  </sheetViews>
  <sheetFormatPr defaultRowHeight="12.75" x14ac:dyDescent="0.2"/>
  <cols>
    <col min="2" max="2" width="27.28515625" customWidth="1"/>
    <col min="5" max="5" width="25.85546875" customWidth="1"/>
  </cols>
  <sheetData>
    <row r="2" spans="2:13" ht="127.5" x14ac:dyDescent="0.2">
      <c r="B2" s="22" t="s">
        <v>29</v>
      </c>
      <c r="C2" s="37" t="s">
        <v>30</v>
      </c>
      <c r="D2" s="37"/>
      <c r="E2" s="37"/>
    </row>
    <row r="3" spans="2:13" x14ac:dyDescent="0.2">
      <c r="B3" s="1"/>
      <c r="C3" s="38"/>
      <c r="D3" s="38"/>
      <c r="E3" s="38"/>
    </row>
    <row r="4" spans="2:13" ht="57.75" customHeight="1" x14ac:dyDescent="0.25">
      <c r="B4" s="39" t="s">
        <v>32</v>
      </c>
      <c r="C4" s="39"/>
      <c r="D4" s="39"/>
      <c r="E4" s="39"/>
      <c r="F4" s="2"/>
      <c r="G4" s="2"/>
      <c r="H4" s="2"/>
      <c r="I4" s="2"/>
      <c r="J4" s="2"/>
      <c r="K4" s="2"/>
      <c r="L4" s="2"/>
      <c r="M4" s="2"/>
    </row>
    <row r="5" spans="2:13" ht="18" x14ac:dyDescent="0.25">
      <c r="B5" s="25"/>
      <c r="C5" s="25"/>
      <c r="D5" s="25"/>
      <c r="E5" s="25"/>
      <c r="F5" s="2"/>
      <c r="G5" s="2"/>
      <c r="H5" s="2"/>
      <c r="I5" s="2"/>
      <c r="J5" s="2"/>
      <c r="K5" s="2"/>
      <c r="L5" s="2"/>
      <c r="M5" s="2"/>
    </row>
    <row r="6" spans="2:13" x14ac:dyDescent="0.2">
      <c r="B6" s="3" t="s">
        <v>20</v>
      </c>
      <c r="C6" s="23">
        <v>24.05</v>
      </c>
      <c r="D6" s="4" t="s">
        <v>0</v>
      </c>
    </row>
    <row r="7" spans="2:13" x14ac:dyDescent="0.2">
      <c r="B7" s="5" t="s">
        <v>1</v>
      </c>
      <c r="C7" s="16">
        <v>74.78</v>
      </c>
      <c r="D7" s="6" t="s">
        <v>0</v>
      </c>
    </row>
    <row r="8" spans="2:13" x14ac:dyDescent="0.2">
      <c r="B8" s="5" t="s">
        <v>1</v>
      </c>
      <c r="C8" s="16">
        <v>89.74</v>
      </c>
      <c r="D8" s="6" t="s">
        <v>0</v>
      </c>
    </row>
    <row r="9" spans="2:13" ht="25.5" x14ac:dyDescent="0.2">
      <c r="B9" s="7" t="s">
        <v>2</v>
      </c>
      <c r="C9" s="40" t="s">
        <v>13</v>
      </c>
      <c r="D9" s="40"/>
      <c r="E9" s="15" t="s">
        <v>16</v>
      </c>
      <c r="F9" s="18"/>
      <c r="G9" s="8"/>
      <c r="H9" s="8"/>
      <c r="I9" s="8"/>
      <c r="J9" s="8"/>
      <c r="K9" s="8"/>
      <c r="L9" s="8"/>
      <c r="M9" s="8"/>
    </row>
    <row r="10" spans="2:13" x14ac:dyDescent="0.2">
      <c r="B10" s="41" t="s">
        <v>3</v>
      </c>
      <c r="C10" s="42"/>
      <c r="D10" s="42"/>
      <c r="E10" s="43"/>
      <c r="F10" s="19"/>
      <c r="G10" s="8"/>
      <c r="H10" s="8"/>
      <c r="I10" s="8"/>
      <c r="J10" s="8"/>
      <c r="K10" s="8"/>
      <c r="L10" s="8"/>
      <c r="M10" s="8"/>
    </row>
    <row r="11" spans="2:13" x14ac:dyDescent="0.2">
      <c r="B11" s="9" t="s">
        <v>14</v>
      </c>
      <c r="C11" s="26">
        <v>67.63</v>
      </c>
      <c r="D11" s="26"/>
      <c r="E11" s="26">
        <v>67.63</v>
      </c>
      <c r="F11" s="26"/>
    </row>
    <row r="12" spans="2:13" x14ac:dyDescent="0.2">
      <c r="B12" s="9" t="s">
        <v>15</v>
      </c>
      <c r="C12" s="44">
        <f>C11*42%</f>
        <v>28.404599999999999</v>
      </c>
      <c r="D12" s="45"/>
      <c r="E12" s="44">
        <f>E11*42%</f>
        <v>28.404599999999999</v>
      </c>
      <c r="F12" s="45"/>
    </row>
    <row r="13" spans="2:13" x14ac:dyDescent="0.2">
      <c r="B13" s="10" t="s">
        <v>4</v>
      </c>
      <c r="C13" s="36">
        <f>ROUND(SUM(C11:D12),2)</f>
        <v>96.03</v>
      </c>
      <c r="D13" s="36"/>
      <c r="E13" s="36">
        <f>ROUND(SUM(E11:F12),2)</f>
        <v>96.03</v>
      </c>
      <c r="F13" s="36"/>
      <c r="G13" s="11"/>
      <c r="H13" s="11"/>
      <c r="I13" s="11"/>
      <c r="J13" s="11"/>
      <c r="K13" s="11"/>
      <c r="L13" s="11"/>
      <c r="M13" s="11"/>
    </row>
    <row r="14" spans="2:13" x14ac:dyDescent="0.2">
      <c r="B14" s="41" t="s">
        <v>5</v>
      </c>
      <c r="C14" s="42"/>
      <c r="D14" s="42"/>
      <c r="E14" s="43"/>
      <c r="F14" s="19"/>
      <c r="G14" s="8"/>
      <c r="H14" s="8"/>
      <c r="I14" s="8"/>
      <c r="J14" s="8"/>
      <c r="K14" s="8"/>
      <c r="L14" s="8"/>
      <c r="M14" s="8"/>
    </row>
    <row r="15" spans="2:13" x14ac:dyDescent="0.2">
      <c r="B15" s="9" t="s">
        <v>21</v>
      </c>
      <c r="C15" s="32">
        <f>13*C6</f>
        <v>312.65000000000003</v>
      </c>
      <c r="D15" s="32"/>
      <c r="E15" s="32"/>
      <c r="F15" s="32"/>
    </row>
    <row r="16" spans="2:13" x14ac:dyDescent="0.2">
      <c r="B16" s="17" t="s">
        <v>24</v>
      </c>
      <c r="C16" s="33">
        <f>(0.057*C7+0.054*C8)</f>
        <v>9.1084199999999989</v>
      </c>
      <c r="D16" s="33"/>
      <c r="E16" s="32"/>
      <c r="F16" s="32"/>
    </row>
    <row r="17" spans="2:13" x14ac:dyDescent="0.2">
      <c r="B17" s="17" t="s">
        <v>22</v>
      </c>
      <c r="C17" s="34">
        <v>226.87</v>
      </c>
      <c r="D17" s="35"/>
      <c r="E17" s="24"/>
      <c r="F17" s="24"/>
    </row>
    <row r="18" spans="2:13" x14ac:dyDescent="0.2">
      <c r="B18" s="17" t="s">
        <v>33</v>
      </c>
      <c r="C18" s="34">
        <v>25.09</v>
      </c>
      <c r="D18" s="35"/>
      <c r="E18" s="24"/>
      <c r="F18" s="24"/>
    </row>
    <row r="19" spans="2:13" x14ac:dyDescent="0.2">
      <c r="B19" s="10" t="s">
        <v>23</v>
      </c>
      <c r="C19" s="36">
        <f>SUM(C15:D18)</f>
        <v>573.71842000000004</v>
      </c>
      <c r="D19" s="36"/>
      <c r="E19" s="36"/>
      <c r="F19" s="36"/>
      <c r="G19" s="11"/>
      <c r="H19" s="11"/>
      <c r="I19" s="11"/>
      <c r="J19" s="11"/>
      <c r="K19" s="11"/>
      <c r="L19" s="11"/>
      <c r="M19" s="11"/>
    </row>
    <row r="20" spans="2:13" x14ac:dyDescent="0.2">
      <c r="B20" s="10" t="s">
        <v>6</v>
      </c>
      <c r="C20" s="28">
        <f>C13+C19</f>
        <v>669.74842000000001</v>
      </c>
      <c r="D20" s="29"/>
      <c r="E20" s="28">
        <f>E13+E19</f>
        <v>96.03</v>
      </c>
      <c r="F20" s="29"/>
      <c r="G20" s="11"/>
      <c r="H20" s="11"/>
      <c r="I20" s="11"/>
      <c r="J20" s="11"/>
      <c r="K20" s="11"/>
      <c r="L20" s="11"/>
      <c r="M20" s="11"/>
    </row>
    <row r="21" spans="2:13" x14ac:dyDescent="0.2">
      <c r="B21" s="9" t="s">
        <v>7</v>
      </c>
      <c r="C21" s="32">
        <f>ROUND(C13*0.22,2)</f>
        <v>21.13</v>
      </c>
      <c r="D21" s="32"/>
      <c r="E21" s="32">
        <f>ROUND(E13*0.22,2)</f>
        <v>21.13</v>
      </c>
      <c r="F21" s="32"/>
    </row>
    <row r="22" spans="2:13" x14ac:dyDescent="0.2">
      <c r="B22" s="9" t="s">
        <v>28</v>
      </c>
      <c r="C22" s="32">
        <f>ROUND(C13*0.646,2)</f>
        <v>62.04</v>
      </c>
      <c r="D22" s="32"/>
      <c r="E22" s="32">
        <f>ROUND(E13*0.646,2)</f>
        <v>62.04</v>
      </c>
      <c r="F22" s="32"/>
    </row>
    <row r="23" spans="2:13" x14ac:dyDescent="0.2">
      <c r="B23" s="10" t="s">
        <v>8</v>
      </c>
      <c r="C23" s="28">
        <f>SUM(C20:D22)</f>
        <v>752.91841999999997</v>
      </c>
      <c r="D23" s="29"/>
      <c r="E23" s="28">
        <f>SUM(E20:F22)</f>
        <v>179.2</v>
      </c>
      <c r="F23" s="29"/>
      <c r="G23" s="11"/>
      <c r="H23" s="11"/>
      <c r="I23" s="11"/>
      <c r="J23" s="11"/>
      <c r="K23" s="11"/>
      <c r="L23" s="11"/>
      <c r="M23" s="11"/>
    </row>
    <row r="24" spans="2:13" x14ac:dyDescent="0.2">
      <c r="B24" s="9" t="s">
        <v>25</v>
      </c>
      <c r="C24" s="30">
        <f>C23*12%</f>
        <v>90.350210399999995</v>
      </c>
      <c r="D24" s="31"/>
      <c r="E24" s="30">
        <f>E23*12%</f>
        <v>21.503999999999998</v>
      </c>
      <c r="F24" s="31"/>
    </row>
    <row r="25" spans="2:13" x14ac:dyDescent="0.2">
      <c r="B25" s="12" t="s">
        <v>9</v>
      </c>
      <c r="C25" s="27">
        <f>SUM(C23:D24)</f>
        <v>843.26863040000001</v>
      </c>
      <c r="D25" s="27"/>
      <c r="E25" s="27">
        <f>SUM(E23:F24)</f>
        <v>200.70399999999998</v>
      </c>
      <c r="F25" s="27"/>
    </row>
    <row r="26" spans="2:13" x14ac:dyDescent="0.2">
      <c r="B26" s="13" t="s">
        <v>10</v>
      </c>
      <c r="C26" s="26">
        <f>ROUND(C25*0.2,2)</f>
        <v>168.65</v>
      </c>
      <c r="D26" s="26"/>
      <c r="E26" s="26">
        <f>ROUND(E25*0.2,2)</f>
        <v>40.14</v>
      </c>
      <c r="F26" s="26"/>
    </row>
    <row r="27" spans="2:13" x14ac:dyDescent="0.2">
      <c r="B27" s="12" t="s">
        <v>11</v>
      </c>
      <c r="C27" s="27">
        <f>C25+C26</f>
        <v>1011.9186304</v>
      </c>
      <c r="D27" s="27"/>
      <c r="E27" s="27">
        <f>E25+E26</f>
        <v>240.84399999999999</v>
      </c>
      <c r="F27" s="27"/>
    </row>
    <row r="30" spans="2:13" ht="25.5" x14ac:dyDescent="0.2">
      <c r="B30" s="14" t="s">
        <v>12</v>
      </c>
      <c r="C30" t="s">
        <v>18</v>
      </c>
    </row>
    <row r="33" spans="2:3" x14ac:dyDescent="0.2">
      <c r="B33" t="s">
        <v>17</v>
      </c>
      <c r="C33" t="s">
        <v>19</v>
      </c>
    </row>
    <row r="36" spans="2:3" x14ac:dyDescent="0.2">
      <c r="B36" t="s">
        <v>27</v>
      </c>
      <c r="C36" t="s">
        <v>26</v>
      </c>
    </row>
  </sheetData>
  <mergeCells count="36"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6:D16"/>
    <mergeCell ref="E16:F16"/>
    <mergeCell ref="C17:D17"/>
    <mergeCell ref="C18:D18"/>
    <mergeCell ref="C19:D19"/>
    <mergeCell ref="E19:F19"/>
    <mergeCell ref="C12:D12"/>
    <mergeCell ref="E12:F12"/>
    <mergeCell ref="C13:D13"/>
    <mergeCell ref="E13:F13"/>
    <mergeCell ref="B14:E14"/>
    <mergeCell ref="C15:D15"/>
    <mergeCell ref="E15:F15"/>
    <mergeCell ref="C2:E2"/>
    <mergeCell ref="C3:E3"/>
    <mergeCell ref="B4:E4"/>
    <mergeCell ref="C9:D9"/>
    <mergeCell ref="B10:E10"/>
    <mergeCell ref="C11:D11"/>
    <mergeCell ref="E11:F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20.07.2021  </vt:lpstr>
      <vt:lpstr>mulcher</vt:lpstr>
      <vt:lpstr>'20.07.2021 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Denis</cp:lastModifiedBy>
  <cp:lastPrinted>2021-08-02T12:51:16Z</cp:lastPrinted>
  <dcterms:created xsi:type="dcterms:W3CDTF">2017-07-07T12:15:20Z</dcterms:created>
  <dcterms:modified xsi:type="dcterms:W3CDTF">2021-09-27T11:32:37Z</dcterms:modified>
</cp:coreProperties>
</file>