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2.20 " sheetId="3" r:id="rId1"/>
  </sheets>
  <definedNames>
    <definedName name="Дизпаливо" localSheetId="0">#REF!</definedName>
    <definedName name="Дизпаливо">#REF!</definedName>
    <definedName name="Масло" localSheetId="0">#REF!</definedName>
    <definedName name="Масло">#REF!</definedName>
    <definedName name="_xlnm.Print_Area" localSheetId="0">'03.02.20 '!$A$1:$D$35</definedName>
    <definedName name="Паливо_А76" localSheetId="0">#REF!</definedName>
    <definedName name="Паливо_А76">#REF!</definedName>
    <definedName name="Паливо_А95" localSheetId="0">#REF!</definedName>
    <definedName name="Паливо_А95">#REF!</definedName>
  </definedNames>
  <calcPr calcId="125725"/>
</workbook>
</file>

<file path=xl/calcChain.xml><?xml version="1.0" encoding="utf-8"?>
<calcChain xmlns="http://schemas.openxmlformats.org/spreadsheetml/2006/main">
  <c r="B15" i="3"/>
  <c r="B20"/>
  <c r="B16" l="1"/>
  <c r="B17"/>
  <c r="B9"/>
  <c r="B10" s="1"/>
  <c r="B11" l="1"/>
  <c r="B18" l="1"/>
  <c r="B19"/>
  <c r="B21" l="1"/>
  <c r="B22" s="1"/>
  <c r="B23" s="1"/>
  <c r="B24" l="1"/>
  <c r="B25" s="1"/>
</calcChain>
</file>

<file path=xl/comments1.xml><?xml version="1.0" encoding="utf-8"?>
<comments xmlns="http://schemas.openxmlformats.org/spreadsheetml/2006/main">
  <authors>
    <author>KBU_Gabriela</author>
    <author>User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KBU_Gabriela:</t>
        </r>
        <r>
          <rPr>
            <sz val="9"/>
            <color indexed="81"/>
            <rFont val="Tahoma"/>
            <family val="2"/>
            <charset val="204"/>
          </rPr>
          <t xml:space="preserve">
19,6/100км*25км/в сер. За год. = 4,9;
5,2 на год роботи обладнання із норм</t>
        </r>
      </text>
    </comment>
    <comment ref="A1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0,3 л+2,1л/100 л х 4,9л расходу пального
</t>
        </r>
      </text>
    </comment>
  </commentList>
</comments>
</file>

<file path=xl/sharedStrings.xml><?xml version="1.0" encoding="utf-8"?>
<sst xmlns="http://schemas.openxmlformats.org/spreadsheetml/2006/main" count="31" uniqueCount="29">
  <si>
    <t>Паливо ДП, без ПДВ</t>
  </si>
  <si>
    <t>грн./л</t>
  </si>
  <si>
    <t>Масло, без ПДВ</t>
  </si>
  <si>
    <t>Статті собівартості</t>
  </si>
  <si>
    <t>1 маш-год</t>
  </si>
  <si>
    <t>Розділ 1.</t>
  </si>
  <si>
    <t>Зарплата обслуговуючого персоналу - 1,0 люд-год</t>
  </si>
  <si>
    <t xml:space="preserve">Класність </t>
  </si>
  <si>
    <t>Премія 42%</t>
  </si>
  <si>
    <t>Разом по розділу 1.</t>
  </si>
  <si>
    <t>Розділ 2.</t>
  </si>
  <si>
    <t>Запасні частини</t>
  </si>
  <si>
    <t>Паливо (4,9 + 5,2 л / маш-год)</t>
  </si>
  <si>
    <t>Разом по розділах (1+2)</t>
  </si>
  <si>
    <t>Відрахування на зарплату - 22%</t>
  </si>
  <si>
    <t>Разом</t>
  </si>
  <si>
    <t>Рентабельність - 25%</t>
  </si>
  <si>
    <t>Всього, без ПДВ</t>
  </si>
  <si>
    <t>ПДВ - 20%</t>
  </si>
  <si>
    <t>Всього, з ПДВ</t>
  </si>
  <si>
    <t>Економіст</t>
  </si>
  <si>
    <t>Беца Г.І.</t>
  </si>
  <si>
    <t xml:space="preserve">Механік </t>
  </si>
  <si>
    <t>Кеселичка І.І.</t>
  </si>
  <si>
    <t>Мастильні матеріали (0,24л/маш-год)</t>
  </si>
  <si>
    <t>Амортизація</t>
  </si>
  <si>
    <t>Калькуляція вартості роботи автогідропідйомника                                                                                               ГАЗ-3309 АП 18  (комерційна)                                                                                  з 03 лютого  2020 р.</t>
  </si>
  <si>
    <t>Затверджую                                      Директор ММКП "РБУ"     ______________Діус В.В.             03  лютого  2020 р.</t>
  </si>
  <si>
    <t>Накладні витрати - 65,9%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</si>
</sst>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i/>
      <sz val="10"/>
      <color theme="1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14" fontId="0" fillId="0" borderId="0" xfId="0" applyNumberFormat="1" applyAlignment="1">
      <alignment horizontal="left" wrapText="1"/>
    </xf>
    <xf numFmtId="0" fontId="1" fillId="0" borderId="0" xfId="0" applyFont="1"/>
    <xf numFmtId="0" fontId="2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2" fontId="2" fillId="2" borderId="0" xfId="0" applyNumberFormat="1" applyFont="1" applyFill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2" fontId="2" fillId="0" borderId="7" xfId="0" applyNumberFormat="1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4" fillId="3" borderId="10" xfId="0" applyFont="1" applyFill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8" zoomScaleNormal="100" zoomScaleSheetLayoutView="100" workbookViewId="0">
      <selection activeCell="B20" sqref="B20:C20"/>
    </sheetView>
  </sheetViews>
  <sheetFormatPr defaultRowHeight="12.75"/>
  <cols>
    <col min="1" max="1" width="50.28515625" customWidth="1"/>
    <col min="2" max="2" width="8.28515625" customWidth="1"/>
    <col min="3" max="3" width="15.85546875" customWidth="1"/>
    <col min="4" max="4" width="0.85546875" hidden="1" customWidth="1"/>
  </cols>
  <sheetData>
    <row r="1" spans="1:4" ht="81" customHeight="1">
      <c r="A1" s="1"/>
      <c r="B1" s="41" t="s">
        <v>27</v>
      </c>
      <c r="C1" s="41"/>
    </row>
    <row r="2" spans="1:4" s="2" customFormat="1" ht="68.25" customHeight="1">
      <c r="A2" s="42" t="s">
        <v>26</v>
      </c>
      <c r="B2" s="42"/>
      <c r="C2" s="42"/>
    </row>
    <row r="3" spans="1:4" ht="20.25" customHeight="1">
      <c r="A3" s="3" t="s">
        <v>0</v>
      </c>
      <c r="B3" s="4">
        <v>19.350000000000001</v>
      </c>
      <c r="C3" s="5" t="s">
        <v>1</v>
      </c>
    </row>
    <row r="4" spans="1:4" ht="20.25" customHeight="1">
      <c r="A4" s="6" t="s">
        <v>2</v>
      </c>
      <c r="B4" s="7">
        <v>28.04</v>
      </c>
      <c r="C4" s="8" t="s">
        <v>1</v>
      </c>
    </row>
    <row r="5" spans="1:4" ht="18.75" customHeight="1">
      <c r="A5" s="9"/>
      <c r="B5" s="10"/>
      <c r="C5" s="11"/>
    </row>
    <row r="6" spans="1:4" s="13" customFormat="1" ht="30" customHeight="1">
      <c r="A6" s="12" t="s">
        <v>3</v>
      </c>
      <c r="B6" s="43" t="s">
        <v>4</v>
      </c>
      <c r="C6" s="43"/>
    </row>
    <row r="7" spans="1:4" s="13" customFormat="1" ht="19.5" customHeight="1">
      <c r="A7" s="38" t="s">
        <v>5</v>
      </c>
      <c r="B7" s="39"/>
      <c r="C7" s="40"/>
    </row>
    <row r="8" spans="1:4" ht="19.5" customHeight="1">
      <c r="A8" s="14" t="s">
        <v>6</v>
      </c>
      <c r="B8" s="28">
        <v>60.61</v>
      </c>
      <c r="C8" s="28"/>
      <c r="D8" s="22"/>
    </row>
    <row r="9" spans="1:4" ht="19.5" customHeight="1">
      <c r="A9" s="14" t="s">
        <v>7</v>
      </c>
      <c r="B9" s="36">
        <f>B8*25%</f>
        <v>15.1525</v>
      </c>
      <c r="C9" s="37"/>
      <c r="D9" s="26"/>
    </row>
    <row r="10" spans="1:4" ht="19.5" customHeight="1">
      <c r="A10" s="14" t="s">
        <v>8</v>
      </c>
      <c r="B10" s="36">
        <f>(B8+B9)*42%</f>
        <v>31.820250000000001</v>
      </c>
      <c r="C10" s="37"/>
      <c r="D10" s="15"/>
    </row>
    <row r="11" spans="1:4" s="17" customFormat="1" ht="19.5" customHeight="1">
      <c r="A11" s="16" t="s">
        <v>9</v>
      </c>
      <c r="B11" s="30">
        <f>ROUND(SUM(B8:C10),2)</f>
        <v>107.58</v>
      </c>
      <c r="C11" s="30"/>
      <c r="D11" s="23"/>
    </row>
    <row r="12" spans="1:4" s="13" customFormat="1" ht="19.5" customHeight="1">
      <c r="A12" s="38" t="s">
        <v>10</v>
      </c>
      <c r="B12" s="39"/>
      <c r="C12" s="40"/>
    </row>
    <row r="13" spans="1:4" ht="19.5" customHeight="1">
      <c r="A13" s="14" t="s">
        <v>11</v>
      </c>
      <c r="B13" s="29">
        <v>14.12</v>
      </c>
      <c r="C13" s="29"/>
      <c r="D13" s="25"/>
    </row>
    <row r="14" spans="1:4" ht="19.5" customHeight="1">
      <c r="A14" s="14" t="s">
        <v>25</v>
      </c>
      <c r="B14" s="29">
        <v>10.52</v>
      </c>
      <c r="C14" s="29"/>
      <c r="D14" s="25"/>
    </row>
    <row r="15" spans="1:4" ht="19.5" customHeight="1">
      <c r="A15" s="14" t="s">
        <v>12</v>
      </c>
      <c r="B15" s="33">
        <f>(4.9+5.2)*B3</f>
        <v>195.43500000000003</v>
      </c>
      <c r="C15" s="33"/>
      <c r="D15" s="25"/>
    </row>
    <row r="16" spans="1:4" ht="19.5" customHeight="1">
      <c r="A16" s="14" t="s">
        <v>24</v>
      </c>
      <c r="B16" s="33">
        <f>0.24*B4</f>
        <v>6.7295999999999996</v>
      </c>
      <c r="C16" s="33"/>
      <c r="D16" s="25"/>
    </row>
    <row r="17" spans="1:4" s="17" customFormat="1" ht="19.5" customHeight="1">
      <c r="A17" s="16" t="s">
        <v>9</v>
      </c>
      <c r="B17" s="30">
        <f>SUM(B13:C16)</f>
        <v>226.80460000000005</v>
      </c>
      <c r="C17" s="30"/>
      <c r="D17" s="23"/>
    </row>
    <row r="18" spans="1:4" s="17" customFormat="1" ht="19.5" customHeight="1">
      <c r="A18" s="16" t="s">
        <v>13</v>
      </c>
      <c r="B18" s="31">
        <f>B11+B17</f>
        <v>334.38460000000003</v>
      </c>
      <c r="C18" s="32"/>
      <c r="D18" s="24"/>
    </row>
    <row r="19" spans="1:4" ht="19.5" customHeight="1">
      <c r="A19" s="14" t="s">
        <v>14</v>
      </c>
      <c r="B19" s="33">
        <f>ROUND(B11*0.22,2)</f>
        <v>23.67</v>
      </c>
      <c r="C19" s="33"/>
      <c r="D19" s="25"/>
    </row>
    <row r="20" spans="1:4" ht="19.5" customHeight="1">
      <c r="A20" s="14" t="s">
        <v>28</v>
      </c>
      <c r="B20" s="33">
        <f>ROUND(B11*0.659,2)</f>
        <v>70.900000000000006</v>
      </c>
      <c r="C20" s="33"/>
      <c r="D20" s="25"/>
    </row>
    <row r="21" spans="1:4" s="17" customFormat="1" ht="19.5" customHeight="1">
      <c r="A21" s="16" t="s">
        <v>15</v>
      </c>
      <c r="B21" s="31">
        <f>SUM(B18:C20)</f>
        <v>428.95460000000003</v>
      </c>
      <c r="C21" s="32"/>
      <c r="D21" s="24"/>
    </row>
    <row r="22" spans="1:4" ht="19.5" customHeight="1">
      <c r="A22" s="14" t="s">
        <v>16</v>
      </c>
      <c r="B22" s="34">
        <f>B21*25%</f>
        <v>107.23865000000001</v>
      </c>
      <c r="C22" s="35"/>
      <c r="D22" s="26"/>
    </row>
    <row r="23" spans="1:4" ht="19.5" customHeight="1">
      <c r="A23" s="18" t="s">
        <v>17</v>
      </c>
      <c r="B23" s="27">
        <f>SUM(B21:C22)</f>
        <v>536.19325000000003</v>
      </c>
      <c r="C23" s="27"/>
      <c r="D23" s="21"/>
    </row>
    <row r="24" spans="1:4" ht="19.5" customHeight="1">
      <c r="A24" s="19" t="s">
        <v>18</v>
      </c>
      <c r="B24" s="28">
        <f>ROUND(B23*0.2,2)</f>
        <v>107.24</v>
      </c>
      <c r="C24" s="28"/>
      <c r="D24" s="22"/>
    </row>
    <row r="25" spans="1:4" ht="19.5" customHeight="1">
      <c r="A25" s="18" t="s">
        <v>19</v>
      </c>
      <c r="B25" s="27">
        <f>B23+B24</f>
        <v>643.43325000000004</v>
      </c>
      <c r="C25" s="27"/>
      <c r="D25" s="21"/>
    </row>
    <row r="30" spans="1:4">
      <c r="A30" s="20" t="s">
        <v>20</v>
      </c>
      <c r="B30" t="s">
        <v>21</v>
      </c>
    </row>
    <row r="33" spans="1:2">
      <c r="A33" t="s">
        <v>22</v>
      </c>
      <c r="B33" t="s">
        <v>23</v>
      </c>
    </row>
  </sheetData>
  <mergeCells count="22">
    <mergeCell ref="B15:C15"/>
    <mergeCell ref="B1:C1"/>
    <mergeCell ref="A2:C2"/>
    <mergeCell ref="B6:C6"/>
    <mergeCell ref="A7:C7"/>
    <mergeCell ref="B8:C8"/>
    <mergeCell ref="B9:C9"/>
    <mergeCell ref="B10:C10"/>
    <mergeCell ref="B11:C11"/>
    <mergeCell ref="A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1.4173228346456694" right="0.35433070866141736" top="0.9055118110236221" bottom="0.98425196850393704" header="0.23622047244094491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03.02.20 </vt:lpstr>
      <vt:lpstr>'03.02.20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2019-03-06T06:42:06Z</cp:lastPrinted>
  <dcterms:created xsi:type="dcterms:W3CDTF">2019-03-06T06:10:10Z</dcterms:created>
  <dcterms:modified xsi:type="dcterms:W3CDTF">2020-02-25T06:50:04Z</dcterms:modified>
</cp:coreProperties>
</file>