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765" windowWidth="15195" windowHeight="8580" tabRatio="527" activeTab="0"/>
  </bookViews>
  <sheets>
    <sheet name="03.02.2020 " sheetId="1" r:id="rId1"/>
  </sheets>
  <definedNames>
    <definedName name="_xlnm.Print_Titles" localSheetId="0">'03.02.2020 '!$13:$17</definedName>
    <definedName name="_xlnm.Print_Area" localSheetId="0">'03.02.2020 '!$A$1:$Y$38</definedName>
  </definedNames>
  <calcPr fullCalcOnLoad="1"/>
</workbook>
</file>

<file path=xl/sharedStrings.xml><?xml version="1.0" encoding="utf-8"?>
<sst xmlns="http://schemas.openxmlformats.org/spreadsheetml/2006/main" count="144" uniqueCount="53">
  <si>
    <t>Види робіт</t>
  </si>
  <si>
    <t>Тип транспорту</t>
  </si>
  <si>
    <t>Разом</t>
  </si>
  <si>
    <t>Мастило</t>
  </si>
  <si>
    <t>Л.</t>
  </si>
  <si>
    <t>Ціна</t>
  </si>
  <si>
    <t>Сума</t>
  </si>
  <si>
    <t>-</t>
  </si>
  <si>
    <t>год</t>
  </si>
  <si>
    <t>Робота водія</t>
  </si>
  <si>
    <t>км</t>
  </si>
  <si>
    <t>Премія</t>
  </si>
  <si>
    <t>Амортизація</t>
  </si>
  <si>
    <t xml:space="preserve"> -</t>
  </si>
  <si>
    <t>Пальне д/п</t>
  </si>
  <si>
    <t xml:space="preserve">Літом </t>
  </si>
  <si>
    <t>зимою</t>
  </si>
  <si>
    <t>*</t>
  </si>
  <si>
    <t>Зарплата</t>
  </si>
  <si>
    <t xml:space="preserve"> </t>
  </si>
  <si>
    <t>ЗАТВЕРДЖЕНО</t>
  </si>
  <si>
    <t>ДП</t>
  </si>
  <si>
    <t>олива</t>
  </si>
  <si>
    <t>Всього</t>
  </si>
  <si>
    <t>Запчастини</t>
  </si>
  <si>
    <t>Класність</t>
  </si>
  <si>
    <t>Од.
вимір</t>
  </si>
  <si>
    <t>ПДВ 20%</t>
  </si>
  <si>
    <t>Заробітна плата</t>
  </si>
  <si>
    <t>Рентабельність
12%</t>
  </si>
  <si>
    <t>Директор ММКП "РБУ"</t>
  </si>
  <si>
    <t>Відрах.
22%</t>
  </si>
  <si>
    <t>ПОГОДЖЕНО</t>
  </si>
  <si>
    <t>Начальник УМГ</t>
  </si>
  <si>
    <t>Перевірено:</t>
  </si>
  <si>
    <t>Економіст</t>
  </si>
  <si>
    <t>Премія
42%</t>
  </si>
  <si>
    <t>________________ Гасинець В.О.</t>
  </si>
  <si>
    <t>Механік</t>
  </si>
  <si>
    <t>________________Діус В.В.</t>
  </si>
  <si>
    <t>Знос шин</t>
  </si>
  <si>
    <t>Кеселичка І.І.</t>
  </si>
  <si>
    <t>Беца Г.І.</t>
  </si>
  <si>
    <t>Покілометровий тариф при виконанні роботи</t>
  </si>
  <si>
    <t>посипка доріг</t>
  </si>
  <si>
    <t>чистка доріг</t>
  </si>
  <si>
    <t>КАМАЗ 45143 (колхозник); 53215 № АО 36-76 АК;</t>
  </si>
  <si>
    <t>КАМАЗ 65115 (самоскид) № АО 36-95 АК;</t>
  </si>
  <si>
    <t>03.02.2020р.</t>
  </si>
  <si>
    <t>Калькуляція  вартості робіт перевезень КАМАЗ 
по ММКП «РБУ»  з 03 лютого 2020 р.</t>
  </si>
  <si>
    <t>їздка з вантажем</t>
  </si>
  <si>
    <t>т.км</t>
  </si>
  <si>
    <t>Накладні 65,9%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</si>
</sst>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"/>
    <numFmt numFmtId="194" formatCode="0.0000"/>
    <numFmt numFmtId="195" formatCode="0.000"/>
    <numFmt numFmtId="196" formatCode="0.00000"/>
    <numFmt numFmtId="197" formatCode="0.000000"/>
    <numFmt numFmtId="198" formatCode="0.0000000"/>
    <numFmt numFmtId="199" formatCode="0.00000000"/>
    <numFmt numFmtId="200" formatCode="0.000000000"/>
    <numFmt numFmtId="201" formatCode="0.0000000000"/>
    <numFmt numFmtId="202" formatCode="0.00000000000"/>
    <numFmt numFmtId="203" formatCode="0.000000000000"/>
  </numFmts>
  <fonts count="51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vertical="top" wrapText="1"/>
    </xf>
    <xf numFmtId="0" fontId="2" fillId="32" borderId="17" xfId="0" applyFont="1" applyFill="1" applyBorder="1" applyAlignment="1">
      <alignment vertical="top" wrapText="1"/>
    </xf>
    <xf numFmtId="0" fontId="0" fillId="32" borderId="0" xfId="0" applyFill="1" applyBorder="1" applyAlignment="1">
      <alignment textRotation="90"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center"/>
    </xf>
    <xf numFmtId="2" fontId="2" fillId="32" borderId="14" xfId="0" applyNumberFormat="1" applyFont="1" applyFill="1" applyBorder="1" applyAlignment="1">
      <alignment vertical="top" wrapText="1"/>
    </xf>
    <xf numFmtId="2" fontId="2" fillId="32" borderId="13" xfId="0" applyNumberFormat="1" applyFont="1" applyFill="1" applyBorder="1" applyAlignment="1">
      <alignment vertical="top" wrapText="1"/>
    </xf>
    <xf numFmtId="2" fontId="2" fillId="32" borderId="13" xfId="0" applyNumberFormat="1" applyFont="1" applyFill="1" applyBorder="1" applyAlignment="1">
      <alignment horizontal="center" vertical="top" wrapText="1"/>
    </xf>
    <xf numFmtId="2" fontId="2" fillId="32" borderId="16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0" xfId="0" applyFont="1" applyAlignment="1">
      <alignment vertical="top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5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2" fontId="15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textRotation="90" wrapText="1"/>
    </xf>
    <xf numFmtId="0" fontId="2" fillId="32" borderId="13" xfId="0" applyFont="1" applyFill="1" applyBorder="1" applyAlignment="1">
      <alignment horizontal="center" vertical="center" textRotation="90" wrapText="1"/>
    </xf>
    <xf numFmtId="0" fontId="2" fillId="32" borderId="16" xfId="0" applyFont="1" applyFill="1" applyBorder="1" applyAlignment="1">
      <alignment horizontal="center" vertical="center" textRotation="90" wrapText="1"/>
    </xf>
    <xf numFmtId="0" fontId="2" fillId="32" borderId="20" xfId="0" applyFont="1" applyFill="1" applyBorder="1" applyAlignment="1">
      <alignment horizontal="center" vertical="center" textRotation="90" wrapText="1"/>
    </xf>
    <xf numFmtId="0" fontId="2" fillId="32" borderId="18" xfId="0" applyFont="1" applyFill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8" fillId="0" borderId="17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workbookViewId="0" topLeftCell="A1">
      <selection activeCell="AA20" sqref="AA20"/>
    </sheetView>
  </sheetViews>
  <sheetFormatPr defaultColWidth="9.00390625" defaultRowHeight="12.75"/>
  <cols>
    <col min="1" max="1" width="4.75390625" style="2" customWidth="1"/>
    <col min="2" max="2" width="9.625" style="2" customWidth="1"/>
    <col min="3" max="3" width="6.625" style="2" customWidth="1"/>
    <col min="4" max="5" width="5.625" style="2" customWidth="1"/>
    <col min="6" max="6" width="5.375" style="2" customWidth="1"/>
    <col min="7" max="7" width="4.875" style="2" customWidth="1"/>
    <col min="8" max="8" width="5.875" style="2" customWidth="1"/>
    <col min="9" max="9" width="5.75390625" style="2" customWidth="1"/>
    <col min="10" max="10" width="7.25390625" style="2" customWidth="1"/>
    <col min="11" max="12" width="5.875" style="2" customWidth="1"/>
    <col min="13" max="13" width="6.125" style="2" customWidth="1"/>
    <col min="14" max="14" width="5.75390625" style="2" customWidth="1"/>
    <col min="15" max="15" width="5.625" style="32" customWidth="1"/>
    <col min="16" max="16" width="5.00390625" style="2" bestFit="1" customWidth="1"/>
    <col min="17" max="17" width="6.625" style="2" customWidth="1"/>
    <col min="18" max="19" width="5.75390625" style="2" customWidth="1"/>
    <col min="20" max="20" width="6.625" style="2" customWidth="1"/>
    <col min="21" max="21" width="6.125" style="2" customWidth="1"/>
    <col min="22" max="22" width="6.375" style="2" customWidth="1"/>
    <col min="23" max="23" width="0" style="2" hidden="1" customWidth="1"/>
    <col min="24" max="24" width="5.375" style="2" bestFit="1" customWidth="1"/>
    <col min="25" max="25" width="6.25390625" style="2" bestFit="1" customWidth="1"/>
    <col min="26" max="16384" width="9.125" style="2" customWidth="1"/>
  </cols>
  <sheetData>
    <row r="1" spans="1:22" s="5" customFormat="1" ht="15.75">
      <c r="A1" s="15" t="s">
        <v>20</v>
      </c>
      <c r="B1" s="15"/>
      <c r="C1" s="15"/>
      <c r="D1" s="15"/>
      <c r="O1" s="33"/>
      <c r="R1" s="15" t="s">
        <v>32</v>
      </c>
      <c r="S1" s="15"/>
      <c r="T1" s="15"/>
      <c r="U1" s="15"/>
      <c r="V1" s="15"/>
    </row>
    <row r="2" spans="1:22" ht="15">
      <c r="A2" s="16" t="s">
        <v>30</v>
      </c>
      <c r="B2" s="16"/>
      <c r="C2" s="16"/>
      <c r="D2" s="16"/>
      <c r="H2"/>
      <c r="I2"/>
      <c r="J2"/>
      <c r="L2"/>
      <c r="M2"/>
      <c r="N2"/>
      <c r="O2" s="34"/>
      <c r="P2"/>
      <c r="Q2"/>
      <c r="R2" s="16" t="s">
        <v>33</v>
      </c>
      <c r="S2" s="16"/>
      <c r="T2" s="16"/>
      <c r="U2" s="16"/>
      <c r="V2" s="16"/>
    </row>
    <row r="3" spans="1:22" ht="16.5" customHeight="1">
      <c r="A3" s="16" t="s">
        <v>39</v>
      </c>
      <c r="B3" s="16"/>
      <c r="C3" s="16"/>
      <c r="D3" s="16"/>
      <c r="H3"/>
      <c r="I3"/>
      <c r="J3"/>
      <c r="L3"/>
      <c r="M3"/>
      <c r="N3"/>
      <c r="O3" s="34"/>
      <c r="P3"/>
      <c r="Q3"/>
      <c r="R3" s="16" t="s">
        <v>37</v>
      </c>
      <c r="S3" s="16"/>
      <c r="T3" s="16"/>
      <c r="U3" s="16"/>
      <c r="V3" s="16"/>
    </row>
    <row r="4" spans="1:22" ht="16.5" customHeight="1">
      <c r="A4" s="16"/>
      <c r="B4" s="16"/>
      <c r="C4" s="16"/>
      <c r="D4" s="16"/>
      <c r="H4"/>
      <c r="I4"/>
      <c r="J4"/>
      <c r="L4"/>
      <c r="M4"/>
      <c r="N4"/>
      <c r="O4" s="34"/>
      <c r="P4"/>
      <c r="Q4"/>
      <c r="R4" s="16"/>
      <c r="S4" s="16"/>
      <c r="T4" s="16"/>
      <c r="U4" s="16"/>
      <c r="V4" s="16"/>
    </row>
    <row r="5" spans="1:22" ht="16.5" customHeight="1">
      <c r="A5" s="43" t="s">
        <v>48</v>
      </c>
      <c r="B5" s="16"/>
      <c r="C5" s="16"/>
      <c r="D5" s="16"/>
      <c r="H5"/>
      <c r="I5"/>
      <c r="J5"/>
      <c r="L5"/>
      <c r="M5"/>
      <c r="N5"/>
      <c r="O5" s="34"/>
      <c r="P5"/>
      <c r="Q5"/>
      <c r="R5" s="43" t="s">
        <v>48</v>
      </c>
      <c r="S5" s="43"/>
      <c r="T5" s="16"/>
      <c r="U5" s="16"/>
      <c r="V5" s="16"/>
    </row>
    <row r="6" spans="1:22" ht="32.25" customHeight="1">
      <c r="A6" s="63" t="s">
        <v>49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5.75" hidden="1">
      <c r="A7" s="65" t="s">
        <v>18</v>
      </c>
      <c r="B7" s="65"/>
      <c r="C7" s="66">
        <v>13.51</v>
      </c>
      <c r="D7" s="66"/>
      <c r="E7" s="14"/>
      <c r="F7" s="6"/>
      <c r="G7" s="6"/>
      <c r="H7" s="6"/>
      <c r="I7" s="6"/>
      <c r="J7" s="6"/>
      <c r="K7" s="6"/>
      <c r="L7" s="6"/>
      <c r="M7" s="6"/>
      <c r="N7" s="6"/>
      <c r="O7" s="35"/>
      <c r="P7" s="6"/>
      <c r="Q7" s="6"/>
      <c r="R7" s="6"/>
      <c r="S7" s="6"/>
      <c r="T7" s="6"/>
      <c r="U7" s="6"/>
      <c r="V7" s="6"/>
    </row>
    <row r="8" spans="1:22" ht="15.75" hidden="1">
      <c r="A8" s="65" t="s">
        <v>11</v>
      </c>
      <c r="B8" s="65"/>
      <c r="C8" s="66">
        <v>5.41</v>
      </c>
      <c r="D8" s="66"/>
      <c r="E8" s="14"/>
      <c r="F8" s="6"/>
      <c r="G8" s="6"/>
      <c r="H8" s="6"/>
      <c r="I8" s="6"/>
      <c r="J8" s="6"/>
      <c r="K8" s="6"/>
      <c r="L8" s="6"/>
      <c r="M8" s="6"/>
      <c r="N8" s="6"/>
      <c r="O8" s="35"/>
      <c r="P8" s="6"/>
      <c r="Q8" s="6"/>
      <c r="R8" s="6"/>
      <c r="S8" s="6"/>
      <c r="T8" s="6"/>
      <c r="U8" s="6"/>
      <c r="V8" s="6"/>
    </row>
    <row r="9" spans="1:22" ht="15.75" hidden="1">
      <c r="A9" s="65" t="s">
        <v>12</v>
      </c>
      <c r="B9" s="65"/>
      <c r="C9" s="66">
        <v>9.94</v>
      </c>
      <c r="D9" s="66"/>
      <c r="E9" s="14"/>
      <c r="F9" s="6"/>
      <c r="G9" s="6"/>
      <c r="H9" s="6"/>
      <c r="I9" s="6"/>
      <c r="J9" s="6"/>
      <c r="K9" s="6"/>
      <c r="L9" s="6"/>
      <c r="M9" s="6"/>
      <c r="N9" s="6"/>
      <c r="O9" s="35"/>
      <c r="P9" s="6"/>
      <c r="Q9" s="6"/>
      <c r="R9" s="6"/>
      <c r="S9" s="6"/>
      <c r="T9" s="6"/>
      <c r="U9" s="6"/>
      <c r="V9" s="6"/>
    </row>
    <row r="10" spans="1:22" ht="15.75" hidden="1">
      <c r="A10" s="65" t="s">
        <v>14</v>
      </c>
      <c r="B10" s="65"/>
      <c r="C10" s="66">
        <v>8.13</v>
      </c>
      <c r="D10" s="66"/>
      <c r="E10" s="14"/>
      <c r="F10" s="6"/>
      <c r="G10" s="6"/>
      <c r="H10" s="6"/>
      <c r="I10" s="6"/>
      <c r="J10" s="6"/>
      <c r="K10" s="6"/>
      <c r="L10" s="6"/>
      <c r="M10" s="6"/>
      <c r="N10" s="6"/>
      <c r="O10" s="35"/>
      <c r="P10" s="6"/>
      <c r="Q10" s="6"/>
      <c r="R10" s="6"/>
      <c r="S10" s="6"/>
      <c r="T10" s="6"/>
      <c r="U10" s="6"/>
      <c r="V10" s="6"/>
    </row>
    <row r="11" spans="1:22" ht="15.75" hidden="1">
      <c r="A11" s="65" t="s">
        <v>3</v>
      </c>
      <c r="B11" s="65"/>
      <c r="C11" s="66">
        <v>18.75</v>
      </c>
      <c r="D11" s="66"/>
      <c r="E11" s="14"/>
      <c r="F11" s="6"/>
      <c r="G11" s="6"/>
      <c r="H11" s="6"/>
      <c r="I11" s="6"/>
      <c r="J11" s="6"/>
      <c r="K11" s="6"/>
      <c r="L11" s="6"/>
      <c r="M11" s="6"/>
      <c r="N11" s="6"/>
      <c r="O11" s="35"/>
      <c r="P11" s="6"/>
      <c r="Q11" s="6"/>
      <c r="R11" s="6"/>
      <c r="S11" s="6"/>
      <c r="T11" s="6"/>
      <c r="U11" s="6"/>
      <c r="V11" s="6"/>
    </row>
    <row r="12" spans="1:29" ht="15.75">
      <c r="A12" s="12"/>
      <c r="B12" s="12"/>
      <c r="C12" s="13"/>
      <c r="D12" s="13"/>
      <c r="E12" s="13"/>
      <c r="F12" s="6"/>
      <c r="G12" s="6"/>
      <c r="H12" s="6"/>
      <c r="I12" s="6"/>
      <c r="J12" s="6"/>
      <c r="K12" s="6"/>
      <c r="L12" s="6"/>
      <c r="M12" s="6"/>
      <c r="N12" s="6"/>
      <c r="O12" s="35"/>
      <c r="P12" s="6"/>
      <c r="Q12" s="6"/>
      <c r="R12" s="6"/>
      <c r="S12" s="6"/>
      <c r="T12" s="6"/>
      <c r="U12" s="6"/>
      <c r="V12" s="6"/>
      <c r="AA12" s="40" t="s">
        <v>21</v>
      </c>
      <c r="AC12" s="41" t="s">
        <v>22</v>
      </c>
    </row>
    <row r="13" spans="1:25" ht="12.75" customHeight="1">
      <c r="A13" s="67" t="s">
        <v>0</v>
      </c>
      <c r="B13" s="68" t="s">
        <v>1</v>
      </c>
      <c r="C13" s="69" t="s">
        <v>26</v>
      </c>
      <c r="D13" s="72" t="s">
        <v>28</v>
      </c>
      <c r="E13" s="72" t="s">
        <v>25</v>
      </c>
      <c r="F13" s="72" t="s">
        <v>36</v>
      </c>
      <c r="G13" s="72" t="s">
        <v>2</v>
      </c>
      <c r="H13" s="72" t="s">
        <v>31</v>
      </c>
      <c r="I13" s="72" t="s">
        <v>52</v>
      </c>
      <c r="J13" s="75" t="s">
        <v>2</v>
      </c>
      <c r="K13" s="80" t="s">
        <v>14</v>
      </c>
      <c r="L13" s="80"/>
      <c r="M13" s="80"/>
      <c r="N13" s="80" t="s">
        <v>3</v>
      </c>
      <c r="O13" s="80"/>
      <c r="P13" s="80"/>
      <c r="Q13" s="72" t="s">
        <v>12</v>
      </c>
      <c r="R13" s="72" t="s">
        <v>24</v>
      </c>
      <c r="S13" s="72" t="s">
        <v>40</v>
      </c>
      <c r="T13" s="72" t="s">
        <v>2</v>
      </c>
      <c r="U13" s="72" t="s">
        <v>29</v>
      </c>
      <c r="V13" s="72" t="s">
        <v>2</v>
      </c>
      <c r="W13" s="25"/>
      <c r="X13" s="72" t="s">
        <v>27</v>
      </c>
      <c r="Y13" s="72" t="s">
        <v>23</v>
      </c>
    </row>
    <row r="14" spans="1:29" ht="12.75" customHeight="1">
      <c r="A14" s="67"/>
      <c r="B14" s="68"/>
      <c r="C14" s="70"/>
      <c r="D14" s="73"/>
      <c r="E14" s="73"/>
      <c r="F14" s="73"/>
      <c r="G14" s="73"/>
      <c r="H14" s="73"/>
      <c r="I14" s="73"/>
      <c r="J14" s="76"/>
      <c r="K14" s="19"/>
      <c r="L14" s="19"/>
      <c r="M14" s="20"/>
      <c r="N14" s="19"/>
      <c r="O14" s="36"/>
      <c r="P14" s="19"/>
      <c r="Q14" s="73"/>
      <c r="R14" s="73"/>
      <c r="S14" s="73"/>
      <c r="T14" s="73"/>
      <c r="U14" s="73"/>
      <c r="V14" s="73"/>
      <c r="W14" s="25"/>
      <c r="X14" s="73"/>
      <c r="Y14" s="73"/>
      <c r="AA14" s="32">
        <v>21.91</v>
      </c>
      <c r="AC14" s="32">
        <v>27.13</v>
      </c>
    </row>
    <row r="15" spans="1:25" ht="12.75" customHeight="1">
      <c r="A15" s="67"/>
      <c r="B15" s="68"/>
      <c r="C15" s="70"/>
      <c r="D15" s="73"/>
      <c r="E15" s="73"/>
      <c r="F15" s="73"/>
      <c r="G15" s="73"/>
      <c r="H15" s="73"/>
      <c r="I15" s="73"/>
      <c r="J15" s="76"/>
      <c r="K15" s="21"/>
      <c r="L15" s="21"/>
      <c r="M15" s="22"/>
      <c r="N15" s="21"/>
      <c r="O15" s="37"/>
      <c r="P15" s="21"/>
      <c r="Q15" s="73"/>
      <c r="R15" s="73"/>
      <c r="S15" s="73"/>
      <c r="T15" s="73"/>
      <c r="U15" s="73"/>
      <c r="V15" s="73"/>
      <c r="W15" s="25"/>
      <c r="X15" s="73"/>
      <c r="Y15" s="73"/>
    </row>
    <row r="16" spans="1:25" ht="12.75" customHeight="1">
      <c r="A16" s="67"/>
      <c r="B16" s="68"/>
      <c r="C16" s="70"/>
      <c r="D16" s="73"/>
      <c r="E16" s="73"/>
      <c r="F16" s="73"/>
      <c r="G16" s="73"/>
      <c r="H16" s="73"/>
      <c r="I16" s="73"/>
      <c r="J16" s="76"/>
      <c r="K16" s="18" t="s">
        <v>4</v>
      </c>
      <c r="L16" s="18" t="s">
        <v>5</v>
      </c>
      <c r="M16" s="17" t="s">
        <v>6</v>
      </c>
      <c r="N16" s="18" t="s">
        <v>4</v>
      </c>
      <c r="O16" s="38" t="s">
        <v>5</v>
      </c>
      <c r="P16" s="18" t="s">
        <v>6</v>
      </c>
      <c r="Q16" s="73"/>
      <c r="R16" s="73"/>
      <c r="S16" s="73"/>
      <c r="T16" s="73"/>
      <c r="U16" s="73"/>
      <c r="V16" s="73"/>
      <c r="W16" s="25"/>
      <c r="X16" s="73"/>
      <c r="Y16" s="73"/>
    </row>
    <row r="17" spans="1:25" ht="12.75">
      <c r="A17" s="67"/>
      <c r="B17" s="68"/>
      <c r="C17" s="71"/>
      <c r="D17" s="74"/>
      <c r="E17" s="74"/>
      <c r="F17" s="74"/>
      <c r="G17" s="74"/>
      <c r="H17" s="74"/>
      <c r="I17" s="74"/>
      <c r="J17" s="76"/>
      <c r="K17" s="23"/>
      <c r="L17" s="23"/>
      <c r="M17" s="24"/>
      <c r="N17" s="23"/>
      <c r="O17" s="39"/>
      <c r="P17" s="23"/>
      <c r="Q17" s="74"/>
      <c r="R17" s="74"/>
      <c r="S17" s="74"/>
      <c r="T17" s="74"/>
      <c r="U17" s="74"/>
      <c r="V17" s="74"/>
      <c r="W17" s="25"/>
      <c r="X17" s="74"/>
      <c r="Y17" s="74"/>
    </row>
    <row r="18" spans="1:22" ht="12.75">
      <c r="A18" s="77" t="s">
        <v>46</v>
      </c>
      <c r="B18" s="77"/>
      <c r="C18" s="78"/>
      <c r="D18" s="78"/>
      <c r="E18" s="78"/>
      <c r="F18" s="78"/>
      <c r="G18" s="78"/>
      <c r="H18" s="78"/>
      <c r="I18" s="78"/>
      <c r="J18" s="77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</row>
    <row r="19" spans="1:26" ht="12.75" customHeight="1">
      <c r="A19" s="79" t="s">
        <v>9</v>
      </c>
      <c r="B19" s="79"/>
      <c r="C19" s="4" t="s">
        <v>8</v>
      </c>
      <c r="D19" s="44">
        <v>54.98</v>
      </c>
      <c r="E19" s="45">
        <f>ROUND(D19*25%,2)</f>
        <v>13.75</v>
      </c>
      <c r="F19" s="46">
        <f>ROUND((D19+E19)*42%,2)</f>
        <v>28.87</v>
      </c>
      <c r="G19" s="46">
        <f>ROUND(SUM(D19:F19),2)</f>
        <v>97.6</v>
      </c>
      <c r="H19" s="45">
        <f>ROUND(G19*22%,2)</f>
        <v>21.47</v>
      </c>
      <c r="I19" s="45">
        <f>ROUND(G19*65.9%,2)</f>
        <v>64.32</v>
      </c>
      <c r="J19" s="47">
        <f>ROUND(SUM(G19:I19),2)</f>
        <v>183.39</v>
      </c>
      <c r="K19" s="44" t="s">
        <v>7</v>
      </c>
      <c r="L19" s="44" t="s">
        <v>7</v>
      </c>
      <c r="M19" s="48" t="s">
        <v>7</v>
      </c>
      <c r="N19" s="44" t="s">
        <v>7</v>
      </c>
      <c r="O19" s="45" t="s">
        <v>7</v>
      </c>
      <c r="P19" s="48" t="s">
        <v>7</v>
      </c>
      <c r="Q19" s="44" t="s">
        <v>7</v>
      </c>
      <c r="R19" s="44" t="s">
        <v>7</v>
      </c>
      <c r="S19" s="44" t="s">
        <v>7</v>
      </c>
      <c r="T19" s="47">
        <f>ROUND(SUM(J19),2)</f>
        <v>183.39</v>
      </c>
      <c r="U19" s="45">
        <f>ROUND(T19*0.12,2)</f>
        <v>22.01</v>
      </c>
      <c r="V19" s="47">
        <f>T19+U19</f>
        <v>205.39999999999998</v>
      </c>
      <c r="W19" s="49" t="s">
        <v>17</v>
      </c>
      <c r="X19" s="45">
        <f>ROUND(V19*20%,2)</f>
        <v>41.08</v>
      </c>
      <c r="Y19" s="47">
        <f>ROUND(V19+X19,2)</f>
        <v>246.48</v>
      </c>
      <c r="Z19" s="26"/>
    </row>
    <row r="20" spans="1:26" ht="12.75">
      <c r="A20" s="79" t="s">
        <v>15</v>
      </c>
      <c r="B20" s="79"/>
      <c r="C20" s="4" t="s">
        <v>10</v>
      </c>
      <c r="D20" s="44" t="s">
        <v>7</v>
      </c>
      <c r="E20" s="44" t="s">
        <v>7</v>
      </c>
      <c r="F20" s="50" t="s">
        <v>13</v>
      </c>
      <c r="G20" s="50" t="s">
        <v>13</v>
      </c>
      <c r="H20" s="51" t="s">
        <v>13</v>
      </c>
      <c r="I20" s="51"/>
      <c r="J20" s="48" t="s">
        <v>7</v>
      </c>
      <c r="K20" s="45">
        <v>0.3</v>
      </c>
      <c r="L20" s="45">
        <f>AA14</f>
        <v>21.91</v>
      </c>
      <c r="M20" s="47">
        <f>ROUND(SUM(K20*L20),2)</f>
        <v>6.57</v>
      </c>
      <c r="N20" s="62">
        <f>ROUND(3.73*K20/100,2)</f>
        <v>0.01</v>
      </c>
      <c r="O20" s="52">
        <f>AC14</f>
        <v>27.13</v>
      </c>
      <c r="P20" s="47">
        <f>ROUND(SUM(N20*O20),2)</f>
        <v>0.27</v>
      </c>
      <c r="Q20" s="44">
        <v>2.09</v>
      </c>
      <c r="R20" s="52">
        <v>1.66</v>
      </c>
      <c r="S20" s="52">
        <v>0.68</v>
      </c>
      <c r="T20" s="47">
        <f>SUM(M20,P20,Q20,R20,S20)</f>
        <v>11.27</v>
      </c>
      <c r="U20" s="45">
        <f>ROUND(T20*0.12,2)</f>
        <v>1.35</v>
      </c>
      <c r="V20" s="47">
        <f>ROUND(T20+U20,2)</f>
        <v>12.62</v>
      </c>
      <c r="W20" s="49" t="s">
        <v>17</v>
      </c>
      <c r="X20" s="45">
        <f>ROUND(V20*20%,2)</f>
        <v>2.52</v>
      </c>
      <c r="Y20" s="47">
        <f>ROUND(V20+X20,2)</f>
        <v>15.14</v>
      </c>
      <c r="Z20" s="26" t="s">
        <v>19</v>
      </c>
    </row>
    <row r="21" spans="1:26" ht="12.75">
      <c r="A21" s="79" t="s">
        <v>16</v>
      </c>
      <c r="B21" s="79"/>
      <c r="C21" s="4" t="s">
        <v>10</v>
      </c>
      <c r="D21" s="44" t="s">
        <v>7</v>
      </c>
      <c r="E21" s="44" t="s">
        <v>7</v>
      </c>
      <c r="F21" s="50" t="s">
        <v>13</v>
      </c>
      <c r="G21" s="50" t="s">
        <v>13</v>
      </c>
      <c r="H21" s="51" t="s">
        <v>13</v>
      </c>
      <c r="I21" s="51" t="s">
        <v>13</v>
      </c>
      <c r="J21" s="48" t="s">
        <v>7</v>
      </c>
      <c r="K21" s="45">
        <v>0.31</v>
      </c>
      <c r="L21" s="45">
        <f>AA14</f>
        <v>21.91</v>
      </c>
      <c r="M21" s="47">
        <f>ROUND(SUM(K21*L21),2)</f>
        <v>6.79</v>
      </c>
      <c r="N21" s="62">
        <f>ROUND(3.73*K21/100,2)</f>
        <v>0.01</v>
      </c>
      <c r="O21" s="52">
        <f>AC14</f>
        <v>27.13</v>
      </c>
      <c r="P21" s="47">
        <f>ROUND(SUM(N21*O21),2)</f>
        <v>0.27</v>
      </c>
      <c r="Q21" s="44">
        <v>2.09</v>
      </c>
      <c r="R21" s="52">
        <v>1.66</v>
      </c>
      <c r="S21" s="52">
        <v>0.68</v>
      </c>
      <c r="T21" s="47">
        <f>SUM(M21,P21,Q21,R21,S21)</f>
        <v>11.49</v>
      </c>
      <c r="U21" s="45">
        <f>ROUND(T21*0.12,2)</f>
        <v>1.38</v>
      </c>
      <c r="V21" s="47">
        <f>T21+U21</f>
        <v>12.870000000000001</v>
      </c>
      <c r="W21" s="49" t="s">
        <v>17</v>
      </c>
      <c r="X21" s="45">
        <f>ROUND(V21*20%,2)</f>
        <v>2.57</v>
      </c>
      <c r="Y21" s="47">
        <f>ROUND(V21+X21,2)</f>
        <v>15.44</v>
      </c>
      <c r="Z21" s="26"/>
    </row>
    <row r="22" spans="1:26" ht="12.75">
      <c r="A22" s="7"/>
      <c r="B22" s="7"/>
      <c r="C22" s="7"/>
      <c r="D22" s="7"/>
      <c r="E22" s="7"/>
      <c r="F22" s="3"/>
      <c r="G22" s="3"/>
      <c r="H22" s="11"/>
      <c r="I22" s="11"/>
      <c r="J22" s="8"/>
      <c r="K22" s="9"/>
      <c r="L22" s="7"/>
      <c r="M22" s="10"/>
      <c r="N22" s="7"/>
      <c r="O22" s="9"/>
      <c r="P22" s="10"/>
      <c r="Q22" s="11"/>
      <c r="R22" s="7"/>
      <c r="S22" s="7"/>
      <c r="T22" s="10"/>
      <c r="U22" s="9"/>
      <c r="V22" s="10"/>
      <c r="W22" s="3"/>
      <c r="Z22" s="26"/>
    </row>
    <row r="23" spans="1:26" ht="12.75">
      <c r="A23" s="81" t="s">
        <v>47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2"/>
      <c r="W23" s="49"/>
      <c r="X23" s="53"/>
      <c r="Y23" s="53"/>
      <c r="Z23" s="26"/>
    </row>
    <row r="24" spans="1:26" ht="12.75">
      <c r="A24" s="79" t="s">
        <v>9</v>
      </c>
      <c r="B24" s="79"/>
      <c r="C24" s="44" t="s">
        <v>8</v>
      </c>
      <c r="D24" s="44">
        <v>54.98</v>
      </c>
      <c r="E24" s="45">
        <f>ROUND(D24*25%,2)</f>
        <v>13.75</v>
      </c>
      <c r="F24" s="46">
        <f>ROUND((D24+E24)*42%,2)</f>
        <v>28.87</v>
      </c>
      <c r="G24" s="46">
        <f>ROUND(SUM(D24:F24),2)</f>
        <v>97.6</v>
      </c>
      <c r="H24" s="45">
        <f>ROUND(G24*22%,2)</f>
        <v>21.47</v>
      </c>
      <c r="I24" s="45">
        <f>ROUND(G24*65.9%,2)</f>
        <v>64.32</v>
      </c>
      <c r="J24" s="47">
        <f>ROUND(SUM(G24:I24),2)</f>
        <v>183.39</v>
      </c>
      <c r="K24" s="44" t="s">
        <v>7</v>
      </c>
      <c r="L24" s="44" t="s">
        <v>7</v>
      </c>
      <c r="M24" s="48" t="s">
        <v>7</v>
      </c>
      <c r="N24" s="44" t="s">
        <v>7</v>
      </c>
      <c r="O24" s="45" t="s">
        <v>7</v>
      </c>
      <c r="P24" s="48" t="s">
        <v>7</v>
      </c>
      <c r="Q24" s="44" t="s">
        <v>7</v>
      </c>
      <c r="R24" s="44" t="s">
        <v>7</v>
      </c>
      <c r="S24" s="44" t="s">
        <v>7</v>
      </c>
      <c r="T24" s="47">
        <f>SUM(J24)</f>
        <v>183.39</v>
      </c>
      <c r="U24" s="45">
        <f>ROUND(T24*0.12,2)</f>
        <v>22.01</v>
      </c>
      <c r="V24" s="47">
        <f>T24+U24</f>
        <v>205.39999999999998</v>
      </c>
      <c r="W24" s="49" t="s">
        <v>17</v>
      </c>
      <c r="X24" s="45">
        <f>ROUND(V24*20%,2)</f>
        <v>41.08</v>
      </c>
      <c r="Y24" s="47">
        <f>ROUND(V24+X24,2)</f>
        <v>246.48</v>
      </c>
      <c r="Z24" s="26"/>
    </row>
    <row r="25" spans="1:26" ht="12.75">
      <c r="A25" s="79" t="s">
        <v>15</v>
      </c>
      <c r="B25" s="79"/>
      <c r="C25" s="44" t="s">
        <v>10</v>
      </c>
      <c r="D25" s="44" t="s">
        <v>7</v>
      </c>
      <c r="E25" s="44" t="s">
        <v>7</v>
      </c>
      <c r="F25" s="44" t="s">
        <v>13</v>
      </c>
      <c r="G25" s="44" t="s">
        <v>13</v>
      </c>
      <c r="H25" s="44" t="s">
        <v>7</v>
      </c>
      <c r="I25" s="44" t="s">
        <v>7</v>
      </c>
      <c r="J25" s="48" t="s">
        <v>7</v>
      </c>
      <c r="K25" s="45">
        <v>0.35</v>
      </c>
      <c r="L25" s="45">
        <f>AA14</f>
        <v>21.91</v>
      </c>
      <c r="M25" s="47">
        <f>K25*L25</f>
        <v>7.6685</v>
      </c>
      <c r="N25" s="62">
        <f>ROUND(3.73*K25/100,2)</f>
        <v>0.01</v>
      </c>
      <c r="O25" s="45">
        <f>AC14</f>
        <v>27.13</v>
      </c>
      <c r="P25" s="47">
        <f>ROUND(SUM(N25*O25),2)</f>
        <v>0.27</v>
      </c>
      <c r="Q25" s="44">
        <v>5.38</v>
      </c>
      <c r="R25" s="52">
        <v>1.2</v>
      </c>
      <c r="S25" s="54">
        <v>0.44</v>
      </c>
      <c r="T25" s="47">
        <f>SUM(M25,P25,Q25,R25,S25)</f>
        <v>14.958499999999999</v>
      </c>
      <c r="U25" s="45">
        <f>ROUND(T25*0.12,2)</f>
        <v>1.8</v>
      </c>
      <c r="V25" s="47">
        <f>T25+U25</f>
        <v>16.758499999999998</v>
      </c>
      <c r="W25" s="49" t="s">
        <v>17</v>
      </c>
      <c r="X25" s="45">
        <f>ROUND(V25*20%,2)</f>
        <v>3.35</v>
      </c>
      <c r="Y25" s="47">
        <f>ROUND(V25+X25,2)</f>
        <v>20.11</v>
      </c>
      <c r="Z25" s="26"/>
    </row>
    <row r="26" spans="1:25" ht="12.75">
      <c r="A26" s="79" t="s">
        <v>16</v>
      </c>
      <c r="B26" s="79"/>
      <c r="C26" s="44" t="s">
        <v>10</v>
      </c>
      <c r="D26" s="44" t="s">
        <v>7</v>
      </c>
      <c r="E26" s="44" t="s">
        <v>7</v>
      </c>
      <c r="F26" s="44" t="s">
        <v>13</v>
      </c>
      <c r="G26" s="44" t="s">
        <v>13</v>
      </c>
      <c r="H26" s="44" t="s">
        <v>7</v>
      </c>
      <c r="I26" s="44" t="s">
        <v>7</v>
      </c>
      <c r="J26" s="48" t="s">
        <v>7</v>
      </c>
      <c r="K26" s="45">
        <v>0.37</v>
      </c>
      <c r="L26" s="45">
        <f>AA14</f>
        <v>21.91</v>
      </c>
      <c r="M26" s="47">
        <f>K26*L26</f>
        <v>8.1067</v>
      </c>
      <c r="N26" s="62">
        <f>ROUND(3.73*K26/100,2)</f>
        <v>0.01</v>
      </c>
      <c r="O26" s="45">
        <f>AC14</f>
        <v>27.13</v>
      </c>
      <c r="P26" s="47">
        <f>ROUND(SUM(N26*O26),2)</f>
        <v>0.27</v>
      </c>
      <c r="Q26" s="44">
        <v>5.38</v>
      </c>
      <c r="R26" s="52">
        <v>1.2</v>
      </c>
      <c r="S26" s="54">
        <v>0.44</v>
      </c>
      <c r="T26" s="47">
        <f>SUM(M26,P26,Q26,R26,S26)</f>
        <v>15.396699999999997</v>
      </c>
      <c r="U26" s="45">
        <f>ROUND(T26*0.12,2)</f>
        <v>1.85</v>
      </c>
      <c r="V26" s="47">
        <f>T26+U26</f>
        <v>17.246699999999997</v>
      </c>
      <c r="W26" s="49" t="s">
        <v>17</v>
      </c>
      <c r="X26" s="45">
        <f>ROUND(V26*20%,2)</f>
        <v>3.45</v>
      </c>
      <c r="Y26" s="47">
        <f>ROUND(V26+X26,2)</f>
        <v>20.7</v>
      </c>
    </row>
    <row r="27" spans="1:25" ht="22.5" customHeight="1">
      <c r="A27" s="85" t="s">
        <v>43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7"/>
    </row>
    <row r="28" spans="1:25" ht="12.75">
      <c r="A28" s="79" t="s">
        <v>44</v>
      </c>
      <c r="B28" s="79"/>
      <c r="C28" s="44" t="s">
        <v>10</v>
      </c>
      <c r="D28" s="44" t="s">
        <v>7</v>
      </c>
      <c r="E28" s="44" t="s">
        <v>7</v>
      </c>
      <c r="F28" s="44" t="s">
        <v>13</v>
      </c>
      <c r="G28" s="44" t="s">
        <v>13</v>
      </c>
      <c r="H28" s="44" t="s">
        <v>7</v>
      </c>
      <c r="I28" s="44" t="s">
        <v>7</v>
      </c>
      <c r="J28" s="48" t="s">
        <v>7</v>
      </c>
      <c r="K28" s="52">
        <v>0.46</v>
      </c>
      <c r="L28" s="45">
        <f>AA14</f>
        <v>21.91</v>
      </c>
      <c r="M28" s="47">
        <f>K28*L28</f>
        <v>10.0786</v>
      </c>
      <c r="N28" s="62">
        <f>ROUND(3.73*K28/100,2)</f>
        <v>0.02</v>
      </c>
      <c r="O28" s="45">
        <f>AC14</f>
        <v>27.13</v>
      </c>
      <c r="P28" s="47">
        <f>ROUND(SUM(N28*O28),2)</f>
        <v>0.54</v>
      </c>
      <c r="Q28" s="44">
        <v>5.38</v>
      </c>
      <c r="R28" s="52">
        <v>1.2</v>
      </c>
      <c r="S28" s="54">
        <v>0.44</v>
      </c>
      <c r="T28" s="47">
        <f>SUM(M28,P28,Q28,R28,S28)</f>
        <v>17.6386</v>
      </c>
      <c r="U28" s="45">
        <f>ROUND(T28*0.12,2)</f>
        <v>2.12</v>
      </c>
      <c r="V28" s="47">
        <f>T28+U28</f>
        <v>19.7586</v>
      </c>
      <c r="W28" s="61" t="s">
        <v>17</v>
      </c>
      <c r="X28" s="45">
        <f>ROUND(V28*20%,2)</f>
        <v>3.95</v>
      </c>
      <c r="Y28" s="47">
        <f>ROUND(V28+X28,2)</f>
        <v>23.71</v>
      </c>
    </row>
    <row r="29" spans="1:25" ht="12.75">
      <c r="A29" s="79" t="s">
        <v>45</v>
      </c>
      <c r="B29" s="79"/>
      <c r="C29" s="44" t="s">
        <v>10</v>
      </c>
      <c r="D29" s="44" t="s">
        <v>7</v>
      </c>
      <c r="E29" s="44" t="s">
        <v>7</v>
      </c>
      <c r="F29" s="44" t="s">
        <v>13</v>
      </c>
      <c r="G29" s="44" t="s">
        <v>13</v>
      </c>
      <c r="H29" s="44" t="s">
        <v>7</v>
      </c>
      <c r="I29" s="44" t="s">
        <v>7</v>
      </c>
      <c r="J29" s="48" t="s">
        <v>7</v>
      </c>
      <c r="K29" s="52">
        <v>0.54</v>
      </c>
      <c r="L29" s="45">
        <f>AA14</f>
        <v>21.91</v>
      </c>
      <c r="M29" s="47">
        <f>K29*L29</f>
        <v>11.8314</v>
      </c>
      <c r="N29" s="62">
        <f>ROUND(3.73*K29/100,2)</f>
        <v>0.02</v>
      </c>
      <c r="O29" s="45">
        <f>AC14</f>
        <v>27.13</v>
      </c>
      <c r="P29" s="47">
        <f>ROUND(SUM(N29*O29),2)</f>
        <v>0.54</v>
      </c>
      <c r="Q29" s="44">
        <v>5.38</v>
      </c>
      <c r="R29" s="52">
        <v>1.2</v>
      </c>
      <c r="S29" s="54">
        <v>0.44</v>
      </c>
      <c r="T29" s="47">
        <f>SUM(M29,P29,Q29,R29,S29)</f>
        <v>19.3914</v>
      </c>
      <c r="U29" s="45">
        <f>ROUND(T29*0.12,2)</f>
        <v>2.33</v>
      </c>
      <c r="V29" s="47">
        <f>T29+U29</f>
        <v>21.721400000000003</v>
      </c>
      <c r="W29" s="61" t="s">
        <v>17</v>
      </c>
      <c r="X29" s="45">
        <f>ROUND(V29*20%,2)</f>
        <v>4.34</v>
      </c>
      <c r="Y29" s="47">
        <f>ROUND(V29+X29,2)</f>
        <v>26.06</v>
      </c>
    </row>
    <row r="30" spans="1:25" ht="12.75">
      <c r="A30" s="79" t="s">
        <v>50</v>
      </c>
      <c r="B30" s="79"/>
      <c r="C30" s="44" t="s">
        <v>51</v>
      </c>
      <c r="D30" s="44" t="s">
        <v>7</v>
      </c>
      <c r="E30" s="44" t="s">
        <v>7</v>
      </c>
      <c r="F30" s="44" t="s">
        <v>13</v>
      </c>
      <c r="G30" s="44" t="s">
        <v>13</v>
      </c>
      <c r="H30" s="44" t="s">
        <v>7</v>
      </c>
      <c r="I30" s="44" t="s">
        <v>7</v>
      </c>
      <c r="J30" s="48" t="s">
        <v>7</v>
      </c>
      <c r="K30" s="52">
        <v>0.42</v>
      </c>
      <c r="L30" s="45">
        <f>AA15</f>
        <v>0</v>
      </c>
      <c r="M30" s="47">
        <f>K30*L30</f>
        <v>0</v>
      </c>
      <c r="N30" s="62">
        <f>ROUND(3.73*K30/100,2)</f>
        <v>0.02</v>
      </c>
      <c r="O30" s="45">
        <f>AC15</f>
        <v>0</v>
      </c>
      <c r="P30" s="47">
        <f>ROUND(SUM(N30*O30),2)</f>
        <v>0</v>
      </c>
      <c r="Q30" s="44">
        <v>5.38</v>
      </c>
      <c r="R30" s="52">
        <v>1.2</v>
      </c>
      <c r="S30" s="54">
        <v>0.44</v>
      </c>
      <c r="T30" s="47">
        <f>SUM(M30,P30,Q30,R30,S30)</f>
        <v>7.0200000000000005</v>
      </c>
      <c r="U30" s="45">
        <f>ROUND(T30*0.12,2)</f>
        <v>0.84</v>
      </c>
      <c r="V30" s="47">
        <f>T30+U30</f>
        <v>7.86</v>
      </c>
      <c r="W30" s="50" t="s">
        <v>17</v>
      </c>
      <c r="X30" s="45">
        <f>ROUND(V30*20%,2)</f>
        <v>1.57</v>
      </c>
      <c r="Y30" s="47">
        <f>ROUND(V30+X30,2)</f>
        <v>9.43</v>
      </c>
    </row>
    <row r="31" spans="1:25" ht="12.75">
      <c r="A31" s="56"/>
      <c r="B31" s="56"/>
      <c r="C31" s="56"/>
      <c r="D31" s="56"/>
      <c r="E31" s="56"/>
      <c r="F31" s="56"/>
      <c r="G31" s="56"/>
      <c r="H31" s="56"/>
      <c r="I31" s="56"/>
      <c r="J31" s="57"/>
      <c r="K31" s="58"/>
      <c r="L31" s="58"/>
      <c r="M31" s="59"/>
      <c r="N31" s="56"/>
      <c r="O31" s="58"/>
      <c r="P31" s="59"/>
      <c r="Q31" s="56"/>
      <c r="R31" s="60"/>
      <c r="S31" s="60"/>
      <c r="T31" s="59"/>
      <c r="U31" s="58"/>
      <c r="V31" s="59"/>
      <c r="W31" s="49"/>
      <c r="X31" s="58"/>
      <c r="Y31" s="59"/>
    </row>
    <row r="32" spans="1:23" ht="12.75">
      <c r="A32" s="7"/>
      <c r="B32" s="7"/>
      <c r="C32" s="7"/>
      <c r="D32" s="7"/>
      <c r="E32" s="7"/>
      <c r="F32" s="7"/>
      <c r="G32" s="7"/>
      <c r="H32" s="7"/>
      <c r="I32" s="7"/>
      <c r="J32" s="8"/>
      <c r="K32" s="9"/>
      <c r="L32" s="7"/>
      <c r="M32" s="10"/>
      <c r="N32" s="7"/>
      <c r="O32" s="9"/>
      <c r="P32" s="10"/>
      <c r="Q32" s="7"/>
      <c r="R32" s="7"/>
      <c r="S32" s="7"/>
      <c r="T32" s="10"/>
      <c r="U32" s="9"/>
      <c r="V32" s="10"/>
      <c r="W32" s="3"/>
    </row>
    <row r="33" spans="1:24" ht="12.75">
      <c r="A33" s="27"/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28"/>
      <c r="V33" s="29"/>
      <c r="W33" s="30"/>
      <c r="X33" s="31"/>
    </row>
    <row r="34" spans="1:24" ht="12.75">
      <c r="A34" s="27"/>
      <c r="B34" s="2" t="s">
        <v>38</v>
      </c>
      <c r="C34" s="42"/>
      <c r="D34" s="42"/>
      <c r="E34" s="42"/>
      <c r="F34" s="42"/>
      <c r="G34" s="42"/>
      <c r="H34" s="55" t="s">
        <v>41</v>
      </c>
      <c r="I34" s="55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28"/>
      <c r="V34" s="29"/>
      <c r="W34" s="30"/>
      <c r="X34" s="31"/>
    </row>
    <row r="35" spans="1:24" ht="12.75">
      <c r="A35" s="27"/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28"/>
      <c r="V35" s="29"/>
      <c r="W35" s="30"/>
      <c r="X35" s="31"/>
    </row>
    <row r="36" spans="1:23" ht="15.75">
      <c r="A36" s="1"/>
      <c r="B36" s="2" t="s">
        <v>35</v>
      </c>
      <c r="C36"/>
      <c r="D36"/>
      <c r="E36"/>
      <c r="F36"/>
      <c r="G36"/>
      <c r="H36" t="s">
        <v>42</v>
      </c>
      <c r="I36"/>
      <c r="J36"/>
      <c r="K36"/>
      <c r="L36"/>
      <c r="M36"/>
      <c r="N36"/>
      <c r="O36" s="34"/>
      <c r="P36"/>
      <c r="Q36"/>
      <c r="R36"/>
      <c r="S36"/>
      <c r="U36"/>
      <c r="V36"/>
      <c r="W36" s="3"/>
    </row>
    <row r="37" spans="1:23" ht="12.75">
      <c r="A37" s="3"/>
      <c r="W37" s="3"/>
    </row>
    <row r="38" spans="1:23" ht="12.75">
      <c r="A38" s="3"/>
      <c r="B38" s="2" t="s">
        <v>34</v>
      </c>
      <c r="W38" s="3"/>
    </row>
    <row r="39" ht="12.75" customHeight="1">
      <c r="W39" s="3"/>
    </row>
    <row r="40" spans="1:23" ht="12.75" customHeight="1">
      <c r="A40" s="3"/>
      <c r="W40" s="3"/>
    </row>
    <row r="41" ht="12.75" customHeight="1">
      <c r="W41" s="3"/>
    </row>
    <row r="42" spans="1:23" ht="12.75" customHeight="1">
      <c r="A42" s="3"/>
      <c r="W42" s="3"/>
    </row>
    <row r="43" spans="1:23" ht="12.75" customHeight="1">
      <c r="A43" s="3"/>
      <c r="W43" s="3"/>
    </row>
    <row r="44" spans="1:23" ht="12.75" customHeight="1">
      <c r="A44" s="3"/>
      <c r="W44" s="3"/>
    </row>
    <row r="45" spans="1:23" ht="12.75" customHeight="1">
      <c r="A45" s="3"/>
      <c r="W45" s="3"/>
    </row>
    <row r="46" ht="12.75" customHeight="1">
      <c r="A46" s="3"/>
    </row>
  </sheetData>
  <sheetProtection/>
  <mergeCells count="45">
    <mergeCell ref="A26:B26"/>
    <mergeCell ref="B33:T33"/>
    <mergeCell ref="B35:T35"/>
    <mergeCell ref="A27:Y27"/>
    <mergeCell ref="A28:B28"/>
    <mergeCell ref="A29:B29"/>
    <mergeCell ref="A30:B30"/>
    <mergeCell ref="A23:V23"/>
    <mergeCell ref="A24:B24"/>
    <mergeCell ref="A25:B25"/>
    <mergeCell ref="A20:B20"/>
    <mergeCell ref="A21:B21"/>
    <mergeCell ref="U13:U17"/>
    <mergeCell ref="V13:V17"/>
    <mergeCell ref="X13:X17"/>
    <mergeCell ref="Y13:Y17"/>
    <mergeCell ref="A18:V18"/>
    <mergeCell ref="A19:B19"/>
    <mergeCell ref="K13:M13"/>
    <mergeCell ref="N13:P13"/>
    <mergeCell ref="Q13:Q17"/>
    <mergeCell ref="R13:R17"/>
    <mergeCell ref="S13:S17"/>
    <mergeCell ref="T13:T17"/>
    <mergeCell ref="E13:E17"/>
    <mergeCell ref="F13:F17"/>
    <mergeCell ref="G13:G17"/>
    <mergeCell ref="H13:H17"/>
    <mergeCell ref="I13:I17"/>
    <mergeCell ref="J13:J17"/>
    <mergeCell ref="A10:B10"/>
    <mergeCell ref="C10:D10"/>
    <mergeCell ref="A11:B11"/>
    <mergeCell ref="C11:D11"/>
    <mergeCell ref="A13:A17"/>
    <mergeCell ref="B13:B17"/>
    <mergeCell ref="C13:C17"/>
    <mergeCell ref="D13:D17"/>
    <mergeCell ref="A6:V6"/>
    <mergeCell ref="A7:B7"/>
    <mergeCell ref="C7:D7"/>
    <mergeCell ref="A8:B8"/>
    <mergeCell ref="C8:D8"/>
    <mergeCell ref="A9:B9"/>
    <mergeCell ref="C9:D9"/>
  </mergeCells>
  <printOptions/>
  <pageMargins left="1.1811023622047245" right="0.35433070866141736" top="0.3937007874015748" bottom="0" header="0.5118110236220472" footer="0.5118110236220472"/>
  <pageSetup horizontalDpi="600" verticalDpi="600" orientation="landscape" paperSize="9" scale="83" r:id="rId1"/>
  <rowBreaks count="1" manualBreakCount="1">
    <brk id="3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KBU_Gabriela</cp:lastModifiedBy>
  <cp:lastPrinted>2020-02-18T11:36:41Z</cp:lastPrinted>
  <dcterms:created xsi:type="dcterms:W3CDTF">2009-04-29T11:57:13Z</dcterms:created>
  <dcterms:modified xsi:type="dcterms:W3CDTF">2020-02-25T13:57:01Z</dcterms:modified>
  <cp:category/>
  <cp:version/>
  <cp:contentType/>
  <cp:contentStatus/>
</cp:coreProperties>
</file>