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Лавочка на грунт покр " sheetId="1" r:id="rId1"/>
    <sheet name="акт-хронометражу" sheetId="2" r:id="rId2"/>
  </sheets>
  <calcPr calcId="125725"/>
</workbook>
</file>

<file path=xl/calcChain.xml><?xml version="1.0" encoding="utf-8"?>
<calcChain xmlns="http://schemas.openxmlformats.org/spreadsheetml/2006/main">
  <c r="G13" i="1"/>
  <c r="G10"/>
  <c r="G7"/>
  <c r="E13"/>
  <c r="E10"/>
  <c r="G31" l="1"/>
  <c r="G18" i="2"/>
  <c r="G17"/>
  <c r="G16"/>
  <c r="G15"/>
  <c r="G14"/>
  <c r="G19" l="1"/>
  <c r="G27" i="1" l="1"/>
  <c r="G26" l="1"/>
  <c r="G28" s="1"/>
  <c r="G14" l="1"/>
  <c r="G8"/>
  <c r="E21"/>
  <c r="E20"/>
  <c r="E19"/>
  <c r="E18"/>
  <c r="E17"/>
  <c r="E22" s="1"/>
  <c r="G22" s="1"/>
  <c r="G12"/>
  <c r="G11"/>
  <c r="G9"/>
  <c r="G6"/>
  <c r="G15" l="1"/>
  <c r="G29" s="1"/>
  <c r="G23"/>
  <c r="G24" s="1"/>
  <c r="G30" l="1"/>
  <c r="G32" l="1"/>
  <c r="G33" s="1"/>
  <c r="G34" s="1"/>
  <c r="G35" l="1"/>
  <c r="G36" s="1"/>
</calcChain>
</file>

<file path=xl/sharedStrings.xml><?xml version="1.0" encoding="utf-8"?>
<sst xmlns="http://schemas.openxmlformats.org/spreadsheetml/2006/main" count="89" uniqueCount="63">
  <si>
    <t>Калькуляція</t>
  </si>
  <si>
    <t>на установку лавочки на грунтове покриття</t>
  </si>
  <si>
    <t xml:space="preserve">Склад ланки: </t>
  </si>
  <si>
    <t>Дорожній робітник IV розряду - 2 людини</t>
  </si>
  <si>
    <t>№ п/п</t>
  </si>
  <si>
    <t>Обгрунтування</t>
  </si>
  <si>
    <t>Найменування видів робіт та витрат</t>
  </si>
  <si>
    <t>Один. вим</t>
  </si>
  <si>
    <t>Кількість</t>
  </si>
  <si>
    <t>Ціна,грн.</t>
  </si>
  <si>
    <t>Вартість грн</t>
  </si>
  <si>
    <t>ЗП мех</t>
  </si>
  <si>
    <t>1. Матеріали</t>
  </si>
  <si>
    <t>рахунок</t>
  </si>
  <si>
    <t>заготівельно-складські - 2%</t>
  </si>
  <si>
    <t>кг</t>
  </si>
  <si>
    <t>Круг  відрізний</t>
  </si>
  <si>
    <t>шт.</t>
  </si>
  <si>
    <t>Електроди</t>
  </si>
  <si>
    <t>разом по розділу 1</t>
  </si>
  <si>
    <t>2. Зарплата основних робочих</t>
  </si>
  <si>
    <t>Погрузка сміття</t>
  </si>
  <si>
    <t>Завантаження робочими інструменту та залишок матеріалу</t>
  </si>
  <si>
    <t>разом</t>
  </si>
  <si>
    <t>премія - 42%</t>
  </si>
  <si>
    <t>разом по розділу 2</t>
  </si>
  <si>
    <t>Нарахування на заробітну плату (осн. та мех) 22%</t>
  </si>
  <si>
    <t>Разом:</t>
  </si>
  <si>
    <t>Рентабельність 12%</t>
  </si>
  <si>
    <t>Разом по калькуляції:</t>
  </si>
  <si>
    <t>ПДВ - 20%</t>
  </si>
  <si>
    <t>Всього до оплати:</t>
  </si>
  <si>
    <t>Виконавець робіт</t>
  </si>
  <si>
    <t>Бундзяк С.М.</t>
  </si>
  <si>
    <t>Економіст</t>
  </si>
  <si>
    <t>Беца Г.І.</t>
  </si>
  <si>
    <t>Перевірив</t>
  </si>
  <si>
    <t>маш-год</t>
  </si>
  <si>
    <t>в тому числі ЗП механізаторів:</t>
  </si>
  <si>
    <t>3. Експлуатація машин і механізмів</t>
  </si>
  <si>
    <t>Електростанція ESE - 4000</t>
  </si>
  <si>
    <t>Всього по розділах 1+2+3</t>
  </si>
  <si>
    <t>разом по розділу 3</t>
  </si>
  <si>
    <t>Арматура діам. 8</t>
  </si>
  <si>
    <t>Розмітка місця установки лавочки</t>
  </si>
  <si>
    <t xml:space="preserve">Установка лавочки </t>
  </si>
  <si>
    <t>Переміщення до наступної лавочки</t>
  </si>
  <si>
    <t>Нетребко Т.О.</t>
  </si>
  <si>
    <t>Арматура діам.  8</t>
  </si>
  <si>
    <t>Норми витрати часу роботи дорожніх робітників</t>
  </si>
  <si>
    <t>люд/год</t>
  </si>
  <si>
    <t>Підписи членів комісії:</t>
  </si>
  <si>
    <t>____________________</t>
  </si>
  <si>
    <t>Бубряк Ю.В.</t>
  </si>
  <si>
    <t>Всього витрат на установку лавочки</t>
  </si>
  <si>
    <t>Ющик Р.О.</t>
  </si>
  <si>
    <t>Норма роботи механізму</t>
  </si>
  <si>
    <t>Електростанція  ESE - 4000</t>
  </si>
  <si>
    <t>Норми витрат матеріалів</t>
  </si>
  <si>
    <t>Накладні витрати - 64,6%</t>
  </si>
  <si>
    <t>м</t>
  </si>
  <si>
    <t>Кал-ція від 29.03.2021р.</t>
  </si>
  <si>
    <t>транспортні витрати - 88,79 грн/т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</si>
</sst>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2" borderId="7" xfId="0" applyFill="1" applyBorder="1"/>
    <xf numFmtId="0" fontId="4" fillId="3" borderId="4" xfId="0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2" fontId="0" fillId="2" borderId="20" xfId="0" applyNumberFormat="1" applyFont="1" applyFill="1" applyBorder="1" applyAlignment="1"/>
    <xf numFmtId="0" fontId="0" fillId="0" borderId="12" xfId="0" applyBorder="1" applyAlignment="1">
      <alignment vertical="center" wrapText="1"/>
    </xf>
    <xf numFmtId="2" fontId="0" fillId="2" borderId="12" xfId="0" applyNumberFormat="1" applyFill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6" xfId="0" applyBorder="1"/>
    <xf numFmtId="0" fontId="0" fillId="0" borderId="16" xfId="0" applyFill="1" applyBorder="1" applyAlignment="1">
      <alignment horizontal="right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0" xfId="0" applyNumberFormat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4" fillId="0" borderId="26" xfId="0" applyFont="1" applyBorder="1" applyAlignment="1">
      <alignment horizontal="right"/>
    </xf>
    <xf numFmtId="2" fontId="4" fillId="0" borderId="27" xfId="0" applyNumberFormat="1" applyFont="1" applyBorder="1"/>
    <xf numFmtId="0" fontId="4" fillId="0" borderId="0" xfId="0" applyFont="1"/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right"/>
    </xf>
    <xf numFmtId="2" fontId="0" fillId="0" borderId="30" xfId="0" applyNumberFormat="1" applyBorder="1"/>
    <xf numFmtId="0" fontId="4" fillId="0" borderId="29" xfId="0" applyFont="1" applyBorder="1" applyAlignment="1">
      <alignment horizontal="right"/>
    </xf>
    <xf numFmtId="2" fontId="4" fillId="0" borderId="30" xfId="0" applyNumberFormat="1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2" fontId="4" fillId="0" borderId="33" xfId="0" applyNumberFormat="1" applyFont="1" applyBorder="1"/>
    <xf numFmtId="0" fontId="4" fillId="3" borderId="34" xfId="0" applyFont="1" applyFill="1" applyBorder="1" applyAlignment="1">
      <alignment horizontal="right"/>
    </xf>
    <xf numFmtId="2" fontId="4" fillId="3" borderId="35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2" fontId="0" fillId="0" borderId="36" xfId="0" applyNumberFormat="1" applyBorder="1" applyAlignment="1">
      <alignment vertical="center"/>
    </xf>
    <xf numFmtId="2" fontId="0" fillId="0" borderId="37" xfId="0" applyNumberFormat="1" applyBorder="1" applyAlignment="1">
      <alignment vertical="center"/>
    </xf>
    <xf numFmtId="2" fontId="0" fillId="0" borderId="1" xfId="0" applyNumberFormat="1" applyBorder="1"/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2" borderId="36" xfId="0" applyNumberFormat="1" applyFill="1" applyBorder="1" applyAlignment="1">
      <alignment vertical="center"/>
    </xf>
    <xf numFmtId="0" fontId="0" fillId="0" borderId="19" xfId="0" applyBorder="1" applyAlignment="1"/>
    <xf numFmtId="0" fontId="0" fillId="0" borderId="0" xfId="0" applyAlignment="1"/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19" xfId="0" applyFont="1" applyBorder="1" applyAlignment="1"/>
    <xf numFmtId="0" fontId="4" fillId="0" borderId="29" xfId="0" applyFont="1" applyBorder="1" applyAlignment="1"/>
    <xf numFmtId="0" fontId="4" fillId="0" borderId="20" xfId="0" applyFont="1" applyBorder="1" applyAlignment="1"/>
    <xf numFmtId="0" fontId="0" fillId="0" borderId="0" xfId="0" applyBorder="1" applyAlignmen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19" xfId="0" applyFont="1" applyBorder="1"/>
    <xf numFmtId="0" fontId="4" fillId="0" borderId="29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0" fontId="0" fillId="0" borderId="12" xfId="0" applyBorder="1" applyAlignment="1">
      <alignment horizontal="left" vertical="center" wrapText="1"/>
    </xf>
    <xf numFmtId="2" fontId="0" fillId="0" borderId="12" xfId="0" applyNumberFormat="1" applyBorder="1" applyAlignment="1">
      <alignment vertical="center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_________Microsoft_Office_Word2.docx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S43"/>
  <sheetViews>
    <sheetView tabSelected="1" view="pageLayout" topLeftCell="A7" zoomScaleNormal="100" workbookViewId="0">
      <selection activeCell="L23" sqref="L23"/>
    </sheetView>
  </sheetViews>
  <sheetFormatPr defaultRowHeight="12.75" outlineLevelCol="1"/>
  <cols>
    <col min="1" max="1" width="4.140625" customWidth="1"/>
    <col min="2" max="2" width="11.7109375" customWidth="1"/>
    <col min="3" max="3" width="34.7109375" customWidth="1"/>
    <col min="4" max="4" width="9" customWidth="1"/>
    <col min="5" max="5" width="10" customWidth="1"/>
    <col min="6" max="6" width="10.140625" customWidth="1"/>
    <col min="7" max="7" width="9.85546875" customWidth="1"/>
    <col min="8" max="8" width="9.140625" style="3" hidden="1" customWidth="1" outlineLevel="1"/>
    <col min="9" max="9" width="9.140625" style="3" collapsed="1"/>
    <col min="10" max="16384" width="9.140625" style="3"/>
  </cols>
  <sheetData>
    <row r="1" spans="1:253" ht="15.75">
      <c r="A1" s="1"/>
      <c r="B1" s="2"/>
      <c r="C1" s="116" t="s">
        <v>0</v>
      </c>
      <c r="D1" s="116"/>
      <c r="E1" s="116"/>
      <c r="F1" s="116"/>
      <c r="G1" s="1"/>
    </row>
    <row r="2" spans="1:253" s="4" customFormat="1">
      <c r="B2" s="5"/>
      <c r="C2" s="117" t="s">
        <v>1</v>
      </c>
      <c r="D2" s="117"/>
      <c r="E2" s="117"/>
      <c r="F2" s="117"/>
      <c r="G2" s="5"/>
    </row>
    <row r="3" spans="1:253" s="8" customFormat="1" ht="12">
      <c r="A3" s="6"/>
      <c r="B3" s="7" t="s">
        <v>2</v>
      </c>
      <c r="D3" s="6"/>
      <c r="E3" s="7" t="s">
        <v>3</v>
      </c>
      <c r="F3" s="6"/>
      <c r="G3" s="6"/>
    </row>
    <row r="4" spans="1:253" ht="25.5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 t="s">
        <v>11</v>
      </c>
    </row>
    <row r="5" spans="1:253">
      <c r="A5" s="11"/>
      <c r="B5" s="12"/>
      <c r="C5" s="13" t="s">
        <v>12</v>
      </c>
      <c r="D5" s="12"/>
      <c r="E5" s="14"/>
      <c r="F5" s="14"/>
      <c r="G5" s="15"/>
      <c r="H5" s="16"/>
      <c r="J5" s="17"/>
      <c r="K5" s="17"/>
      <c r="L5" s="17"/>
      <c r="M5" s="18"/>
      <c r="O5" s="16"/>
      <c r="Q5" s="17"/>
      <c r="R5" s="17"/>
      <c r="S5" s="17"/>
      <c r="T5" s="18"/>
      <c r="V5" s="16"/>
      <c r="X5" s="17"/>
      <c r="Y5" s="17"/>
      <c r="Z5" s="17"/>
      <c r="AA5" s="18"/>
      <c r="AC5" s="16"/>
      <c r="AE5" s="17"/>
      <c r="AF5" s="17"/>
      <c r="AG5" s="17"/>
      <c r="AH5" s="18"/>
      <c r="AJ5" s="16"/>
      <c r="AL5" s="17"/>
      <c r="AM5" s="17"/>
      <c r="AN5" s="17"/>
      <c r="AO5" s="18"/>
      <c r="AQ5" s="16"/>
      <c r="AS5" s="17"/>
      <c r="AT5" s="17"/>
      <c r="AU5" s="17"/>
      <c r="AV5" s="18"/>
      <c r="AX5" s="16"/>
      <c r="AZ5" s="17"/>
      <c r="BA5" s="17"/>
      <c r="BB5" s="17"/>
      <c r="BC5" s="18"/>
      <c r="BE5" s="16"/>
      <c r="BG5" s="17"/>
      <c r="BH5" s="17"/>
      <c r="BI5" s="17"/>
      <c r="BJ5" s="18"/>
      <c r="BL5" s="16"/>
      <c r="BN5" s="17"/>
      <c r="BO5" s="17"/>
      <c r="BP5" s="17"/>
      <c r="BQ5" s="18"/>
      <c r="BS5" s="16"/>
      <c r="BU5" s="17"/>
      <c r="BV5" s="17"/>
      <c r="BW5" s="17"/>
      <c r="BX5" s="18"/>
      <c r="BZ5" s="16"/>
      <c r="CB5" s="17"/>
      <c r="CC5" s="17"/>
      <c r="CD5" s="17"/>
      <c r="CE5" s="18"/>
      <c r="CG5" s="16"/>
      <c r="CI5" s="17"/>
      <c r="CJ5" s="17"/>
      <c r="CK5" s="17"/>
      <c r="CL5" s="18"/>
      <c r="CN5" s="16"/>
      <c r="CP5" s="17"/>
      <c r="CQ5" s="17"/>
      <c r="CR5" s="17"/>
      <c r="CS5" s="18"/>
      <c r="CU5" s="16"/>
      <c r="CW5" s="17"/>
      <c r="CX5" s="17"/>
      <c r="CY5" s="17"/>
      <c r="CZ5" s="18"/>
      <c r="DB5" s="16"/>
      <c r="DD5" s="17"/>
      <c r="DE5" s="17"/>
      <c r="DF5" s="17"/>
      <c r="DG5" s="18"/>
      <c r="DI5" s="16"/>
      <c r="DK5" s="17"/>
      <c r="DL5" s="17"/>
      <c r="DM5" s="17"/>
      <c r="DN5" s="18"/>
      <c r="DP5" s="16"/>
      <c r="DR5" s="17"/>
      <c r="DS5" s="17"/>
      <c r="DT5" s="17"/>
      <c r="DU5" s="18"/>
      <c r="DW5" s="16"/>
      <c r="DY5" s="17"/>
      <c r="DZ5" s="17"/>
      <c r="EA5" s="17"/>
      <c r="EB5" s="18"/>
      <c r="ED5" s="16"/>
      <c r="EF5" s="17"/>
      <c r="EG5" s="17"/>
      <c r="EH5" s="17"/>
      <c r="EI5" s="18"/>
      <c r="EK5" s="16"/>
      <c r="EM5" s="17"/>
      <c r="EN5" s="17"/>
      <c r="EO5" s="17"/>
      <c r="EP5" s="18"/>
      <c r="ER5" s="16"/>
      <c r="ET5" s="17"/>
      <c r="EU5" s="17"/>
      <c r="EV5" s="17"/>
      <c r="EW5" s="18"/>
      <c r="EY5" s="16"/>
      <c r="FA5" s="17"/>
      <c r="FB5" s="17"/>
      <c r="FC5" s="17"/>
      <c r="FD5" s="18"/>
      <c r="FF5" s="16"/>
      <c r="FH5" s="17"/>
      <c r="FI5" s="17"/>
      <c r="FJ5" s="17"/>
      <c r="FK5" s="18"/>
      <c r="FM5" s="16"/>
      <c r="FO5" s="17"/>
      <c r="FP5" s="17"/>
      <c r="FQ5" s="17"/>
      <c r="FR5" s="18"/>
      <c r="FT5" s="16"/>
      <c r="FV5" s="17"/>
      <c r="FW5" s="17"/>
      <c r="FX5" s="17"/>
      <c r="FY5" s="18"/>
      <c r="GA5" s="16"/>
      <c r="GC5" s="17"/>
      <c r="GD5" s="17"/>
      <c r="GE5" s="17"/>
      <c r="GF5" s="18"/>
      <c r="GH5" s="16"/>
      <c r="GJ5" s="17"/>
      <c r="GK5" s="17"/>
      <c r="GL5" s="17"/>
      <c r="GM5" s="18"/>
      <c r="GO5" s="16"/>
      <c r="GQ5" s="17"/>
      <c r="GR5" s="17"/>
      <c r="GS5" s="17"/>
      <c r="GT5" s="18"/>
      <c r="GV5" s="16"/>
      <c r="GX5" s="17"/>
      <c r="GY5" s="17"/>
      <c r="GZ5" s="17"/>
      <c r="HA5" s="18"/>
      <c r="HC5" s="16"/>
      <c r="HE5" s="17"/>
      <c r="HF5" s="17"/>
      <c r="HG5" s="17"/>
      <c r="HH5" s="18"/>
      <c r="HJ5" s="16"/>
      <c r="HL5" s="17"/>
      <c r="HM5" s="17"/>
      <c r="HN5" s="17"/>
      <c r="HO5" s="18"/>
      <c r="HQ5" s="16"/>
      <c r="HS5" s="17"/>
      <c r="HT5" s="17"/>
      <c r="HU5" s="17"/>
      <c r="HV5" s="18"/>
      <c r="HX5" s="16"/>
      <c r="HZ5" s="17"/>
      <c r="IA5" s="17"/>
      <c r="IB5" s="17"/>
      <c r="IC5" s="18"/>
      <c r="IE5" s="16"/>
      <c r="IG5" s="17"/>
      <c r="IH5" s="17"/>
      <c r="II5" s="17"/>
      <c r="IJ5" s="18"/>
      <c r="IL5" s="16"/>
      <c r="IN5" s="17"/>
      <c r="IO5" s="17"/>
      <c r="IP5" s="17"/>
      <c r="IQ5" s="18"/>
      <c r="IS5" s="16"/>
    </row>
    <row r="6" spans="1:253">
      <c r="A6" s="19">
        <v>1</v>
      </c>
      <c r="B6" s="20" t="s">
        <v>13</v>
      </c>
      <c r="C6" s="36" t="s">
        <v>43</v>
      </c>
      <c r="D6" s="20" t="s">
        <v>60</v>
      </c>
      <c r="E6" s="21">
        <v>1.2</v>
      </c>
      <c r="F6" s="34">
        <v>7.2</v>
      </c>
      <c r="G6" s="22">
        <f>E6*F6</f>
        <v>8.64</v>
      </c>
    </row>
    <row r="7" spans="1:253">
      <c r="A7" s="23"/>
      <c r="B7" s="24"/>
      <c r="C7" s="25"/>
      <c r="D7" s="26"/>
      <c r="E7" s="35" t="s">
        <v>62</v>
      </c>
      <c r="F7" s="3"/>
      <c r="G7" s="27">
        <f>E6*0.08879</f>
        <v>0.10654799999999999</v>
      </c>
    </row>
    <row r="8" spans="1:253">
      <c r="A8" s="28"/>
      <c r="B8" s="29"/>
      <c r="C8" s="30"/>
      <c r="D8" s="31"/>
      <c r="E8" s="32" t="s">
        <v>14</v>
      </c>
      <c r="F8" s="3"/>
      <c r="G8" s="33">
        <f>(F6+G7)*2%</f>
        <v>0.14613096</v>
      </c>
    </row>
    <row r="9" spans="1:253">
      <c r="A9" s="19">
        <v>2</v>
      </c>
      <c r="B9" s="20" t="s">
        <v>13</v>
      </c>
      <c r="C9" s="36" t="s">
        <v>16</v>
      </c>
      <c r="D9" s="20" t="s">
        <v>17</v>
      </c>
      <c r="E9" s="21">
        <v>0.2</v>
      </c>
      <c r="F9" s="34">
        <v>26.5</v>
      </c>
      <c r="G9" s="22">
        <f>E9*F9</f>
        <v>5.3000000000000007</v>
      </c>
    </row>
    <row r="10" spans="1:253">
      <c r="A10" s="23"/>
      <c r="B10" s="24"/>
      <c r="C10" s="25"/>
      <c r="D10" s="26"/>
      <c r="E10" s="35" t="str">
        <f>E7</f>
        <v>транспортні витрати - 88,79 грн/т</v>
      </c>
      <c r="F10" s="3"/>
      <c r="G10" s="27">
        <f>E9*0.08879</f>
        <v>1.7757999999999999E-2</v>
      </c>
    </row>
    <row r="11" spans="1:253">
      <c r="A11" s="28"/>
      <c r="B11" s="29"/>
      <c r="C11" s="30"/>
      <c r="D11" s="31"/>
      <c r="E11" s="32" t="s">
        <v>14</v>
      </c>
      <c r="F11" s="3"/>
      <c r="G11" s="33">
        <f>(F9)*2%</f>
        <v>0.53</v>
      </c>
    </row>
    <row r="12" spans="1:253">
      <c r="A12" s="19">
        <v>3</v>
      </c>
      <c r="B12" s="20" t="s">
        <v>13</v>
      </c>
      <c r="C12" s="36" t="s">
        <v>18</v>
      </c>
      <c r="D12" s="20" t="s">
        <v>15</v>
      </c>
      <c r="E12" s="21">
        <v>0.2</v>
      </c>
      <c r="F12" s="34">
        <v>68</v>
      </c>
      <c r="G12" s="22">
        <f>E12*F12</f>
        <v>13.600000000000001</v>
      </c>
    </row>
    <row r="13" spans="1:253">
      <c r="A13" s="23"/>
      <c r="B13" s="24"/>
      <c r="C13" s="25"/>
      <c r="D13" s="26"/>
      <c r="E13" s="35" t="str">
        <f>E7</f>
        <v>транспортні витрати - 88,79 грн/т</v>
      </c>
      <c r="F13" s="3"/>
      <c r="G13" s="27">
        <f>E12*0.08879</f>
        <v>1.7757999999999999E-2</v>
      </c>
    </row>
    <row r="14" spans="1:253">
      <c r="A14" s="28"/>
      <c r="B14" s="29"/>
      <c r="C14" s="30"/>
      <c r="D14" s="31"/>
      <c r="E14" s="32" t="s">
        <v>14</v>
      </c>
      <c r="F14" s="3"/>
      <c r="G14" s="33">
        <f>(F12+G13)*2%</f>
        <v>1.3603551600000001</v>
      </c>
    </row>
    <row r="15" spans="1:253" s="4" customFormat="1">
      <c r="A15" s="113" t="s">
        <v>19</v>
      </c>
      <c r="B15" s="114"/>
      <c r="C15" s="114"/>
      <c r="D15" s="114"/>
      <c r="E15" s="37"/>
      <c r="F15" s="37"/>
      <c r="G15" s="38">
        <f>SUM(G6:G14)</f>
        <v>29.718550120000007</v>
      </c>
      <c r="H15"/>
    </row>
    <row r="16" spans="1:253">
      <c r="A16" s="11"/>
      <c r="B16" s="12"/>
      <c r="C16" s="13" t="s">
        <v>20</v>
      </c>
      <c r="D16" s="12"/>
      <c r="E16" s="14"/>
      <c r="F16" s="14"/>
      <c r="G16" s="15"/>
    </row>
    <row r="17" spans="1:8">
      <c r="A17" s="39">
        <v>1</v>
      </c>
      <c r="B17" s="40"/>
      <c r="C17" s="89" t="s">
        <v>44</v>
      </c>
      <c r="D17" s="41"/>
      <c r="E17" s="42">
        <f>0.05*2</f>
        <v>0.1</v>
      </c>
      <c r="G17" s="85"/>
    </row>
    <row r="18" spans="1:8">
      <c r="A18" s="39">
        <v>2</v>
      </c>
      <c r="B18" s="40"/>
      <c r="C18" s="43" t="s">
        <v>45</v>
      </c>
      <c r="D18" s="41"/>
      <c r="E18" s="44">
        <f>0.15*2</f>
        <v>0.3</v>
      </c>
      <c r="G18" s="26"/>
    </row>
    <row r="19" spans="1:8">
      <c r="A19" s="39">
        <v>3</v>
      </c>
      <c r="B19" s="40"/>
      <c r="C19" s="43" t="s">
        <v>21</v>
      </c>
      <c r="D19" s="41"/>
      <c r="E19" s="44">
        <f>0.05*2</f>
        <v>0.1</v>
      </c>
      <c r="G19" s="45"/>
    </row>
    <row r="20" spans="1:8" ht="25.5">
      <c r="A20" s="39">
        <v>4</v>
      </c>
      <c r="B20" s="40"/>
      <c r="C20" s="43" t="s">
        <v>22</v>
      </c>
      <c r="D20" s="41"/>
      <c r="E20" s="44">
        <f>0.05*2</f>
        <v>0.1</v>
      </c>
      <c r="G20" s="45"/>
    </row>
    <row r="21" spans="1:8">
      <c r="A21" s="39">
        <v>5</v>
      </c>
      <c r="B21" s="40"/>
      <c r="C21" s="43" t="s">
        <v>46</v>
      </c>
      <c r="D21" s="41"/>
      <c r="E21" s="44">
        <f>0.05*2</f>
        <v>0.1</v>
      </c>
      <c r="G21" s="45"/>
    </row>
    <row r="22" spans="1:8" s="4" customFormat="1">
      <c r="A22" s="46"/>
      <c r="B22" s="47"/>
      <c r="C22" s="47"/>
      <c r="D22" s="48" t="s">
        <v>23</v>
      </c>
      <c r="E22" s="49">
        <f>SUM(E17:E21)</f>
        <v>0.7</v>
      </c>
      <c r="F22" s="50">
        <v>66.91</v>
      </c>
      <c r="G22" s="51">
        <f>ROUND(E22*F22,2)</f>
        <v>46.84</v>
      </c>
    </row>
    <row r="23" spans="1:8">
      <c r="A23" s="52"/>
      <c r="B23" s="53"/>
      <c r="C23" s="53"/>
      <c r="D23" s="31" t="s">
        <v>24</v>
      </c>
      <c r="E23" s="54"/>
      <c r="F23" s="55"/>
      <c r="G23" s="56">
        <f>G22*42%</f>
        <v>19.672800000000002</v>
      </c>
    </row>
    <row r="24" spans="1:8" s="4" customFormat="1">
      <c r="A24" s="113" t="s">
        <v>25</v>
      </c>
      <c r="B24" s="114"/>
      <c r="C24" s="114"/>
      <c r="D24" s="114"/>
      <c r="E24" s="37"/>
      <c r="F24" s="37"/>
      <c r="G24" s="38">
        <f>ROUND(G22+G23,2)</f>
        <v>66.510000000000005</v>
      </c>
      <c r="H24" s="57"/>
    </row>
    <row r="25" spans="1:8" s="4" customFormat="1">
      <c r="A25" s="11"/>
      <c r="B25" s="12"/>
      <c r="C25" s="13" t="s">
        <v>39</v>
      </c>
      <c r="D25" s="12"/>
      <c r="E25" s="14"/>
      <c r="F25" s="14"/>
      <c r="G25" s="15"/>
      <c r="H25" s="57"/>
    </row>
    <row r="26" spans="1:8" s="4" customFormat="1" ht="38.25">
      <c r="A26" s="78">
        <v>1</v>
      </c>
      <c r="B26" s="79" t="s">
        <v>61</v>
      </c>
      <c r="C26" s="80" t="s">
        <v>40</v>
      </c>
      <c r="D26" s="81" t="s">
        <v>37</v>
      </c>
      <c r="E26" s="82">
        <v>0.3</v>
      </c>
      <c r="F26" s="88">
        <v>211.94</v>
      </c>
      <c r="G26" s="83">
        <f>E26*F26</f>
        <v>63.581999999999994</v>
      </c>
      <c r="H26" s="57"/>
    </row>
    <row r="27" spans="1:8" s="4" customFormat="1">
      <c r="A27" s="115" t="s">
        <v>38</v>
      </c>
      <c r="B27" s="115"/>
      <c r="C27" s="115"/>
      <c r="D27" s="115"/>
      <c r="E27" s="115"/>
      <c r="F27" s="115"/>
      <c r="G27" s="84">
        <f>E26*68.59</f>
        <v>20.577000000000002</v>
      </c>
      <c r="H27" s="57"/>
    </row>
    <row r="28" spans="1:8" s="4" customFormat="1">
      <c r="A28" s="113" t="s">
        <v>42</v>
      </c>
      <c r="B28" s="114"/>
      <c r="C28" s="114"/>
      <c r="D28" s="114"/>
      <c r="E28" s="76"/>
      <c r="F28" s="76"/>
      <c r="G28" s="77">
        <f>G26</f>
        <v>63.581999999999994</v>
      </c>
      <c r="H28" s="57"/>
    </row>
    <row r="29" spans="1:8" customFormat="1">
      <c r="A29" s="58"/>
      <c r="B29" s="59"/>
      <c r="C29" s="59"/>
      <c r="D29" s="60"/>
      <c r="E29" s="59"/>
      <c r="F29" s="61" t="s">
        <v>41</v>
      </c>
      <c r="G29" s="62">
        <f>ROUND(G15+G24+G28,2)</f>
        <v>159.81</v>
      </c>
      <c r="H29" s="63"/>
    </row>
    <row r="30" spans="1:8" customFormat="1">
      <c r="A30" s="64"/>
      <c r="B30" s="65"/>
      <c r="C30" s="65"/>
      <c r="D30" s="66"/>
      <c r="E30" s="65"/>
      <c r="F30" s="67" t="s">
        <v>26</v>
      </c>
      <c r="G30" s="68">
        <f>G24*22%</f>
        <v>14.632200000000001</v>
      </c>
    </row>
    <row r="31" spans="1:8" customFormat="1">
      <c r="A31" s="64"/>
      <c r="B31" s="65"/>
      <c r="C31" s="65"/>
      <c r="D31" s="66"/>
      <c r="E31" s="65"/>
      <c r="F31" s="67" t="s">
        <v>59</v>
      </c>
      <c r="G31" s="68">
        <f>ROUND(G24*64.6%,2)</f>
        <v>42.97</v>
      </c>
    </row>
    <row r="32" spans="1:8" customFormat="1">
      <c r="A32" s="64"/>
      <c r="B32" s="65"/>
      <c r="C32" s="65"/>
      <c r="D32" s="66"/>
      <c r="E32" s="65"/>
      <c r="F32" s="67" t="s">
        <v>27</v>
      </c>
      <c r="G32" s="68">
        <f>ROUND(G29+G30+G31,2)</f>
        <v>217.41</v>
      </c>
      <c r="H32" s="3"/>
    </row>
    <row r="33" spans="1:8" customFormat="1">
      <c r="A33" s="64"/>
      <c r="B33" s="65"/>
      <c r="C33" s="65"/>
      <c r="D33" s="65"/>
      <c r="E33" s="65"/>
      <c r="F33" s="67" t="s">
        <v>28</v>
      </c>
      <c r="G33" s="68">
        <f>G32*12%</f>
        <v>26.089199999999998</v>
      </c>
      <c r="H33" s="3"/>
    </row>
    <row r="34" spans="1:8" customFormat="1">
      <c r="A34" s="64"/>
      <c r="B34" s="65"/>
      <c r="C34" s="65"/>
      <c r="D34" s="66"/>
      <c r="E34" s="65"/>
      <c r="F34" s="69" t="s">
        <v>29</v>
      </c>
      <c r="G34" s="70">
        <f>G32+G33</f>
        <v>243.4992</v>
      </c>
      <c r="H34" s="3"/>
    </row>
    <row r="35" spans="1:8" customFormat="1">
      <c r="A35" s="64"/>
      <c r="B35" s="65"/>
      <c r="C35" s="65"/>
      <c r="D35" s="66"/>
      <c r="E35" s="65"/>
      <c r="F35" s="67" t="s">
        <v>30</v>
      </c>
      <c r="G35" s="68">
        <f>G34*20%</f>
        <v>48.699840000000002</v>
      </c>
      <c r="H35" s="3"/>
    </row>
    <row r="36" spans="1:8">
      <c r="A36" s="71"/>
      <c r="B36" s="72"/>
      <c r="C36" s="72"/>
      <c r="D36" s="73"/>
      <c r="E36" s="72"/>
      <c r="F36" s="74" t="s">
        <v>31</v>
      </c>
      <c r="G36" s="75">
        <f>G34+G35</f>
        <v>292.19904000000002</v>
      </c>
    </row>
    <row r="39" spans="1:8">
      <c r="B39" t="s">
        <v>32</v>
      </c>
      <c r="E39" t="s">
        <v>33</v>
      </c>
    </row>
    <row r="41" spans="1:8">
      <c r="B41" t="s">
        <v>34</v>
      </c>
      <c r="E41" t="s">
        <v>35</v>
      </c>
    </row>
    <row r="43" spans="1:8">
      <c r="B43" t="s">
        <v>36</v>
      </c>
      <c r="E43" t="s">
        <v>47</v>
      </c>
    </row>
  </sheetData>
  <mergeCells count="6">
    <mergeCell ref="A24:D24"/>
    <mergeCell ref="A27:F27"/>
    <mergeCell ref="A28:D28"/>
    <mergeCell ref="C1:F1"/>
    <mergeCell ref="C2:F2"/>
    <mergeCell ref="A15:D15"/>
  </mergeCells>
  <pageMargins left="0.6692913385826772" right="0.43307086614173229" top="1.2598425196850394" bottom="0.59055118110236227" header="0.23622047244094491" footer="0.23622047244094491"/>
  <pageSetup paperSize="9" orientation="portrait" verticalDpi="0" r:id="rId1"/>
  <headerFooter alignWithMargins="0">
    <oddHeader xml:space="preserve">&amp;LЗАТВЕРДЖУЮ
Директор ММКП "РБУ"
______________Діус В.В.
 29.03.2021р.
&amp;RПОГОДЖЕНО
Начальник УМГ
______________Блінов А.Ю.
29.03.2021р.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29"/>
  <sheetViews>
    <sheetView topLeftCell="A13" zoomScaleNormal="100" workbookViewId="0">
      <selection activeCell="N39" sqref="N39"/>
    </sheetView>
  </sheetViews>
  <sheetFormatPr defaultRowHeight="12.75"/>
  <cols>
    <col min="1" max="1" width="4.140625" customWidth="1"/>
    <col min="2" max="2" width="6" customWidth="1"/>
    <col min="3" max="3" width="2.42578125" style="1" customWidth="1"/>
    <col min="4" max="4" width="6.42578125" customWidth="1"/>
    <col min="5" max="5" width="39" customWidth="1"/>
    <col min="6" max="6" width="9" customWidth="1"/>
    <col min="7" max="7" width="10" customWidth="1"/>
    <col min="8" max="8" width="10.140625" customWidth="1"/>
    <col min="9" max="9" width="9.85546875" style="90" customWidth="1"/>
    <col min="10" max="16384" width="9.140625" style="3"/>
  </cols>
  <sheetData>
    <row r="1" spans="1:253" ht="63" customHeight="1">
      <c r="A1" s="1"/>
      <c r="B1" s="2"/>
      <c r="C1" s="2"/>
      <c r="D1" s="2"/>
      <c r="E1" s="116"/>
      <c r="F1" s="116"/>
      <c r="G1" s="116"/>
      <c r="H1" s="116"/>
    </row>
    <row r="2" spans="1:253" ht="63" customHeight="1">
      <c r="A2" s="1"/>
      <c r="B2" s="2"/>
      <c r="C2" s="2"/>
      <c r="D2" s="2"/>
      <c r="E2" s="86"/>
      <c r="F2" s="86"/>
      <c r="G2" s="86"/>
      <c r="H2" s="86"/>
    </row>
    <row r="3" spans="1:253" ht="63" customHeight="1">
      <c r="A3" s="1"/>
      <c r="B3" s="2"/>
      <c r="C3" s="2"/>
      <c r="D3" s="2"/>
      <c r="E3" s="86"/>
      <c r="F3" s="86"/>
      <c r="G3" s="86"/>
      <c r="H3" s="86"/>
    </row>
    <row r="4" spans="1:253" ht="83.25" customHeight="1">
      <c r="A4" s="1"/>
      <c r="B4" s="2"/>
      <c r="C4" s="2"/>
      <c r="D4" s="2"/>
      <c r="E4" s="86"/>
      <c r="F4" s="86"/>
      <c r="G4" s="86"/>
      <c r="H4" s="86"/>
    </row>
    <row r="5" spans="1:253" s="4" customFormat="1" ht="113.25" customHeight="1">
      <c r="B5" s="5"/>
      <c r="C5" s="87"/>
      <c r="D5" s="5"/>
      <c r="E5" s="117"/>
      <c r="F5" s="117"/>
      <c r="G5" s="117"/>
      <c r="H5" s="117"/>
      <c r="I5" s="5"/>
    </row>
    <row r="6" spans="1:253" s="4" customFormat="1" ht="26.25" customHeight="1">
      <c r="B6" s="5"/>
      <c r="C6" s="87"/>
      <c r="D6" s="5"/>
      <c r="E6" s="87"/>
      <c r="F6" s="87"/>
      <c r="G6" s="87"/>
      <c r="H6" s="87"/>
      <c r="I6" s="5"/>
    </row>
    <row r="7" spans="1:253" s="8" customFormat="1" ht="58.5" customHeight="1">
      <c r="A7" s="6"/>
      <c r="B7" s="91"/>
      <c r="C7" s="92"/>
      <c r="D7" s="91"/>
      <c r="E7" s="93"/>
      <c r="F7" s="93"/>
      <c r="G7" s="93"/>
      <c r="H7" s="93"/>
      <c r="I7" s="94"/>
    </row>
    <row r="8" spans="1:253" ht="25.5">
      <c r="A8" s="95"/>
      <c r="B8" s="95"/>
      <c r="C8" s="95"/>
      <c r="D8" s="95"/>
      <c r="E8" s="96" t="s">
        <v>6</v>
      </c>
      <c r="F8" s="96" t="s">
        <v>7</v>
      </c>
      <c r="G8" s="96" t="s">
        <v>8</v>
      </c>
      <c r="H8" s="97"/>
      <c r="I8" s="95"/>
    </row>
    <row r="9" spans="1:253">
      <c r="A9" s="3"/>
      <c r="B9" s="98"/>
      <c r="C9" s="98"/>
      <c r="D9" s="98"/>
      <c r="E9" s="99" t="s">
        <v>58</v>
      </c>
      <c r="F9" s="100"/>
      <c r="G9" s="101"/>
      <c r="H9" s="17"/>
      <c r="I9" s="102"/>
      <c r="J9" s="17"/>
      <c r="K9" s="17"/>
      <c r="L9" s="17"/>
      <c r="M9" s="18"/>
      <c r="O9" s="16"/>
      <c r="Q9" s="17"/>
      <c r="R9" s="17"/>
      <c r="S9" s="17"/>
      <c r="T9" s="18"/>
      <c r="V9" s="16"/>
      <c r="X9" s="17"/>
      <c r="Y9" s="17"/>
      <c r="Z9" s="17"/>
      <c r="AA9" s="18"/>
      <c r="AC9" s="16"/>
      <c r="AE9" s="17"/>
      <c r="AF9" s="17"/>
      <c r="AG9" s="17"/>
      <c r="AH9" s="18"/>
      <c r="AJ9" s="16"/>
      <c r="AL9" s="17"/>
      <c r="AM9" s="17"/>
      <c r="AN9" s="17"/>
      <c r="AO9" s="18"/>
      <c r="AQ9" s="16"/>
      <c r="AS9" s="17"/>
      <c r="AT9" s="17"/>
      <c r="AU9" s="17"/>
      <c r="AV9" s="18"/>
      <c r="AX9" s="16"/>
      <c r="AZ9" s="17"/>
      <c r="BA9" s="17"/>
      <c r="BB9" s="17"/>
      <c r="BC9" s="18"/>
      <c r="BE9" s="16"/>
      <c r="BG9" s="17"/>
      <c r="BH9" s="17"/>
      <c r="BI9" s="17"/>
      <c r="BJ9" s="18"/>
      <c r="BL9" s="16"/>
      <c r="BN9" s="17"/>
      <c r="BO9" s="17"/>
      <c r="BP9" s="17"/>
      <c r="BQ9" s="18"/>
      <c r="BS9" s="16"/>
      <c r="BU9" s="17"/>
      <c r="BV9" s="17"/>
      <c r="BW9" s="17"/>
      <c r="BX9" s="18"/>
      <c r="BZ9" s="16"/>
      <c r="CB9" s="17"/>
      <c r="CC9" s="17"/>
      <c r="CD9" s="17"/>
      <c r="CE9" s="18"/>
      <c r="CG9" s="16"/>
      <c r="CI9" s="17"/>
      <c r="CJ9" s="17"/>
      <c r="CK9" s="17"/>
      <c r="CL9" s="18"/>
      <c r="CN9" s="16"/>
      <c r="CP9" s="17"/>
      <c r="CQ9" s="17"/>
      <c r="CR9" s="17"/>
      <c r="CS9" s="18"/>
      <c r="CU9" s="16"/>
      <c r="CW9" s="17"/>
      <c r="CX9" s="17"/>
      <c r="CY9" s="17"/>
      <c r="CZ9" s="18"/>
      <c r="DB9" s="16"/>
      <c r="DD9" s="17"/>
      <c r="DE9" s="17"/>
      <c r="DF9" s="17"/>
      <c r="DG9" s="18"/>
      <c r="DI9" s="16"/>
      <c r="DK9" s="17"/>
      <c r="DL9" s="17"/>
      <c r="DM9" s="17"/>
      <c r="DN9" s="18"/>
      <c r="DP9" s="16"/>
      <c r="DR9" s="17"/>
      <c r="DS9" s="17"/>
      <c r="DT9" s="17"/>
      <c r="DU9" s="18"/>
      <c r="DW9" s="16"/>
      <c r="DY9" s="17"/>
      <c r="DZ9" s="17"/>
      <c r="EA9" s="17"/>
      <c r="EB9" s="18"/>
      <c r="ED9" s="16"/>
      <c r="EF9" s="17"/>
      <c r="EG9" s="17"/>
      <c r="EH9" s="17"/>
      <c r="EI9" s="18"/>
      <c r="EK9" s="16"/>
      <c r="EM9" s="17"/>
      <c r="EN9" s="17"/>
      <c r="EO9" s="17"/>
      <c r="EP9" s="18"/>
      <c r="ER9" s="16"/>
      <c r="ET9" s="17"/>
      <c r="EU9" s="17"/>
      <c r="EV9" s="17"/>
      <c r="EW9" s="18"/>
      <c r="EY9" s="16"/>
      <c r="FA9" s="17"/>
      <c r="FB9" s="17"/>
      <c r="FC9" s="17"/>
      <c r="FD9" s="18"/>
      <c r="FF9" s="16"/>
      <c r="FH9" s="17"/>
      <c r="FI9" s="17"/>
      <c r="FJ9" s="17"/>
      <c r="FK9" s="18"/>
      <c r="FM9" s="16"/>
      <c r="FO9" s="17"/>
      <c r="FP9" s="17"/>
      <c r="FQ9" s="17"/>
      <c r="FR9" s="18"/>
      <c r="FT9" s="16"/>
      <c r="FV9" s="17"/>
      <c r="FW9" s="17"/>
      <c r="FX9" s="17"/>
      <c r="FY9" s="18"/>
      <c r="GA9" s="16"/>
      <c r="GC9" s="17"/>
      <c r="GD9" s="17"/>
      <c r="GE9" s="17"/>
      <c r="GF9" s="18"/>
      <c r="GH9" s="16"/>
      <c r="GJ9" s="17"/>
      <c r="GK9" s="17"/>
      <c r="GL9" s="17"/>
      <c r="GM9" s="18"/>
      <c r="GO9" s="16"/>
      <c r="GQ9" s="17"/>
      <c r="GR9" s="17"/>
      <c r="GS9" s="17"/>
      <c r="GT9" s="18"/>
      <c r="GV9" s="16"/>
      <c r="GX9" s="17"/>
      <c r="GY9" s="17"/>
      <c r="GZ9" s="17"/>
      <c r="HA9" s="18"/>
      <c r="HC9" s="16"/>
      <c r="HE9" s="17"/>
      <c r="HF9" s="17"/>
      <c r="HG9" s="17"/>
      <c r="HH9" s="18"/>
      <c r="HJ9" s="16"/>
      <c r="HL9" s="17"/>
      <c r="HM9" s="17"/>
      <c r="HN9" s="17"/>
      <c r="HO9" s="18"/>
      <c r="HQ9" s="16"/>
      <c r="HS9" s="17"/>
      <c r="HT9" s="17"/>
      <c r="HU9" s="17"/>
      <c r="HV9" s="18"/>
      <c r="HX9" s="16"/>
      <c r="HZ9" s="17"/>
      <c r="IA9" s="17"/>
      <c r="IB9" s="17"/>
      <c r="IC9" s="18"/>
      <c r="IE9" s="16"/>
      <c r="IG9" s="17"/>
      <c r="IH9" s="17"/>
      <c r="II9" s="17"/>
      <c r="IJ9" s="18"/>
      <c r="IL9" s="16"/>
      <c r="IN9" s="17"/>
      <c r="IO9" s="17"/>
      <c r="IP9" s="17"/>
      <c r="IQ9" s="18"/>
      <c r="IS9" s="16"/>
    </row>
    <row r="10" spans="1:253">
      <c r="A10" s="102"/>
      <c r="B10" s="102"/>
      <c r="C10" s="102"/>
      <c r="D10" s="102"/>
      <c r="E10" s="36" t="s">
        <v>48</v>
      </c>
      <c r="F10" s="20" t="s">
        <v>15</v>
      </c>
      <c r="G10" s="21">
        <v>1.2</v>
      </c>
      <c r="H10" s="103"/>
      <c r="I10" s="104"/>
    </row>
    <row r="11" spans="1:253">
      <c r="A11" s="102"/>
      <c r="B11" s="102"/>
      <c r="C11" s="102"/>
      <c r="D11" s="102"/>
      <c r="E11" s="36" t="s">
        <v>16</v>
      </c>
      <c r="F11" s="20" t="s">
        <v>17</v>
      </c>
      <c r="G11" s="21">
        <v>0.2</v>
      </c>
      <c r="H11" s="103"/>
      <c r="I11" s="104"/>
    </row>
    <row r="12" spans="1:253">
      <c r="A12" s="102"/>
      <c r="B12" s="102"/>
      <c r="C12" s="102"/>
      <c r="D12" s="102"/>
      <c r="E12" s="36" t="s">
        <v>18</v>
      </c>
      <c r="F12" s="20" t="s">
        <v>15</v>
      </c>
      <c r="G12" s="21">
        <v>0.2</v>
      </c>
      <c r="H12" s="103"/>
      <c r="I12" s="104"/>
    </row>
    <row r="13" spans="1:253">
      <c r="A13" s="102"/>
      <c r="B13" s="102"/>
      <c r="C13" s="102"/>
      <c r="D13" s="102"/>
      <c r="E13" s="99" t="s">
        <v>49</v>
      </c>
      <c r="F13" s="100"/>
      <c r="G13" s="101"/>
      <c r="H13" s="103"/>
      <c r="I13" s="104"/>
    </row>
    <row r="14" spans="1:253">
      <c r="A14" s="102"/>
      <c r="B14" s="102"/>
      <c r="C14" s="102"/>
      <c r="D14" s="102"/>
      <c r="E14" s="89" t="s">
        <v>44</v>
      </c>
      <c r="F14" s="41" t="s">
        <v>50</v>
      </c>
      <c r="G14" s="42">
        <f>0.05*2</f>
        <v>0.1</v>
      </c>
      <c r="H14" s="103"/>
      <c r="I14" s="104"/>
    </row>
    <row r="15" spans="1:253">
      <c r="A15" s="102"/>
      <c r="B15" s="102"/>
      <c r="C15" s="102"/>
      <c r="D15" s="102"/>
      <c r="E15" s="43" t="s">
        <v>45</v>
      </c>
      <c r="F15" s="41" t="s">
        <v>50</v>
      </c>
      <c r="G15" s="44">
        <f>0.15*2</f>
        <v>0.3</v>
      </c>
      <c r="H15" s="103"/>
      <c r="I15" s="104"/>
    </row>
    <row r="16" spans="1:253">
      <c r="A16" s="102"/>
      <c r="B16" s="102"/>
      <c r="C16" s="102"/>
      <c r="D16" s="102"/>
      <c r="E16" s="43" t="s">
        <v>21</v>
      </c>
      <c r="F16" s="41" t="s">
        <v>50</v>
      </c>
      <c r="G16" s="44">
        <f>0.05*2</f>
        <v>0.1</v>
      </c>
      <c r="H16" s="103"/>
      <c r="I16" s="104"/>
    </row>
    <row r="17" spans="1:9" ht="25.5">
      <c r="A17" s="102"/>
      <c r="B17" s="102"/>
      <c r="C17" s="102"/>
      <c r="D17" s="102"/>
      <c r="E17" s="43" t="s">
        <v>22</v>
      </c>
      <c r="F17" s="41" t="s">
        <v>50</v>
      </c>
      <c r="G17" s="44">
        <f>0.05*2</f>
        <v>0.1</v>
      </c>
      <c r="H17" s="103"/>
      <c r="I17" s="104"/>
    </row>
    <row r="18" spans="1:9">
      <c r="A18" s="102"/>
      <c r="B18" s="102"/>
      <c r="C18" s="102"/>
      <c r="D18" s="102"/>
      <c r="E18" s="43" t="s">
        <v>46</v>
      </c>
      <c r="F18" s="41" t="s">
        <v>50</v>
      </c>
      <c r="G18" s="44">
        <f>0.05*2</f>
        <v>0.1</v>
      </c>
      <c r="H18" s="103"/>
      <c r="I18" s="104"/>
    </row>
    <row r="19" spans="1:9">
      <c r="A19" s="102"/>
      <c r="B19" s="102"/>
      <c r="C19" s="102"/>
      <c r="D19" s="102"/>
      <c r="E19" s="108" t="s">
        <v>54</v>
      </c>
      <c r="F19" s="109" t="s">
        <v>50</v>
      </c>
      <c r="G19" s="110">
        <f>SUM(G14:G18)</f>
        <v>0.7</v>
      </c>
      <c r="H19" s="103"/>
      <c r="I19" s="104"/>
    </row>
    <row r="20" spans="1:9">
      <c r="A20" s="102"/>
      <c r="B20" s="102"/>
      <c r="C20" s="102"/>
      <c r="D20" s="102"/>
      <c r="E20" s="99" t="s">
        <v>56</v>
      </c>
      <c r="F20" s="100"/>
      <c r="G20" s="101"/>
      <c r="H20" s="103"/>
      <c r="I20" s="104"/>
    </row>
    <row r="21" spans="1:9">
      <c r="A21" s="102"/>
      <c r="B21" s="102"/>
      <c r="C21" s="102"/>
      <c r="D21" s="102"/>
      <c r="E21" s="111" t="s">
        <v>57</v>
      </c>
      <c r="F21" s="41" t="s">
        <v>37</v>
      </c>
      <c r="G21" s="112">
        <v>0.3</v>
      </c>
      <c r="H21" s="103"/>
      <c r="I21" s="104"/>
    </row>
    <row r="22" spans="1:9">
      <c r="A22" s="102"/>
      <c r="B22" s="102"/>
      <c r="C22" s="102"/>
      <c r="D22" s="102"/>
      <c r="E22" s="3"/>
      <c r="F22" s="18"/>
      <c r="G22" s="107"/>
      <c r="H22" s="103"/>
      <c r="I22" s="104"/>
    </row>
    <row r="25" spans="1:9">
      <c r="D25" s="105" t="s">
        <v>51</v>
      </c>
    </row>
    <row r="26" spans="1:9" ht="25.5" customHeight="1">
      <c r="B26" s="106"/>
      <c r="D26" s="106"/>
      <c r="E26" s="106" t="s">
        <v>52</v>
      </c>
      <c r="F26" t="s">
        <v>53</v>
      </c>
    </row>
    <row r="27" spans="1:9" ht="26.25" customHeight="1">
      <c r="E27" s="106" t="s">
        <v>52</v>
      </c>
      <c r="F27" t="s">
        <v>55</v>
      </c>
    </row>
    <row r="28" spans="1:9" ht="26.25" customHeight="1">
      <c r="E28" s="106" t="s">
        <v>52</v>
      </c>
      <c r="F28" t="s">
        <v>33</v>
      </c>
    </row>
    <row r="29" spans="1:9">
      <c r="E29" s="106"/>
    </row>
  </sheetData>
  <mergeCells count="2">
    <mergeCell ref="E1:H1"/>
    <mergeCell ref="E5:H5"/>
  </mergeCells>
  <pageMargins left="0.65" right="0.43" top="0.32291666666666669" bottom="0.37" header="0.24" footer="0.24"/>
  <pageSetup paperSize="9" scale="91" orientation="portrait" verticalDpi="0" r:id="rId1"/>
  <headerFooter alignWithMargins="0"/>
  <legacyDrawing r:id="rId2"/>
  <oleObjects>
    <oleObject progId="Word.Document.12" shapeId="1025" r:id="rId3"/>
    <oleObject progId="Word.Document.12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Лавочка на грунт покр </vt:lpstr>
      <vt:lpstr>акт-хронометражу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2021-03-17T12:51:44Z</cp:lastPrinted>
  <dcterms:created xsi:type="dcterms:W3CDTF">2019-02-19T12:55:44Z</dcterms:created>
  <dcterms:modified xsi:type="dcterms:W3CDTF">2021-04-08T12:52:37Z</dcterms:modified>
</cp:coreProperties>
</file>