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калькуляции\"/>
    </mc:Choice>
  </mc:AlternateContent>
  <xr:revisionPtr revIDLastSave="0" documentId="8_{6BFB1635-BDD9-439F-BD82-245F273E9B84}" xr6:coauthVersionLast="37" xr6:coauthVersionMax="37" xr10:uidLastSave="{00000000-0000-0000-0000-000000000000}"/>
  <bookViews>
    <workbookView xWindow="120" yWindow="570" windowWidth="24915" windowHeight="11655" firstSheet="8" activeTab="16" xr2:uid="{00000000-000D-0000-FFFF-FFFF00000000}"/>
  </bookViews>
  <sheets>
    <sheet name="12" sheetId="15" r:id="rId1"/>
    <sheet name="01" sheetId="16" r:id="rId2"/>
    <sheet name="02" sheetId="17" r:id="rId3"/>
    <sheet name="По порядку" sheetId="18" r:id="rId4"/>
    <sheet name="03" sheetId="19" r:id="rId5"/>
    <sheet name="04" sheetId="20" r:id="rId6"/>
    <sheet name="06" sheetId="21" r:id="rId7"/>
    <sheet name="11" sheetId="22" r:id="rId8"/>
    <sheet name="12.2020" sheetId="23" r:id="rId9"/>
    <sheet name="січень" sheetId="25" r:id="rId10"/>
    <sheet name="02." sheetId="26" r:id="rId11"/>
    <sheet name="березень" sheetId="27" r:id="rId12"/>
    <sheet name="березнь 2" sheetId="28" r:id="rId13"/>
    <sheet name="квітень" sheetId="31" r:id="rId14"/>
    <sheet name="червень" sheetId="32" r:id="rId15"/>
    <sheet name="липень" sheetId="33" r:id="rId16"/>
    <sheet name="серпень" sheetId="34" r:id="rId17"/>
  </sheets>
  <definedNames>
    <definedName name="_xlnm.Print_Titles" localSheetId="10">'02.'!$A:$N,'02.'!$10:$10</definedName>
    <definedName name="_xlnm.Print_Titles" localSheetId="11">березень!$A:$N,березень!$10:$10</definedName>
    <definedName name="_xlnm.Print_Titles" localSheetId="9">січень!$A:$N,січень!$10:$10</definedName>
    <definedName name="_xlnm.Print_Area" localSheetId="1">'01'!$A$1:$N$181</definedName>
    <definedName name="_xlnm.Print_Area" localSheetId="2">'02'!$A$1:$N$187</definedName>
    <definedName name="_xlnm.Print_Area" localSheetId="10">'02.'!$A$1:$N$18</definedName>
    <definedName name="_xlnm.Print_Area" localSheetId="4">'03'!$A$1:$N$24</definedName>
    <definedName name="_xlnm.Print_Area" localSheetId="5">'04'!$A$1:$N$24</definedName>
    <definedName name="_xlnm.Print_Area" localSheetId="6">'06'!$A$1:$N$22</definedName>
    <definedName name="_xlnm.Print_Area" localSheetId="7">'11'!$A$1:$N$22</definedName>
    <definedName name="_xlnm.Print_Area" localSheetId="0">'12'!$A$1:$N$22</definedName>
    <definedName name="_xlnm.Print_Area" localSheetId="8">'12.2020'!$A$1:$N$20</definedName>
    <definedName name="_xlnm.Print_Area" localSheetId="11">березень!$A$1:$N$186</definedName>
    <definedName name="_xlnm.Print_Area" localSheetId="3">'По порядку'!$A$1:$N$184</definedName>
    <definedName name="_xlnm.Print_Area" localSheetId="9">січень!$A$1:$N$183</definedName>
  </definedNames>
  <calcPr calcId="179021"/>
</workbook>
</file>

<file path=xl/calcChain.xml><?xml version="1.0" encoding="utf-8"?>
<calcChain xmlns="http://schemas.openxmlformats.org/spreadsheetml/2006/main">
  <c r="H12" i="34" l="1"/>
  <c r="I12" i="34" s="1"/>
  <c r="J12" i="34" l="1"/>
  <c r="K12" i="34"/>
  <c r="L12" i="34" s="1"/>
  <c r="H12" i="33"/>
  <c r="I12" i="33" s="1"/>
  <c r="M12" i="34" l="1"/>
  <c r="N12" i="34" s="1"/>
  <c r="K12" i="33"/>
  <c r="J12" i="33"/>
  <c r="L12" i="33" s="1"/>
  <c r="H15" i="32"/>
  <c r="I15" i="32" s="1"/>
  <c r="M12" i="33" l="1"/>
  <c r="N12" i="33" s="1"/>
  <c r="J15" i="32"/>
  <c r="K15" i="32"/>
  <c r="L15" i="32" s="1"/>
  <c r="H13" i="32"/>
  <c r="I13" i="32" s="1"/>
  <c r="H12" i="32"/>
  <c r="I12" i="32" s="1"/>
  <c r="M15" i="32" l="1"/>
  <c r="N15" i="32" s="1"/>
  <c r="J13" i="32"/>
  <c r="K13" i="32"/>
  <c r="J12" i="32"/>
  <c r="K12" i="32"/>
  <c r="H13" i="31"/>
  <c r="I13" i="31" s="1"/>
  <c r="L13" i="32" l="1"/>
  <c r="M13" i="32" s="1"/>
  <c r="N13" i="32" s="1"/>
  <c r="L12" i="32"/>
  <c r="M12" i="32" s="1"/>
  <c r="N12" i="32" s="1"/>
  <c r="K13" i="31"/>
  <c r="J13" i="31"/>
  <c r="L13" i="31" s="1"/>
  <c r="H15" i="31"/>
  <c r="I15" i="31" s="1"/>
  <c r="M13" i="31" l="1"/>
  <c r="N13" i="31" s="1"/>
  <c r="J15" i="31"/>
  <c r="K15" i="31"/>
  <c r="H12" i="31"/>
  <c r="I12" i="31" s="1"/>
  <c r="L15" i="31" l="1"/>
  <c r="M15" i="31"/>
  <c r="N15" i="31" s="1"/>
  <c r="J12" i="31"/>
  <c r="K12" i="31"/>
  <c r="L12" i="31" l="1"/>
  <c r="M12" i="31"/>
  <c r="N12" i="31" s="1"/>
  <c r="H12" i="28" l="1"/>
  <c r="I12" i="28" s="1"/>
  <c r="K12" i="28" l="1"/>
  <c r="J12" i="28"/>
  <c r="G122" i="27"/>
  <c r="H122" i="27" s="1"/>
  <c r="I122" i="27" s="1"/>
  <c r="L12" i="28" l="1"/>
  <c r="M12" i="28" s="1"/>
  <c r="N12" i="28" s="1"/>
  <c r="J122" i="27"/>
  <c r="K122" i="27"/>
  <c r="G146" i="27"/>
  <c r="H145" i="27"/>
  <c r="I145" i="27" s="1"/>
  <c r="G143" i="27"/>
  <c r="H142" i="27"/>
  <c r="I142" i="27" s="1"/>
  <c r="L122" i="27" l="1"/>
  <c r="M122" i="27"/>
  <c r="N122" i="27" s="1"/>
  <c r="K145" i="27"/>
  <c r="L145" i="27"/>
  <c r="J145" i="27"/>
  <c r="K142" i="27"/>
  <c r="J142" i="27"/>
  <c r="H180" i="27"/>
  <c r="I180" i="27" s="1"/>
  <c r="K180" i="27" s="1"/>
  <c r="H179" i="27"/>
  <c r="I179" i="27" s="1"/>
  <c r="K179" i="27" s="1"/>
  <c r="H177" i="27"/>
  <c r="I177" i="27" s="1"/>
  <c r="K177" i="27" s="1"/>
  <c r="G176" i="27"/>
  <c r="H176" i="27" s="1"/>
  <c r="I176" i="27" s="1"/>
  <c r="K176" i="27" s="1"/>
  <c r="H175" i="27"/>
  <c r="I175" i="27" s="1"/>
  <c r="J175" i="27" s="1"/>
  <c r="H174" i="27"/>
  <c r="I174" i="27" s="1"/>
  <c r="K174" i="27" s="1"/>
  <c r="G173" i="27"/>
  <c r="H173" i="27" s="1"/>
  <c r="I173" i="27" s="1"/>
  <c r="J173" i="27" s="1"/>
  <c r="H172" i="27"/>
  <c r="I172" i="27" s="1"/>
  <c r="K172" i="27" s="1"/>
  <c r="G171" i="27"/>
  <c r="H171" i="27" s="1"/>
  <c r="I171" i="27" s="1"/>
  <c r="K171" i="27" s="1"/>
  <c r="H170" i="27"/>
  <c r="I170" i="27" s="1"/>
  <c r="K170" i="27" s="1"/>
  <c r="H169" i="27"/>
  <c r="I169" i="27" s="1"/>
  <c r="K169" i="27" s="1"/>
  <c r="H168" i="27"/>
  <c r="I168" i="27" s="1"/>
  <c r="K168" i="27" s="1"/>
  <c r="H167" i="27"/>
  <c r="I167" i="27" s="1"/>
  <c r="K167" i="27" s="1"/>
  <c r="H166" i="27"/>
  <c r="I166" i="27" s="1"/>
  <c r="K166" i="27" s="1"/>
  <c r="H164" i="27"/>
  <c r="I164" i="27" s="1"/>
  <c r="K164" i="27" s="1"/>
  <c r="H163" i="27"/>
  <c r="I163" i="27" s="1"/>
  <c r="K163" i="27" s="1"/>
  <c r="G162" i="27"/>
  <c r="H162" i="27" s="1"/>
  <c r="I162" i="27" s="1"/>
  <c r="K162" i="27" s="1"/>
  <c r="H161" i="27"/>
  <c r="I161" i="27" s="1"/>
  <c r="K161" i="27" s="1"/>
  <c r="H160" i="27"/>
  <c r="I160" i="27" s="1"/>
  <c r="K160" i="27" s="1"/>
  <c r="H158" i="27"/>
  <c r="I158" i="27" s="1"/>
  <c r="K158" i="27" s="1"/>
  <c r="H157" i="27"/>
  <c r="I157" i="27" s="1"/>
  <c r="K157" i="27" s="1"/>
  <c r="H156" i="27"/>
  <c r="I156" i="27" s="1"/>
  <c r="K156" i="27" s="1"/>
  <c r="H155" i="27"/>
  <c r="I155" i="27" s="1"/>
  <c r="K155" i="27" s="1"/>
  <c r="G154" i="27"/>
  <c r="H154" i="27" s="1"/>
  <c r="I154" i="27" s="1"/>
  <c r="K154" i="27" s="1"/>
  <c r="H153" i="27"/>
  <c r="I153" i="27" s="1"/>
  <c r="K153" i="27" s="1"/>
  <c r="G153" i="27"/>
  <c r="H151" i="27"/>
  <c r="I151" i="27" s="1"/>
  <c r="J151" i="27" s="1"/>
  <c r="I150" i="27"/>
  <c r="K150" i="27" s="1"/>
  <c r="G150" i="27"/>
  <c r="H150" i="27" s="1"/>
  <c r="G149" i="27"/>
  <c r="H149" i="27" s="1"/>
  <c r="I149" i="27" s="1"/>
  <c r="G148" i="27"/>
  <c r="H148" i="27" s="1"/>
  <c r="I148" i="27" s="1"/>
  <c r="K148" i="27" s="1"/>
  <c r="H147" i="27"/>
  <c r="I147" i="27" s="1"/>
  <c r="J147" i="27" s="1"/>
  <c r="H146" i="27"/>
  <c r="I146" i="27" s="1"/>
  <c r="K146" i="27" s="1"/>
  <c r="G144" i="27"/>
  <c r="H144" i="27" s="1"/>
  <c r="I144" i="27" s="1"/>
  <c r="K144" i="27" s="1"/>
  <c r="H143" i="27"/>
  <c r="I143" i="27" s="1"/>
  <c r="K143" i="27" s="1"/>
  <c r="G141" i="27"/>
  <c r="H141" i="27" s="1"/>
  <c r="I141" i="27" s="1"/>
  <c r="K141" i="27" s="1"/>
  <c r="H140" i="27"/>
  <c r="I140" i="27" s="1"/>
  <c r="K140" i="27" s="1"/>
  <c r="H139" i="27"/>
  <c r="I139" i="27" s="1"/>
  <c r="K139" i="27" s="1"/>
  <c r="G138" i="27"/>
  <c r="H138" i="27" s="1"/>
  <c r="I138" i="27" s="1"/>
  <c r="K138" i="27" s="1"/>
  <c r="H137" i="27"/>
  <c r="I137" i="27" s="1"/>
  <c r="K137" i="27" s="1"/>
  <c r="H136" i="27"/>
  <c r="I136" i="27" s="1"/>
  <c r="K136" i="27" s="1"/>
  <c r="H135" i="27"/>
  <c r="I135" i="27" s="1"/>
  <c r="K135" i="27" s="1"/>
  <c r="H133" i="27"/>
  <c r="I133" i="27" s="1"/>
  <c r="K133" i="27" s="1"/>
  <c r="H132" i="27"/>
  <c r="I132" i="27" s="1"/>
  <c r="K132" i="27" s="1"/>
  <c r="H131" i="27"/>
  <c r="I131" i="27" s="1"/>
  <c r="K131" i="27" s="1"/>
  <c r="H130" i="27"/>
  <c r="I130" i="27" s="1"/>
  <c r="K130" i="27" s="1"/>
  <c r="H129" i="27"/>
  <c r="I129" i="27" s="1"/>
  <c r="K129" i="27" s="1"/>
  <c r="I128" i="27"/>
  <c r="K128" i="27" s="1"/>
  <c r="H128" i="27"/>
  <c r="H127" i="27"/>
  <c r="I127" i="27" s="1"/>
  <c r="K127" i="27" s="1"/>
  <c r="H126" i="27"/>
  <c r="I126" i="27" s="1"/>
  <c r="K126" i="27" s="1"/>
  <c r="H125" i="27"/>
  <c r="I125" i="27" s="1"/>
  <c r="K125" i="27" s="1"/>
  <c r="I124" i="27"/>
  <c r="K124" i="27" s="1"/>
  <c r="H124" i="27"/>
  <c r="H123" i="27"/>
  <c r="I123" i="27" s="1"/>
  <c r="K123" i="27" s="1"/>
  <c r="G121" i="27"/>
  <c r="H121" i="27" s="1"/>
  <c r="I121" i="27" s="1"/>
  <c r="K121" i="27" s="1"/>
  <c r="I120" i="27"/>
  <c r="K120" i="27" s="1"/>
  <c r="H120" i="27"/>
  <c r="H119" i="27"/>
  <c r="I119" i="27" s="1"/>
  <c r="K119" i="27" s="1"/>
  <c r="G118" i="27"/>
  <c r="H118" i="27" s="1"/>
  <c r="I118" i="27" s="1"/>
  <c r="K118" i="27" s="1"/>
  <c r="I117" i="27"/>
  <c r="K117" i="27" s="1"/>
  <c r="H117" i="27"/>
  <c r="H116" i="27"/>
  <c r="I116" i="27" s="1"/>
  <c r="K116" i="27" s="1"/>
  <c r="H115" i="27"/>
  <c r="I115" i="27" s="1"/>
  <c r="K115" i="27" s="1"/>
  <c r="H114" i="27"/>
  <c r="I114" i="27" s="1"/>
  <c r="K114" i="27" s="1"/>
  <c r="H113" i="27"/>
  <c r="I113" i="27" s="1"/>
  <c r="K113" i="27" s="1"/>
  <c r="H111" i="27"/>
  <c r="I111" i="27" s="1"/>
  <c r="K111" i="27" s="1"/>
  <c r="H110" i="27"/>
  <c r="I110" i="27" s="1"/>
  <c r="K110" i="27" s="1"/>
  <c r="H109" i="27"/>
  <c r="I109" i="27" s="1"/>
  <c r="K109" i="27" s="1"/>
  <c r="H108" i="27"/>
  <c r="I108" i="27" s="1"/>
  <c r="K108" i="27" s="1"/>
  <c r="H107" i="27"/>
  <c r="I107" i="27" s="1"/>
  <c r="K107" i="27" s="1"/>
  <c r="H106" i="27"/>
  <c r="I106" i="27" s="1"/>
  <c r="K106" i="27" s="1"/>
  <c r="H105" i="27"/>
  <c r="I105" i="27" s="1"/>
  <c r="K105" i="27" s="1"/>
  <c r="I104" i="27"/>
  <c r="K104" i="27" s="1"/>
  <c r="H104" i="27"/>
  <c r="H103" i="27"/>
  <c r="I103" i="27" s="1"/>
  <c r="K103" i="27" s="1"/>
  <c r="H102" i="27"/>
  <c r="I102" i="27" s="1"/>
  <c r="K102" i="27" s="1"/>
  <c r="H101" i="27"/>
  <c r="I101" i="27" s="1"/>
  <c r="K101" i="27" s="1"/>
  <c r="I100" i="27"/>
  <c r="K100" i="27" s="1"/>
  <c r="H100" i="27"/>
  <c r="H99" i="27"/>
  <c r="I99" i="27" s="1"/>
  <c r="K99" i="27" s="1"/>
  <c r="I98" i="27"/>
  <c r="K98" i="27" s="1"/>
  <c r="H98" i="27"/>
  <c r="H97" i="27"/>
  <c r="I97" i="27" s="1"/>
  <c r="J97" i="27" s="1"/>
  <c r="I96" i="27"/>
  <c r="K96" i="27" s="1"/>
  <c r="H96" i="27"/>
  <c r="H95" i="27"/>
  <c r="I95" i="27" s="1"/>
  <c r="K95" i="27" s="1"/>
  <c r="I94" i="27"/>
  <c r="K94" i="27" s="1"/>
  <c r="H94" i="27"/>
  <c r="H92" i="27"/>
  <c r="I92" i="27" s="1"/>
  <c r="K92" i="27" s="1"/>
  <c r="I91" i="27"/>
  <c r="K91" i="27" s="1"/>
  <c r="H91" i="27"/>
  <c r="H90" i="27"/>
  <c r="I90" i="27" s="1"/>
  <c r="K90" i="27" s="1"/>
  <c r="I89" i="27"/>
  <c r="K89" i="27" s="1"/>
  <c r="H89" i="27"/>
  <c r="H88" i="27"/>
  <c r="I88" i="27" s="1"/>
  <c r="K88" i="27" s="1"/>
  <c r="I87" i="27"/>
  <c r="K87" i="27" s="1"/>
  <c r="H87" i="27"/>
  <c r="H86" i="27"/>
  <c r="I86" i="27" s="1"/>
  <c r="K86" i="27" s="1"/>
  <c r="I85" i="27"/>
  <c r="K85" i="27" s="1"/>
  <c r="H85" i="27"/>
  <c r="H84" i="27"/>
  <c r="I84" i="27" s="1"/>
  <c r="K84" i="27" s="1"/>
  <c r="I83" i="27"/>
  <c r="K83" i="27" s="1"/>
  <c r="H83" i="27"/>
  <c r="H82" i="27"/>
  <c r="I82" i="27" s="1"/>
  <c r="K82" i="27" s="1"/>
  <c r="I81" i="27"/>
  <c r="K81" i="27" s="1"/>
  <c r="H81" i="27"/>
  <c r="H80" i="27"/>
  <c r="I80" i="27" s="1"/>
  <c r="K80" i="27" s="1"/>
  <c r="I79" i="27"/>
  <c r="K79" i="27" s="1"/>
  <c r="H79" i="27"/>
  <c r="H78" i="27"/>
  <c r="I78" i="27" s="1"/>
  <c r="K78" i="27" s="1"/>
  <c r="I77" i="27"/>
  <c r="K77" i="27" s="1"/>
  <c r="H77" i="27"/>
  <c r="H76" i="27"/>
  <c r="I76" i="27" s="1"/>
  <c r="K76" i="27" s="1"/>
  <c r="I75" i="27"/>
  <c r="K75" i="27" s="1"/>
  <c r="H75" i="27"/>
  <c r="H74" i="27"/>
  <c r="I74" i="27" s="1"/>
  <c r="K74" i="27" s="1"/>
  <c r="I73" i="27"/>
  <c r="K73" i="27" s="1"/>
  <c r="H73" i="27"/>
  <c r="H72" i="27"/>
  <c r="I72" i="27" s="1"/>
  <c r="K72" i="27" s="1"/>
  <c r="I71" i="27"/>
  <c r="K71" i="27" s="1"/>
  <c r="H71" i="27"/>
  <c r="H70" i="27"/>
  <c r="I70" i="27" s="1"/>
  <c r="K70" i="27" s="1"/>
  <c r="I69" i="27"/>
  <c r="K69" i="27" s="1"/>
  <c r="H69" i="27"/>
  <c r="H68" i="27"/>
  <c r="I68" i="27" s="1"/>
  <c r="J68" i="27" s="1"/>
  <c r="I66" i="27"/>
  <c r="K66" i="27" s="1"/>
  <c r="H66" i="27"/>
  <c r="H65" i="27"/>
  <c r="I65" i="27" s="1"/>
  <c r="K65" i="27" s="1"/>
  <c r="I64" i="27"/>
  <c r="K64" i="27" s="1"/>
  <c r="H64" i="27"/>
  <c r="H63" i="27"/>
  <c r="I63" i="27" s="1"/>
  <c r="K63" i="27" s="1"/>
  <c r="I62" i="27"/>
  <c r="K62" i="27" s="1"/>
  <c r="H62" i="27"/>
  <c r="H61" i="27"/>
  <c r="I61" i="27" s="1"/>
  <c r="K61" i="27" s="1"/>
  <c r="I60" i="27"/>
  <c r="K60" i="27" s="1"/>
  <c r="H60" i="27"/>
  <c r="H59" i="27"/>
  <c r="I59" i="27" s="1"/>
  <c r="K59" i="27" s="1"/>
  <c r="I58" i="27"/>
  <c r="K58" i="27" s="1"/>
  <c r="H58" i="27"/>
  <c r="H57" i="27"/>
  <c r="I57" i="27" s="1"/>
  <c r="K57" i="27" s="1"/>
  <c r="I56" i="27"/>
  <c r="K56" i="27" s="1"/>
  <c r="H56" i="27"/>
  <c r="H55" i="27"/>
  <c r="I55" i="27" s="1"/>
  <c r="K55" i="27" s="1"/>
  <c r="I54" i="27"/>
  <c r="K54" i="27" s="1"/>
  <c r="H54" i="27"/>
  <c r="H52" i="27"/>
  <c r="I52" i="27" s="1"/>
  <c r="K52" i="27" s="1"/>
  <c r="I51" i="27"/>
  <c r="K51" i="27" s="1"/>
  <c r="H51" i="27"/>
  <c r="H50" i="27"/>
  <c r="I50" i="27" s="1"/>
  <c r="K50" i="27" s="1"/>
  <c r="I49" i="27"/>
  <c r="K49" i="27" s="1"/>
  <c r="H49" i="27"/>
  <c r="H48" i="27"/>
  <c r="I48" i="27" s="1"/>
  <c r="K48" i="27" s="1"/>
  <c r="I47" i="27"/>
  <c r="K47" i="27" s="1"/>
  <c r="H47" i="27"/>
  <c r="H46" i="27"/>
  <c r="I46" i="27" s="1"/>
  <c r="K46" i="27" s="1"/>
  <c r="I45" i="27"/>
  <c r="K45" i="27" s="1"/>
  <c r="H45" i="27"/>
  <c r="H44" i="27"/>
  <c r="I44" i="27" s="1"/>
  <c r="K44" i="27" s="1"/>
  <c r="I43" i="27"/>
  <c r="K43" i="27" s="1"/>
  <c r="H43" i="27"/>
  <c r="H42" i="27"/>
  <c r="I42" i="27" s="1"/>
  <c r="K42" i="27" s="1"/>
  <c r="I41" i="27"/>
  <c r="K41" i="27" s="1"/>
  <c r="H41" i="27"/>
  <c r="H40" i="27"/>
  <c r="I40" i="27" s="1"/>
  <c r="K40" i="27" s="1"/>
  <c r="I39" i="27"/>
  <c r="K39" i="27" s="1"/>
  <c r="H39" i="27"/>
  <c r="H38" i="27"/>
  <c r="I38" i="27" s="1"/>
  <c r="K38" i="27" s="1"/>
  <c r="I37" i="27"/>
  <c r="K37" i="27" s="1"/>
  <c r="H37" i="27"/>
  <c r="H36" i="27"/>
  <c r="I36" i="27" s="1"/>
  <c r="K36" i="27" s="1"/>
  <c r="I35" i="27"/>
  <c r="K35" i="27" s="1"/>
  <c r="H35" i="27"/>
  <c r="H34" i="27"/>
  <c r="I34" i="27" s="1"/>
  <c r="K34" i="27" s="1"/>
  <c r="I33" i="27"/>
  <c r="K33" i="27" s="1"/>
  <c r="H33" i="27"/>
  <c r="H32" i="27"/>
  <c r="I32" i="27" s="1"/>
  <c r="K32" i="27" s="1"/>
  <c r="I31" i="27"/>
  <c r="K31" i="27" s="1"/>
  <c r="H31" i="27"/>
  <c r="H30" i="27"/>
  <c r="I30" i="27" s="1"/>
  <c r="K30" i="27" s="1"/>
  <c r="I29" i="27"/>
  <c r="K29" i="27" s="1"/>
  <c r="H29" i="27"/>
  <c r="H28" i="27"/>
  <c r="I28" i="27" s="1"/>
  <c r="K28" i="27" s="1"/>
  <c r="I27" i="27"/>
  <c r="K27" i="27" s="1"/>
  <c r="H27" i="27"/>
  <c r="H26" i="27"/>
  <c r="I26" i="27" s="1"/>
  <c r="K26" i="27" s="1"/>
  <c r="I25" i="27"/>
  <c r="K25" i="27" s="1"/>
  <c r="H25" i="27"/>
  <c r="H24" i="27"/>
  <c r="I24" i="27" s="1"/>
  <c r="K24" i="27" s="1"/>
  <c r="I23" i="27"/>
  <c r="K23" i="27" s="1"/>
  <c r="H23" i="27"/>
  <c r="H22" i="27"/>
  <c r="I22" i="27" s="1"/>
  <c r="K22" i="27" s="1"/>
  <c r="I21" i="27"/>
  <c r="K21" i="27" s="1"/>
  <c r="H21" i="27"/>
  <c r="H20" i="27"/>
  <c r="I20" i="27" s="1"/>
  <c r="K20" i="27" s="1"/>
  <c r="I19" i="27"/>
  <c r="K19" i="27" s="1"/>
  <c r="H19" i="27"/>
  <c r="G18" i="27"/>
  <c r="H18" i="27" s="1"/>
  <c r="I18" i="27" s="1"/>
  <c r="H17" i="27"/>
  <c r="I17" i="27" s="1"/>
  <c r="K17" i="27" s="1"/>
  <c r="I16" i="27"/>
  <c r="K16" i="27" s="1"/>
  <c r="H16" i="27"/>
  <c r="H15" i="27"/>
  <c r="I15" i="27" s="1"/>
  <c r="K15" i="27" s="1"/>
  <c r="H14" i="27"/>
  <c r="I14" i="27" s="1"/>
  <c r="K14" i="27" s="1"/>
  <c r="H13" i="27"/>
  <c r="I13" i="27" s="1"/>
  <c r="K13" i="27" s="1"/>
  <c r="H12" i="27"/>
  <c r="I12" i="27" s="1"/>
  <c r="K12" i="27" s="1"/>
  <c r="J22" i="27" l="1"/>
  <c r="J30" i="27"/>
  <c r="J36" i="27"/>
  <c r="L36" i="27" s="1"/>
  <c r="J42" i="27"/>
  <c r="L42" i="27" s="1"/>
  <c r="J50" i="27"/>
  <c r="J57" i="27"/>
  <c r="J65" i="27"/>
  <c r="L65" i="27" s="1"/>
  <c r="J74" i="27"/>
  <c r="L74" i="27" s="1"/>
  <c r="J84" i="27"/>
  <c r="K68" i="27"/>
  <c r="K97" i="27"/>
  <c r="K151" i="27"/>
  <c r="L151" i="27" s="1"/>
  <c r="J20" i="27"/>
  <c r="J24" i="27"/>
  <c r="J26" i="27"/>
  <c r="J28" i="27"/>
  <c r="J32" i="27"/>
  <c r="J34" i="27"/>
  <c r="J38" i="27"/>
  <c r="J40" i="27"/>
  <c r="L40" i="27" s="1"/>
  <c r="J44" i="27"/>
  <c r="J46" i="27"/>
  <c r="J48" i="27"/>
  <c r="J52" i="27"/>
  <c r="L52" i="27" s="1"/>
  <c r="J55" i="27"/>
  <c r="J59" i="27"/>
  <c r="J61" i="27"/>
  <c r="J63" i="27"/>
  <c r="J70" i="27"/>
  <c r="J72" i="27"/>
  <c r="J76" i="27"/>
  <c r="J78" i="27"/>
  <c r="L78" i="27" s="1"/>
  <c r="J80" i="27"/>
  <c r="J82" i="27"/>
  <c r="J86" i="27"/>
  <c r="L86" i="27" s="1"/>
  <c r="J88" i="27"/>
  <c r="L88" i="27" s="1"/>
  <c r="J90" i="27"/>
  <c r="J92" i="27"/>
  <c r="J95" i="27"/>
  <c r="L95" i="27" s="1"/>
  <c r="J99" i="27"/>
  <c r="L99" i="27" s="1"/>
  <c r="K149" i="27"/>
  <c r="J149" i="27"/>
  <c r="L149" i="27" s="1"/>
  <c r="K18" i="27"/>
  <c r="J18" i="27"/>
  <c r="L18" i="27" s="1"/>
  <c r="K147" i="27"/>
  <c r="K173" i="27"/>
  <c r="J144" i="27"/>
  <c r="L144" i="27" s="1"/>
  <c r="J154" i="27"/>
  <c r="L154" i="27" s="1"/>
  <c r="J156" i="27"/>
  <c r="J158" i="27"/>
  <c r="J161" i="27"/>
  <c r="L161" i="27" s="1"/>
  <c r="K175" i="27"/>
  <c r="L175" i="27" s="1"/>
  <c r="L142" i="27"/>
  <c r="M145" i="27"/>
  <c r="N145" i="27" s="1"/>
  <c r="M142" i="27"/>
  <c r="N142" i="27" s="1"/>
  <c r="J12" i="27"/>
  <c r="L12" i="27" s="1"/>
  <c r="J21" i="27"/>
  <c r="J25" i="27"/>
  <c r="J33" i="27"/>
  <c r="J35" i="27"/>
  <c r="L35" i="27" s="1"/>
  <c r="J37" i="27"/>
  <c r="J39" i="27"/>
  <c r="J43" i="27"/>
  <c r="L43" i="27" s="1"/>
  <c r="J45" i="27"/>
  <c r="L45" i="27" s="1"/>
  <c r="J47" i="27"/>
  <c r="L47" i="27" s="1"/>
  <c r="J49" i="27"/>
  <c r="J51" i="27"/>
  <c r="L51" i="27" s="1"/>
  <c r="J54" i="27"/>
  <c r="L54" i="27" s="1"/>
  <c r="J64" i="27"/>
  <c r="L64" i="27" s="1"/>
  <c r="J69" i="27"/>
  <c r="J73" i="27"/>
  <c r="L73" i="27" s="1"/>
  <c r="J77" i="27"/>
  <c r="J89" i="27"/>
  <c r="L89" i="27" s="1"/>
  <c r="J91" i="27"/>
  <c r="J94" i="27"/>
  <c r="L94" i="27" s="1"/>
  <c r="J96" i="27"/>
  <c r="L96" i="27" s="1"/>
  <c r="J98" i="27"/>
  <c r="L98" i="27" s="1"/>
  <c r="J100" i="27"/>
  <c r="J107" i="27"/>
  <c r="L107" i="27" s="1"/>
  <c r="J121" i="27"/>
  <c r="L121" i="27" s="1"/>
  <c r="J19" i="27"/>
  <c r="L19" i="27" s="1"/>
  <c r="J23" i="27"/>
  <c r="L23" i="27" s="1"/>
  <c r="J27" i="27"/>
  <c r="L27" i="27" s="1"/>
  <c r="J29" i="27"/>
  <c r="L29" i="27" s="1"/>
  <c r="J31" i="27"/>
  <c r="L31" i="27" s="1"/>
  <c r="J41" i="27"/>
  <c r="L41" i="27" s="1"/>
  <c r="J56" i="27"/>
  <c r="L56" i="27" s="1"/>
  <c r="J58" i="27"/>
  <c r="L58" i="27" s="1"/>
  <c r="J60" i="27"/>
  <c r="L60" i="27" s="1"/>
  <c r="J62" i="27"/>
  <c r="L62" i="27" s="1"/>
  <c r="J66" i="27"/>
  <c r="L66" i="27" s="1"/>
  <c r="J71" i="27"/>
  <c r="L71" i="27" s="1"/>
  <c r="J75" i="27"/>
  <c r="L75" i="27" s="1"/>
  <c r="J79" i="27"/>
  <c r="L79" i="27" s="1"/>
  <c r="J81" i="27"/>
  <c r="L81" i="27" s="1"/>
  <c r="J83" i="27"/>
  <c r="L83" i="27" s="1"/>
  <c r="J85" i="27"/>
  <c r="L85" i="27" s="1"/>
  <c r="J87" i="27"/>
  <c r="L87" i="27" s="1"/>
  <c r="J103" i="27"/>
  <c r="L103" i="27" s="1"/>
  <c r="J111" i="27"/>
  <c r="L111" i="27" s="1"/>
  <c r="J116" i="27"/>
  <c r="L116" i="27" s="1"/>
  <c r="J123" i="27"/>
  <c r="J127" i="27"/>
  <c r="L127" i="27" s="1"/>
  <c r="J131" i="27"/>
  <c r="J136" i="27"/>
  <c r="J141" i="27"/>
  <c r="L141" i="27" s="1"/>
  <c r="J143" i="27"/>
  <c r="L143" i="27" s="1"/>
  <c r="J157" i="27"/>
  <c r="L157" i="27" s="1"/>
  <c r="J162" i="27"/>
  <c r="L162" i="27" s="1"/>
  <c r="J171" i="27"/>
  <c r="L171" i="27" s="1"/>
  <c r="J179" i="27"/>
  <c r="L179" i="27" s="1"/>
  <c r="J13" i="27"/>
  <c r="L13" i="27" s="1"/>
  <c r="J14" i="27"/>
  <c r="L14" i="27" s="1"/>
  <c r="J15" i="27"/>
  <c r="L15" i="27" s="1"/>
  <c r="J16" i="27"/>
  <c r="L16" i="27" s="1"/>
  <c r="J17" i="27"/>
  <c r="L17" i="27" s="1"/>
  <c r="L20" i="27"/>
  <c r="L21" i="27"/>
  <c r="L22" i="27"/>
  <c r="L24" i="27"/>
  <c r="L25" i="27"/>
  <c r="L26" i="27"/>
  <c r="L28" i="27"/>
  <c r="L30" i="27"/>
  <c r="L32" i="27"/>
  <c r="L33" i="27"/>
  <c r="L34" i="27"/>
  <c r="L37" i="27"/>
  <c r="L38" i="27"/>
  <c r="L39" i="27"/>
  <c r="L44" i="27"/>
  <c r="L46" i="27"/>
  <c r="L48" i="27"/>
  <c r="L49" i="27"/>
  <c r="L50" i="27"/>
  <c r="L55" i="27"/>
  <c r="L57" i="27"/>
  <c r="L59" i="27"/>
  <c r="L61" i="27"/>
  <c r="L63" i="27"/>
  <c r="L68" i="27"/>
  <c r="L69" i="27"/>
  <c r="L70" i="27"/>
  <c r="L72" i="27"/>
  <c r="L76" i="27"/>
  <c r="L77" i="27"/>
  <c r="L80" i="27"/>
  <c r="L82" i="27"/>
  <c r="L84" i="27"/>
  <c r="L90" i="27"/>
  <c r="L91" i="27"/>
  <c r="L92" i="27"/>
  <c r="L97" i="27"/>
  <c r="L100" i="27"/>
  <c r="J101" i="27"/>
  <c r="J105" i="27"/>
  <c r="L105" i="27" s="1"/>
  <c r="J109" i="27"/>
  <c r="J114" i="27"/>
  <c r="L114" i="27" s="1"/>
  <c r="L118" i="27"/>
  <c r="J118" i="27"/>
  <c r="J119" i="27"/>
  <c r="L123" i="27"/>
  <c r="J125" i="27"/>
  <c r="J129" i="27"/>
  <c r="L129" i="27" s="1"/>
  <c r="L131" i="27"/>
  <c r="J133" i="27"/>
  <c r="L136" i="27"/>
  <c r="J138" i="27"/>
  <c r="L138" i="27" s="1"/>
  <c r="J139" i="27"/>
  <c r="L139" i="27" s="1"/>
  <c r="J146" i="27"/>
  <c r="L146" i="27" s="1"/>
  <c r="J148" i="27"/>
  <c r="J155" i="27"/>
  <c r="L155" i="27"/>
  <c r="J160" i="27"/>
  <c r="L160" i="27" s="1"/>
  <c r="J167" i="27"/>
  <c r="L167" i="27" s="1"/>
  <c r="J172" i="27"/>
  <c r="L172" i="27" s="1"/>
  <c r="J102" i="27"/>
  <c r="L102" i="27" s="1"/>
  <c r="J104" i="27"/>
  <c r="L104" i="27" s="1"/>
  <c r="J106" i="27"/>
  <c r="L106" i="27" s="1"/>
  <c r="J108" i="27"/>
  <c r="L108" i="27" s="1"/>
  <c r="J110" i="27"/>
  <c r="L110" i="27" s="1"/>
  <c r="J113" i="27"/>
  <c r="L113" i="27" s="1"/>
  <c r="J115" i="27"/>
  <c r="L115" i="27" s="1"/>
  <c r="J117" i="27"/>
  <c r="L117" i="27" s="1"/>
  <c r="J120" i="27"/>
  <c r="L120" i="27" s="1"/>
  <c r="J124" i="27"/>
  <c r="L124" i="27" s="1"/>
  <c r="J126" i="27"/>
  <c r="L126" i="27" s="1"/>
  <c r="J128" i="27"/>
  <c r="L128" i="27" s="1"/>
  <c r="J130" i="27"/>
  <c r="L130" i="27" s="1"/>
  <c r="J132" i="27"/>
  <c r="L132" i="27" s="1"/>
  <c r="J135" i="27"/>
  <c r="L135" i="27" s="1"/>
  <c r="J137" i="27"/>
  <c r="L137" i="27" s="1"/>
  <c r="J140" i="27"/>
  <c r="L140" i="27" s="1"/>
  <c r="L147" i="27"/>
  <c r="J150" i="27"/>
  <c r="L150" i="27" s="1"/>
  <c r="J153" i="27"/>
  <c r="L153" i="27" s="1"/>
  <c r="J164" i="27"/>
  <c r="L164" i="27" s="1"/>
  <c r="J169" i="27"/>
  <c r="L169" i="27" s="1"/>
  <c r="J174" i="27"/>
  <c r="L174" i="27" s="1"/>
  <c r="J176" i="27"/>
  <c r="L156" i="27"/>
  <c r="L158" i="27"/>
  <c r="J163" i="27"/>
  <c r="L163" i="27" s="1"/>
  <c r="J166" i="27"/>
  <c r="L166" i="27" s="1"/>
  <c r="J168" i="27"/>
  <c r="L168" i="27" s="1"/>
  <c r="J170" i="27"/>
  <c r="L170" i="27" s="1"/>
  <c r="L173" i="27"/>
  <c r="J177" i="27"/>
  <c r="L177" i="27" s="1"/>
  <c r="J180" i="27"/>
  <c r="L180" i="27" s="1"/>
  <c r="H12" i="26"/>
  <c r="I12" i="26" s="1"/>
  <c r="M170" i="27" l="1"/>
  <c r="N170" i="27" s="1"/>
  <c r="M174" i="27"/>
  <c r="N174" i="27" s="1"/>
  <c r="M138" i="27"/>
  <c r="N138" i="27" s="1"/>
  <c r="M98" i="27"/>
  <c r="N98" i="27" s="1"/>
  <c r="M94" i="27"/>
  <c r="N94" i="27" s="1"/>
  <c r="M89" i="27"/>
  <c r="N89" i="27" s="1"/>
  <c r="M73" i="27"/>
  <c r="N73" i="27" s="1"/>
  <c r="N64" i="27"/>
  <c r="M64" i="27"/>
  <c r="M51" i="27"/>
  <c r="N51" i="27" s="1"/>
  <c r="M47" i="27"/>
  <c r="N47" i="27" s="1"/>
  <c r="M45" i="27"/>
  <c r="N45" i="27" s="1"/>
  <c r="M39" i="27"/>
  <c r="N39" i="27" s="1"/>
  <c r="M35" i="27"/>
  <c r="N35" i="27" s="1"/>
  <c r="M25" i="27"/>
  <c r="N25" i="27" s="1"/>
  <c r="M177" i="27"/>
  <c r="N177" i="27" s="1"/>
  <c r="M168" i="27"/>
  <c r="N168" i="27" s="1"/>
  <c r="M163" i="27"/>
  <c r="N163" i="27" s="1"/>
  <c r="M150" i="27"/>
  <c r="N150" i="27" s="1"/>
  <c r="M172" i="27"/>
  <c r="N172" i="27" s="1"/>
  <c r="M160" i="27"/>
  <c r="N160" i="27" s="1"/>
  <c r="M146" i="27"/>
  <c r="N146" i="27" s="1"/>
  <c r="M121" i="27"/>
  <c r="N121" i="27" s="1"/>
  <c r="N16" i="27"/>
  <c r="M16" i="27"/>
  <c r="M13" i="27"/>
  <c r="N13" i="27" s="1"/>
  <c r="M171" i="27"/>
  <c r="N171" i="27" s="1"/>
  <c r="N141" i="27"/>
  <c r="M141" i="27"/>
  <c r="M85" i="27"/>
  <c r="N85" i="27" s="1"/>
  <c r="M81" i="27"/>
  <c r="N81" i="27" s="1"/>
  <c r="M75" i="27"/>
  <c r="N75" i="27" s="1"/>
  <c r="M66" i="27"/>
  <c r="N66" i="27" s="1"/>
  <c r="M60" i="27"/>
  <c r="N60" i="27" s="1"/>
  <c r="M56" i="27"/>
  <c r="N56" i="27" s="1"/>
  <c r="M31" i="27"/>
  <c r="N31" i="27" s="1"/>
  <c r="M27" i="27"/>
  <c r="N27" i="27" s="1"/>
  <c r="M19" i="27"/>
  <c r="N19" i="27" s="1"/>
  <c r="M12" i="27"/>
  <c r="N12" i="27" s="1"/>
  <c r="M180" i="27"/>
  <c r="N180" i="27" s="1"/>
  <c r="M166" i="27"/>
  <c r="N166" i="27" s="1"/>
  <c r="M155" i="27"/>
  <c r="N155" i="27" s="1"/>
  <c r="M100" i="27"/>
  <c r="N100" i="27" s="1"/>
  <c r="M96" i="27"/>
  <c r="N96" i="27" s="1"/>
  <c r="M91" i="27"/>
  <c r="N91" i="27" s="1"/>
  <c r="M77" i="27"/>
  <c r="N77" i="27" s="1"/>
  <c r="M69" i="27"/>
  <c r="N69" i="27" s="1"/>
  <c r="M54" i="27"/>
  <c r="N54" i="27" s="1"/>
  <c r="M49" i="27"/>
  <c r="N49" i="27" s="1"/>
  <c r="N43" i="27"/>
  <c r="M43" i="27"/>
  <c r="M37" i="27"/>
  <c r="N37" i="27" s="1"/>
  <c r="N33" i="27"/>
  <c r="M33" i="27"/>
  <c r="M21" i="27"/>
  <c r="N21" i="27" s="1"/>
  <c r="M17" i="27"/>
  <c r="N17" i="27" s="1"/>
  <c r="M15" i="27"/>
  <c r="N15" i="27" s="1"/>
  <c r="M179" i="27"/>
  <c r="N179" i="27" s="1"/>
  <c r="M157" i="27"/>
  <c r="N157" i="27" s="1"/>
  <c r="M87" i="27"/>
  <c r="N87" i="27" s="1"/>
  <c r="M83" i="27"/>
  <c r="N83" i="27" s="1"/>
  <c r="M79" i="27"/>
  <c r="N79" i="27" s="1"/>
  <c r="M71" i="27"/>
  <c r="N71" i="27" s="1"/>
  <c r="N62" i="27"/>
  <c r="M62" i="27"/>
  <c r="M58" i="27"/>
  <c r="N58" i="27" s="1"/>
  <c r="M41" i="27"/>
  <c r="N41" i="27" s="1"/>
  <c r="M29" i="27"/>
  <c r="N29" i="27" s="1"/>
  <c r="M23" i="27"/>
  <c r="N23" i="27" s="1"/>
  <c r="M156" i="27"/>
  <c r="N156" i="27" s="1"/>
  <c r="M164" i="27"/>
  <c r="N164" i="27" s="1"/>
  <c r="M144" i="27"/>
  <c r="N144" i="27" s="1"/>
  <c r="M137" i="27"/>
  <c r="N137" i="27" s="1"/>
  <c r="M135" i="27"/>
  <c r="N135" i="27" s="1"/>
  <c r="N132" i="27"/>
  <c r="M132" i="27"/>
  <c r="M130" i="27"/>
  <c r="N130" i="27" s="1"/>
  <c r="N128" i="27"/>
  <c r="M128" i="27"/>
  <c r="M126" i="27"/>
  <c r="N126" i="27" s="1"/>
  <c r="N124" i="27"/>
  <c r="M124" i="27"/>
  <c r="M120" i="27"/>
  <c r="N120" i="27" s="1"/>
  <c r="N117" i="27"/>
  <c r="M117" i="27"/>
  <c r="M115" i="27"/>
  <c r="N115" i="27" s="1"/>
  <c r="N113" i="27"/>
  <c r="M113" i="27"/>
  <c r="M110" i="27"/>
  <c r="N110" i="27" s="1"/>
  <c r="M108" i="27"/>
  <c r="N108" i="27" s="1"/>
  <c r="M106" i="27"/>
  <c r="N106" i="27" s="1"/>
  <c r="M104" i="27"/>
  <c r="N104" i="27" s="1"/>
  <c r="M102" i="27"/>
  <c r="N102" i="27" s="1"/>
  <c r="M167" i="27"/>
  <c r="N167" i="27" s="1"/>
  <c r="M143" i="27"/>
  <c r="N143" i="27" s="1"/>
  <c r="M139" i="27"/>
  <c r="N139" i="27" s="1"/>
  <c r="M136" i="27"/>
  <c r="N136" i="27" s="1"/>
  <c r="M129" i="27"/>
  <c r="N129" i="27" s="1"/>
  <c r="M127" i="27"/>
  <c r="N127" i="27" s="1"/>
  <c r="M118" i="27"/>
  <c r="N118" i="27" s="1"/>
  <c r="M114" i="27"/>
  <c r="N114" i="27" s="1"/>
  <c r="M111" i="27"/>
  <c r="N111" i="27" s="1"/>
  <c r="M105" i="27"/>
  <c r="N105" i="27" s="1"/>
  <c r="M103" i="27"/>
  <c r="N103" i="27" s="1"/>
  <c r="M99" i="27"/>
  <c r="N99" i="27" s="1"/>
  <c r="M97" i="27"/>
  <c r="N97" i="27" s="1"/>
  <c r="M95" i="27"/>
  <c r="N95" i="27" s="1"/>
  <c r="M92" i="27"/>
  <c r="N92" i="27" s="1"/>
  <c r="M90" i="27"/>
  <c r="N90" i="27" s="1"/>
  <c r="M88" i="27"/>
  <c r="N88" i="27" s="1"/>
  <c r="M86" i="27"/>
  <c r="N86" i="27" s="1"/>
  <c r="M84" i="27"/>
  <c r="N84" i="27" s="1"/>
  <c r="M82" i="27"/>
  <c r="N82" i="27" s="1"/>
  <c r="M80" i="27"/>
  <c r="N80" i="27" s="1"/>
  <c r="M78" i="27"/>
  <c r="N78" i="27" s="1"/>
  <c r="M76" i="27"/>
  <c r="N76" i="27" s="1"/>
  <c r="M74" i="27"/>
  <c r="N74" i="27" s="1"/>
  <c r="M72" i="27"/>
  <c r="N72" i="27" s="1"/>
  <c r="M70" i="27"/>
  <c r="N70" i="27" s="1"/>
  <c r="M68" i="27"/>
  <c r="N68" i="27" s="1"/>
  <c r="M65" i="27"/>
  <c r="N65" i="27" s="1"/>
  <c r="M63" i="27"/>
  <c r="N63" i="27" s="1"/>
  <c r="M61" i="27"/>
  <c r="N61" i="27" s="1"/>
  <c r="M59" i="27"/>
  <c r="N59" i="27" s="1"/>
  <c r="M57" i="27"/>
  <c r="N57" i="27" s="1"/>
  <c r="M55" i="27"/>
  <c r="N55" i="27" s="1"/>
  <c r="M52" i="27"/>
  <c r="N52" i="27" s="1"/>
  <c r="M50" i="27"/>
  <c r="N50" i="27" s="1"/>
  <c r="M48" i="27"/>
  <c r="N48" i="27" s="1"/>
  <c r="M46" i="27"/>
  <c r="N46" i="27" s="1"/>
  <c r="M44" i="27"/>
  <c r="N44" i="27" s="1"/>
  <c r="M42" i="27"/>
  <c r="N42" i="27" s="1"/>
  <c r="M40" i="27"/>
  <c r="N40" i="27" s="1"/>
  <c r="M38" i="27"/>
  <c r="N38" i="27" s="1"/>
  <c r="M36" i="27"/>
  <c r="N36" i="27" s="1"/>
  <c r="M34" i="27"/>
  <c r="N34" i="27" s="1"/>
  <c r="M32" i="27"/>
  <c r="N32" i="27" s="1"/>
  <c r="M30" i="27"/>
  <c r="N30" i="27" s="1"/>
  <c r="M28" i="27"/>
  <c r="N28" i="27" s="1"/>
  <c r="M26" i="27"/>
  <c r="N26" i="27" s="1"/>
  <c r="M24" i="27"/>
  <c r="N24" i="27" s="1"/>
  <c r="M22" i="27"/>
  <c r="N22" i="27" s="1"/>
  <c r="M20" i="27"/>
  <c r="N20" i="27" s="1"/>
  <c r="M18" i="27"/>
  <c r="N18" i="27" s="1"/>
  <c r="M14" i="27"/>
  <c r="N14" i="27" s="1"/>
  <c r="M162" i="27"/>
  <c r="N162" i="27" s="1"/>
  <c r="M175" i="27"/>
  <c r="N175" i="27" s="1"/>
  <c r="M161" i="27"/>
  <c r="N161" i="27" s="1"/>
  <c r="M151" i="27"/>
  <c r="N151" i="27"/>
  <c r="M169" i="27"/>
  <c r="N169" i="27" s="1"/>
  <c r="M153" i="27"/>
  <c r="N153" i="27" s="1"/>
  <c r="M149" i="27"/>
  <c r="N149" i="27" s="1"/>
  <c r="M140" i="27"/>
  <c r="N140" i="27" s="1"/>
  <c r="M173" i="27"/>
  <c r="N173" i="27" s="1"/>
  <c r="M158" i="27"/>
  <c r="N158" i="27"/>
  <c r="M154" i="27"/>
  <c r="N154" i="27" s="1"/>
  <c r="L176" i="27"/>
  <c r="M147" i="27"/>
  <c r="N147" i="27" s="1"/>
  <c r="L148" i="27"/>
  <c r="L133" i="27"/>
  <c r="M131" i="27"/>
  <c r="N131" i="27" s="1"/>
  <c r="L125" i="27"/>
  <c r="M123" i="27"/>
  <c r="N123" i="27" s="1"/>
  <c r="L119" i="27"/>
  <c r="M116" i="27"/>
  <c r="N116" i="27" s="1"/>
  <c r="L109" i="27"/>
  <c r="M107" i="27"/>
  <c r="N107" i="27" s="1"/>
  <c r="L101" i="27"/>
  <c r="K12" i="26"/>
  <c r="J12" i="26"/>
  <c r="H46" i="25"/>
  <c r="I46" i="25" s="1"/>
  <c r="H43" i="25"/>
  <c r="I43" i="25" s="1"/>
  <c r="H44" i="25"/>
  <c r="I44" i="25" s="1"/>
  <c r="M109" i="27" l="1"/>
  <c r="N109" i="27" s="1"/>
  <c r="M125" i="27"/>
  <c r="N125" i="27" s="1"/>
  <c r="M148" i="27"/>
  <c r="N148" i="27" s="1"/>
  <c r="M101" i="27"/>
  <c r="N101" i="27" s="1"/>
  <c r="M119" i="27"/>
  <c r="N119" i="27" s="1"/>
  <c r="M133" i="27"/>
  <c r="N133" i="27" s="1"/>
  <c r="M176" i="27"/>
  <c r="N176" i="27" s="1"/>
  <c r="L12" i="26"/>
  <c r="J46" i="25"/>
  <c r="K46" i="25"/>
  <c r="L46" i="25" s="1"/>
  <c r="J43" i="25"/>
  <c r="K43" i="25"/>
  <c r="K44" i="25"/>
  <c r="J44" i="25"/>
  <c r="L44" i="25" s="1"/>
  <c r="H177" i="25"/>
  <c r="I177" i="25" s="1"/>
  <c r="K177" i="25" s="1"/>
  <c r="H176" i="25"/>
  <c r="I176" i="25" s="1"/>
  <c r="H174" i="25"/>
  <c r="I174" i="25" s="1"/>
  <c r="J174" i="25" s="1"/>
  <c r="G173" i="25"/>
  <c r="H173" i="25" s="1"/>
  <c r="I173" i="25" s="1"/>
  <c r="K173" i="25" s="1"/>
  <c r="H172" i="25"/>
  <c r="I172" i="25" s="1"/>
  <c r="J172" i="25" s="1"/>
  <c r="H171" i="25"/>
  <c r="I171" i="25" s="1"/>
  <c r="G170" i="25"/>
  <c r="H170" i="25" s="1"/>
  <c r="I170" i="25" s="1"/>
  <c r="H169" i="25"/>
  <c r="I169" i="25" s="1"/>
  <c r="G168" i="25"/>
  <c r="H168" i="25" s="1"/>
  <c r="I168" i="25" s="1"/>
  <c r="J168" i="25" s="1"/>
  <c r="H167" i="25"/>
  <c r="I167" i="25" s="1"/>
  <c r="H166" i="25"/>
  <c r="I166" i="25" s="1"/>
  <c r="H165" i="25"/>
  <c r="I165" i="25" s="1"/>
  <c r="H164" i="25"/>
  <c r="I164" i="25" s="1"/>
  <c r="H163" i="25"/>
  <c r="I163" i="25" s="1"/>
  <c r="H161" i="25"/>
  <c r="I161" i="25" s="1"/>
  <c r="J161" i="25" s="1"/>
  <c r="H160" i="25"/>
  <c r="I160" i="25" s="1"/>
  <c r="J160" i="25" s="1"/>
  <c r="G159" i="25"/>
  <c r="H159" i="25" s="1"/>
  <c r="I159" i="25" s="1"/>
  <c r="H158" i="25"/>
  <c r="I158" i="25" s="1"/>
  <c r="H157" i="25"/>
  <c r="I157" i="25" s="1"/>
  <c r="H155" i="25"/>
  <c r="I155" i="25" s="1"/>
  <c r="J155" i="25" s="1"/>
  <c r="H154" i="25"/>
  <c r="I154" i="25" s="1"/>
  <c r="H153" i="25"/>
  <c r="I153" i="25" s="1"/>
  <c r="H152" i="25"/>
  <c r="I152" i="25" s="1"/>
  <c r="G151" i="25"/>
  <c r="H151" i="25" s="1"/>
  <c r="I151" i="25" s="1"/>
  <c r="J151" i="25" s="1"/>
  <c r="G150" i="25"/>
  <c r="H150" i="25" s="1"/>
  <c r="I150" i="25" s="1"/>
  <c r="K150" i="25" s="1"/>
  <c r="H148" i="25"/>
  <c r="I148" i="25" s="1"/>
  <c r="G147" i="25"/>
  <c r="H147" i="25" s="1"/>
  <c r="I147" i="25" s="1"/>
  <c r="G146" i="25"/>
  <c r="H146" i="25" s="1"/>
  <c r="I146" i="25" s="1"/>
  <c r="G145" i="25"/>
  <c r="H145" i="25" s="1"/>
  <c r="I145" i="25" s="1"/>
  <c r="H144" i="25"/>
  <c r="I144" i="25" s="1"/>
  <c r="K144" i="25" s="1"/>
  <c r="H143" i="25"/>
  <c r="I143" i="25" s="1"/>
  <c r="G142" i="25"/>
  <c r="H142" i="25" s="1"/>
  <c r="I142" i="25" s="1"/>
  <c r="H141" i="25"/>
  <c r="I141" i="25" s="1"/>
  <c r="G140" i="25"/>
  <c r="H140" i="25" s="1"/>
  <c r="I140" i="25" s="1"/>
  <c r="H139" i="25"/>
  <c r="I139" i="25" s="1"/>
  <c r="J139" i="25" s="1"/>
  <c r="H138" i="25"/>
  <c r="I138" i="25" s="1"/>
  <c r="K138" i="25" s="1"/>
  <c r="G137" i="25"/>
  <c r="H137" i="25" s="1"/>
  <c r="I137" i="25" s="1"/>
  <c r="H136" i="25"/>
  <c r="I136" i="25" s="1"/>
  <c r="H135" i="25"/>
  <c r="I135" i="25" s="1"/>
  <c r="H134" i="25"/>
  <c r="I134" i="25" s="1"/>
  <c r="H132" i="25"/>
  <c r="I132" i="25" s="1"/>
  <c r="J132" i="25" s="1"/>
  <c r="H131" i="25"/>
  <c r="I131" i="25" s="1"/>
  <c r="H130" i="25"/>
  <c r="I130" i="25" s="1"/>
  <c r="H129" i="25"/>
  <c r="I129" i="25" s="1"/>
  <c r="K129" i="25" s="1"/>
  <c r="H128" i="25"/>
  <c r="I128" i="25" s="1"/>
  <c r="J128" i="25" s="1"/>
  <c r="H127" i="25"/>
  <c r="I127" i="25" s="1"/>
  <c r="H126" i="25"/>
  <c r="I126" i="25" s="1"/>
  <c r="H125" i="25"/>
  <c r="I125" i="25" s="1"/>
  <c r="J125" i="25" s="1"/>
  <c r="H124" i="25"/>
  <c r="I124" i="25" s="1"/>
  <c r="H123" i="25"/>
  <c r="I123" i="25" s="1"/>
  <c r="K123" i="25" s="1"/>
  <c r="H122" i="25"/>
  <c r="I122" i="25" s="1"/>
  <c r="G121" i="25"/>
  <c r="H121" i="25" s="1"/>
  <c r="I121" i="25" s="1"/>
  <c r="H120" i="25"/>
  <c r="I120" i="25" s="1"/>
  <c r="H119" i="25"/>
  <c r="I119" i="25" s="1"/>
  <c r="G118" i="25"/>
  <c r="H118" i="25" s="1"/>
  <c r="I118" i="25" s="1"/>
  <c r="H117" i="25"/>
  <c r="I117" i="25" s="1"/>
  <c r="H116" i="25"/>
  <c r="I116" i="25" s="1"/>
  <c r="H115" i="25"/>
  <c r="I115" i="25" s="1"/>
  <c r="H114" i="25"/>
  <c r="I114" i="25" s="1"/>
  <c r="H113" i="25"/>
  <c r="I113" i="25" s="1"/>
  <c r="H111" i="25"/>
  <c r="I111" i="25" s="1"/>
  <c r="K111" i="25" s="1"/>
  <c r="H110" i="25"/>
  <c r="I110" i="25" s="1"/>
  <c r="H109" i="25"/>
  <c r="I109" i="25" s="1"/>
  <c r="H108" i="25"/>
  <c r="I108" i="25" s="1"/>
  <c r="H107" i="25"/>
  <c r="I107" i="25" s="1"/>
  <c r="H106" i="25"/>
  <c r="I106" i="25" s="1"/>
  <c r="H105" i="25"/>
  <c r="I105" i="25" s="1"/>
  <c r="H104" i="25"/>
  <c r="I104" i="25" s="1"/>
  <c r="H103" i="25"/>
  <c r="I103" i="25" s="1"/>
  <c r="H102" i="25"/>
  <c r="I102" i="25" s="1"/>
  <c r="H101" i="25"/>
  <c r="I101" i="25" s="1"/>
  <c r="K101" i="25" s="1"/>
  <c r="H100" i="25"/>
  <c r="I100" i="25" s="1"/>
  <c r="H99" i="25"/>
  <c r="I99" i="25" s="1"/>
  <c r="H98" i="25"/>
  <c r="I98" i="25" s="1"/>
  <c r="H97" i="25"/>
  <c r="I97" i="25" s="1"/>
  <c r="K97" i="25" s="1"/>
  <c r="H96" i="25"/>
  <c r="I96" i="25" s="1"/>
  <c r="K96" i="25" s="1"/>
  <c r="H95" i="25"/>
  <c r="I95" i="25" s="1"/>
  <c r="H94" i="25"/>
  <c r="I94" i="25" s="1"/>
  <c r="H92" i="25"/>
  <c r="I92" i="25" s="1"/>
  <c r="H91" i="25"/>
  <c r="I91" i="25" s="1"/>
  <c r="H90" i="25"/>
  <c r="I90" i="25" s="1"/>
  <c r="H89" i="25"/>
  <c r="I89" i="25" s="1"/>
  <c r="J89" i="25" s="1"/>
  <c r="H88" i="25"/>
  <c r="I88" i="25" s="1"/>
  <c r="K88" i="25" s="1"/>
  <c r="H87" i="25"/>
  <c r="I87" i="25" s="1"/>
  <c r="K87" i="25" s="1"/>
  <c r="H86" i="25"/>
  <c r="I86" i="25" s="1"/>
  <c r="H85" i="25"/>
  <c r="I85" i="25" s="1"/>
  <c r="H84" i="25"/>
  <c r="I84" i="25" s="1"/>
  <c r="H83" i="25"/>
  <c r="I83" i="25" s="1"/>
  <c r="H82" i="25"/>
  <c r="I82" i="25" s="1"/>
  <c r="H81" i="25"/>
  <c r="I81" i="25" s="1"/>
  <c r="J81" i="25" s="1"/>
  <c r="H80" i="25"/>
  <c r="I80" i="25" s="1"/>
  <c r="H79" i="25"/>
  <c r="I79" i="25" s="1"/>
  <c r="H78" i="25"/>
  <c r="I78" i="25" s="1"/>
  <c r="H77" i="25"/>
  <c r="I77" i="25" s="1"/>
  <c r="H76" i="25"/>
  <c r="I76" i="25" s="1"/>
  <c r="K76" i="25" s="1"/>
  <c r="H75" i="25"/>
  <c r="I75" i="25" s="1"/>
  <c r="K75" i="25" s="1"/>
  <c r="H74" i="25"/>
  <c r="I74" i="25" s="1"/>
  <c r="H73" i="25"/>
  <c r="I73" i="25" s="1"/>
  <c r="J73" i="25" s="1"/>
  <c r="H72" i="25"/>
  <c r="I72" i="25" s="1"/>
  <c r="H71" i="25"/>
  <c r="I71" i="25" s="1"/>
  <c r="J71" i="25" s="1"/>
  <c r="H70" i="25"/>
  <c r="I70" i="25" s="1"/>
  <c r="H69" i="25"/>
  <c r="I69" i="25" s="1"/>
  <c r="H68" i="25"/>
  <c r="I68" i="25" s="1"/>
  <c r="K68" i="25" s="1"/>
  <c r="H66" i="25"/>
  <c r="I66" i="25" s="1"/>
  <c r="K66" i="25" s="1"/>
  <c r="H65" i="25"/>
  <c r="I65" i="25" s="1"/>
  <c r="H64" i="25"/>
  <c r="I64" i="25" s="1"/>
  <c r="J64" i="25" s="1"/>
  <c r="H63" i="25"/>
  <c r="I63" i="25" s="1"/>
  <c r="H62" i="25"/>
  <c r="I62" i="25" s="1"/>
  <c r="H61" i="25"/>
  <c r="I61" i="25" s="1"/>
  <c r="H60" i="25"/>
  <c r="I60" i="25" s="1"/>
  <c r="H59" i="25"/>
  <c r="I59" i="25" s="1"/>
  <c r="J59" i="25" s="1"/>
  <c r="H58" i="25"/>
  <c r="I58" i="25" s="1"/>
  <c r="H57" i="25"/>
  <c r="I57" i="25" s="1"/>
  <c r="K57" i="25" s="1"/>
  <c r="H56" i="25"/>
  <c r="I56" i="25" s="1"/>
  <c r="J56" i="25" s="1"/>
  <c r="H55" i="25"/>
  <c r="I55" i="25" s="1"/>
  <c r="K55" i="25" s="1"/>
  <c r="H54" i="25"/>
  <c r="I54" i="25" s="1"/>
  <c r="H52" i="25"/>
  <c r="I52" i="25" s="1"/>
  <c r="H51" i="25"/>
  <c r="I51" i="25" s="1"/>
  <c r="H50" i="25"/>
  <c r="I50" i="25" s="1"/>
  <c r="H49" i="25"/>
  <c r="I49" i="25" s="1"/>
  <c r="H48" i="25"/>
  <c r="I48" i="25" s="1"/>
  <c r="K48" i="25" s="1"/>
  <c r="H47" i="25"/>
  <c r="I47" i="25" s="1"/>
  <c r="J47" i="25" s="1"/>
  <c r="H45" i="25"/>
  <c r="I45" i="25" s="1"/>
  <c r="K45" i="25" s="1"/>
  <c r="H42" i="25"/>
  <c r="I42" i="25" s="1"/>
  <c r="H41" i="25"/>
  <c r="I41" i="25" s="1"/>
  <c r="H40" i="25"/>
  <c r="I40" i="25" s="1"/>
  <c r="K40" i="25" s="1"/>
  <c r="H39" i="25"/>
  <c r="I39" i="25" s="1"/>
  <c r="H38" i="25"/>
  <c r="I38" i="25" s="1"/>
  <c r="K38" i="25" s="1"/>
  <c r="H37" i="25"/>
  <c r="I37" i="25" s="1"/>
  <c r="J37" i="25" s="1"/>
  <c r="H36" i="25"/>
  <c r="I36" i="25" s="1"/>
  <c r="K36" i="25" s="1"/>
  <c r="H35" i="25"/>
  <c r="I35" i="25" s="1"/>
  <c r="H34" i="25"/>
  <c r="I34" i="25" s="1"/>
  <c r="H33" i="25"/>
  <c r="I33" i="25" s="1"/>
  <c r="H32" i="25"/>
  <c r="I32" i="25" s="1"/>
  <c r="J32" i="25" s="1"/>
  <c r="H31" i="25"/>
  <c r="I31" i="25" s="1"/>
  <c r="H30" i="25"/>
  <c r="I30" i="25" s="1"/>
  <c r="K30" i="25" s="1"/>
  <c r="H29" i="25"/>
  <c r="I29" i="25" s="1"/>
  <c r="J29" i="25" s="1"/>
  <c r="H28" i="25"/>
  <c r="I28" i="25" s="1"/>
  <c r="K28" i="25" s="1"/>
  <c r="H27" i="25"/>
  <c r="I27" i="25" s="1"/>
  <c r="H26" i="25"/>
  <c r="I26" i="25" s="1"/>
  <c r="H25" i="25"/>
  <c r="I25" i="25" s="1"/>
  <c r="H24" i="25"/>
  <c r="I24" i="25" s="1"/>
  <c r="J24" i="25" s="1"/>
  <c r="H23" i="25"/>
  <c r="I23" i="25" s="1"/>
  <c r="H22" i="25"/>
  <c r="I22" i="25" s="1"/>
  <c r="K22" i="25" s="1"/>
  <c r="H21" i="25"/>
  <c r="I21" i="25" s="1"/>
  <c r="J21" i="25" s="1"/>
  <c r="H20" i="25"/>
  <c r="I20" i="25" s="1"/>
  <c r="K20" i="25" s="1"/>
  <c r="H19" i="25"/>
  <c r="I19" i="25" s="1"/>
  <c r="G18" i="25"/>
  <c r="H18" i="25" s="1"/>
  <c r="I18" i="25" s="1"/>
  <c r="H17" i="25"/>
  <c r="I17" i="25" s="1"/>
  <c r="K17" i="25" s="1"/>
  <c r="H16" i="25"/>
  <c r="I16" i="25" s="1"/>
  <c r="H15" i="25"/>
  <c r="I15" i="25" s="1"/>
  <c r="H14" i="25"/>
  <c r="I14" i="25" s="1"/>
  <c r="J14" i="25" s="1"/>
  <c r="H13" i="25"/>
  <c r="I13" i="25" s="1"/>
  <c r="H12" i="25"/>
  <c r="I12" i="25" s="1"/>
  <c r="J12" i="25" s="1"/>
  <c r="M12" i="26" l="1"/>
  <c r="N12" i="26" s="1"/>
  <c r="L43" i="25"/>
  <c r="M43" i="25" s="1"/>
  <c r="N43" i="25" s="1"/>
  <c r="M46" i="25"/>
  <c r="N46" i="25" s="1"/>
  <c r="M44" i="25"/>
  <c r="N44" i="25" s="1"/>
  <c r="K32" i="25"/>
  <c r="L32" i="25" s="1"/>
  <c r="M32" i="25" s="1"/>
  <c r="N32" i="25" s="1"/>
  <c r="K24" i="25"/>
  <c r="L24" i="25" s="1"/>
  <c r="M24" i="25" s="1"/>
  <c r="N24" i="25" s="1"/>
  <c r="J101" i="25"/>
  <c r="L101" i="25" s="1"/>
  <c r="M101" i="25" s="1"/>
  <c r="N101" i="25" s="1"/>
  <c r="K128" i="25"/>
  <c r="L128" i="25" s="1"/>
  <c r="J76" i="25"/>
  <c r="L76" i="25" s="1"/>
  <c r="M76" i="25" s="1"/>
  <c r="N76" i="25" s="1"/>
  <c r="J88" i="25"/>
  <c r="L88" i="25" s="1"/>
  <c r="M88" i="25" s="1"/>
  <c r="N88" i="25" s="1"/>
  <c r="K139" i="25"/>
  <c r="L139" i="25" s="1"/>
  <c r="M139" i="25" s="1"/>
  <c r="N139" i="25" s="1"/>
  <c r="K151" i="25"/>
  <c r="L151" i="25" s="1"/>
  <c r="K59" i="25"/>
  <c r="L59" i="25" s="1"/>
  <c r="M59" i="25" s="1"/>
  <c r="N59" i="25" s="1"/>
  <c r="K174" i="25"/>
  <c r="L174" i="25" s="1"/>
  <c r="M174" i="25" s="1"/>
  <c r="N174" i="25" s="1"/>
  <c r="K172" i="25"/>
  <c r="L172" i="25" s="1"/>
  <c r="M172" i="25" s="1"/>
  <c r="K106" i="25"/>
  <c r="J106" i="25"/>
  <c r="K115" i="25"/>
  <c r="J115" i="25"/>
  <c r="K121" i="25"/>
  <c r="J121" i="25"/>
  <c r="K148" i="25"/>
  <c r="J148" i="25"/>
  <c r="K14" i="25"/>
  <c r="L14" i="25" s="1"/>
  <c r="J40" i="25"/>
  <c r="L40" i="25" s="1"/>
  <c r="J87" i="25"/>
  <c r="L87" i="25" s="1"/>
  <c r="K92" i="25"/>
  <c r="J98" i="25"/>
  <c r="K140" i="25"/>
  <c r="J140" i="25"/>
  <c r="K159" i="25"/>
  <c r="J159" i="25"/>
  <c r="K50" i="25"/>
  <c r="J50" i="25"/>
  <c r="J92" i="25"/>
  <c r="J96" i="25"/>
  <c r="L96" i="25" s="1"/>
  <c r="K98" i="25"/>
  <c r="K108" i="25"/>
  <c r="J108" i="25"/>
  <c r="J134" i="25"/>
  <c r="K134" i="25"/>
  <c r="J141" i="25"/>
  <c r="J144" i="25"/>
  <c r="L144" i="25" s="1"/>
  <c r="J150" i="25"/>
  <c r="L150" i="25" s="1"/>
  <c r="M150" i="25" s="1"/>
  <c r="N150" i="25" s="1"/>
  <c r="K165" i="25"/>
  <c r="J165" i="25"/>
  <c r="J68" i="25"/>
  <c r="L68" i="25" s="1"/>
  <c r="M68" i="25" s="1"/>
  <c r="N68" i="25" s="1"/>
  <c r="K84" i="25"/>
  <c r="J84" i="25"/>
  <c r="K117" i="25"/>
  <c r="J117" i="25"/>
  <c r="K141" i="25"/>
  <c r="J173" i="25"/>
  <c r="L173" i="25" s="1"/>
  <c r="M173" i="25" s="1"/>
  <c r="K89" i="25"/>
  <c r="L89" i="25" s="1"/>
  <c r="M89" i="25" s="1"/>
  <c r="N89" i="25" s="1"/>
  <c r="J97" i="25"/>
  <c r="L97" i="25" s="1"/>
  <c r="M97" i="25" s="1"/>
  <c r="J123" i="25"/>
  <c r="L123" i="25" s="1"/>
  <c r="M123" i="25" s="1"/>
  <c r="N123" i="25" s="1"/>
  <c r="K168" i="25"/>
  <c r="L168" i="25" s="1"/>
  <c r="M168" i="25" s="1"/>
  <c r="N168" i="25" s="1"/>
  <c r="K18" i="25"/>
  <c r="J18" i="25"/>
  <c r="J25" i="25"/>
  <c r="K25" i="25"/>
  <c r="K52" i="25"/>
  <c r="J52" i="25"/>
  <c r="J60" i="25"/>
  <c r="K60" i="25"/>
  <c r="J16" i="25"/>
  <c r="K16" i="25"/>
  <c r="K26" i="25"/>
  <c r="J26" i="25"/>
  <c r="J33" i="25"/>
  <c r="K33" i="25"/>
  <c r="K61" i="25"/>
  <c r="J61" i="25"/>
  <c r="K34" i="25"/>
  <c r="J34" i="25"/>
  <c r="J41" i="25"/>
  <c r="K41" i="25"/>
  <c r="J69" i="25"/>
  <c r="K69" i="25"/>
  <c r="K42" i="25"/>
  <c r="J42" i="25"/>
  <c r="J51" i="25"/>
  <c r="K51" i="25"/>
  <c r="K118" i="25"/>
  <c r="J118" i="25"/>
  <c r="K13" i="25"/>
  <c r="K62" i="25"/>
  <c r="J77" i="25"/>
  <c r="K77" i="25"/>
  <c r="K82" i="25"/>
  <c r="J91" i="25"/>
  <c r="K91" i="25"/>
  <c r="K95" i="25"/>
  <c r="J95" i="25"/>
  <c r="K104" i="25"/>
  <c r="J104" i="25"/>
  <c r="J109" i="25"/>
  <c r="K127" i="25"/>
  <c r="K153" i="25"/>
  <c r="J153" i="25"/>
  <c r="J171" i="25"/>
  <c r="K171" i="25"/>
  <c r="K12" i="25"/>
  <c r="L12" i="25" s="1"/>
  <c r="J13" i="25"/>
  <c r="J19" i="25"/>
  <c r="J20" i="25"/>
  <c r="L20" i="25" s="1"/>
  <c r="K21" i="25"/>
  <c r="L21" i="25" s="1"/>
  <c r="J27" i="25"/>
  <c r="J28" i="25"/>
  <c r="L28" i="25" s="1"/>
  <c r="K29" i="25"/>
  <c r="L29" i="25" s="1"/>
  <c r="J35" i="25"/>
  <c r="J36" i="25"/>
  <c r="L36" i="25" s="1"/>
  <c r="K37" i="25"/>
  <c r="L37" i="25" s="1"/>
  <c r="J45" i="25"/>
  <c r="L45" i="25" s="1"/>
  <c r="K47" i="25"/>
  <c r="L47" i="25" s="1"/>
  <c r="J54" i="25"/>
  <c r="J55" i="25"/>
  <c r="L55" i="25" s="1"/>
  <c r="K56" i="25"/>
  <c r="L56" i="25" s="1"/>
  <c r="J62" i="25"/>
  <c r="K74" i="25"/>
  <c r="K80" i="25"/>
  <c r="J80" i="25"/>
  <c r="K81" i="25"/>
  <c r="L81" i="25" s="1"/>
  <c r="J82" i="25"/>
  <c r="J85" i="25"/>
  <c r="K85" i="25"/>
  <c r="K90" i="25"/>
  <c r="J100" i="25"/>
  <c r="K100" i="25"/>
  <c r="J105" i="25"/>
  <c r="K105" i="25"/>
  <c r="K109" i="25"/>
  <c r="K119" i="25"/>
  <c r="J119" i="25"/>
  <c r="J127" i="25"/>
  <c r="J15" i="25"/>
  <c r="J17" i="25"/>
  <c r="L17" i="25" s="1"/>
  <c r="K19" i="25"/>
  <c r="J22" i="25"/>
  <c r="L22" i="25" s="1"/>
  <c r="J23" i="25"/>
  <c r="K27" i="25"/>
  <c r="J30" i="25"/>
  <c r="L30" i="25" s="1"/>
  <c r="J31" i="25"/>
  <c r="K35" i="25"/>
  <c r="J38" i="25"/>
  <c r="L38" i="25" s="1"/>
  <c r="J39" i="25"/>
  <c r="J48" i="25"/>
  <c r="L48" i="25" s="1"/>
  <c r="J49" i="25"/>
  <c r="K54" i="25"/>
  <c r="J57" i="25"/>
  <c r="L57" i="25" s="1"/>
  <c r="J58" i="25"/>
  <c r="K65" i="25"/>
  <c r="K72" i="25"/>
  <c r="J72" i="25"/>
  <c r="K73" i="25"/>
  <c r="L73" i="25" s="1"/>
  <c r="J74" i="25"/>
  <c r="K78" i="25"/>
  <c r="J78" i="25"/>
  <c r="K79" i="25"/>
  <c r="J90" i="25"/>
  <c r="J94" i="25"/>
  <c r="K94" i="25"/>
  <c r="K99" i="25"/>
  <c r="K110" i="25"/>
  <c r="J110" i="25"/>
  <c r="K124" i="25"/>
  <c r="K131" i="25"/>
  <c r="J131" i="25"/>
  <c r="K143" i="25"/>
  <c r="J143" i="25"/>
  <c r="K154" i="25"/>
  <c r="K170" i="25"/>
  <c r="J170" i="25"/>
  <c r="K176" i="25"/>
  <c r="K15" i="25"/>
  <c r="K23" i="25"/>
  <c r="K31" i="25"/>
  <c r="K39" i="25"/>
  <c r="K49" i="25"/>
  <c r="K58" i="25"/>
  <c r="K63" i="25"/>
  <c r="J63" i="25"/>
  <c r="K64" i="25"/>
  <c r="L64" i="25" s="1"/>
  <c r="J65" i="25"/>
  <c r="K70" i="25"/>
  <c r="J70" i="25"/>
  <c r="K71" i="25"/>
  <c r="L71" i="25" s="1"/>
  <c r="J79" i="25"/>
  <c r="J83" i="25"/>
  <c r="K83" i="25"/>
  <c r="K86" i="25"/>
  <c r="J86" i="25"/>
  <c r="J99" i="25"/>
  <c r="K102" i="25"/>
  <c r="J102" i="25"/>
  <c r="J107" i="25"/>
  <c r="K107" i="25"/>
  <c r="J114" i="25"/>
  <c r="K114" i="25"/>
  <c r="J124" i="25"/>
  <c r="J154" i="25"/>
  <c r="K164" i="25"/>
  <c r="J164" i="25"/>
  <c r="J176" i="25"/>
  <c r="J103" i="25"/>
  <c r="K113" i="25"/>
  <c r="J113" i="25"/>
  <c r="J116" i="25"/>
  <c r="J120" i="25"/>
  <c r="K120" i="25"/>
  <c r="J122" i="25"/>
  <c r="K122" i="25"/>
  <c r="J126" i="25"/>
  <c r="K136" i="25"/>
  <c r="J136" i="25"/>
  <c r="J145" i="25"/>
  <c r="K146" i="25"/>
  <c r="J147" i="25"/>
  <c r="K147" i="25"/>
  <c r="J152" i="25"/>
  <c r="J166" i="25"/>
  <c r="K166" i="25"/>
  <c r="J66" i="25"/>
  <c r="L66" i="25" s="1"/>
  <c r="J75" i="25"/>
  <c r="L75" i="25" s="1"/>
  <c r="K103" i="25"/>
  <c r="J111" i="25"/>
  <c r="L111" i="25" s="1"/>
  <c r="K116" i="25"/>
  <c r="K125" i="25"/>
  <c r="L125" i="25" s="1"/>
  <c r="K126" i="25"/>
  <c r="J130" i="25"/>
  <c r="K130" i="25"/>
  <c r="J135" i="25"/>
  <c r="K135" i="25"/>
  <c r="J142" i="25"/>
  <c r="K142" i="25"/>
  <c r="K145" i="25"/>
  <c r="J146" i="25"/>
  <c r="K152" i="25"/>
  <c r="J167" i="25"/>
  <c r="K167" i="25"/>
  <c r="J177" i="25"/>
  <c r="L177" i="25" s="1"/>
  <c r="J157" i="25"/>
  <c r="K158" i="25"/>
  <c r="J158" i="25"/>
  <c r="J163" i="25"/>
  <c r="K169" i="25"/>
  <c r="J129" i="25"/>
  <c r="L129" i="25" s="1"/>
  <c r="K137" i="25"/>
  <c r="J137" i="25"/>
  <c r="K155" i="25"/>
  <c r="L155" i="25" s="1"/>
  <c r="K157" i="25"/>
  <c r="K160" i="25"/>
  <c r="L160" i="25" s="1"/>
  <c r="K161" i="25"/>
  <c r="L161" i="25" s="1"/>
  <c r="K163" i="25"/>
  <c r="J169" i="25"/>
  <c r="K132" i="25"/>
  <c r="L132" i="25" s="1"/>
  <c r="J138" i="25"/>
  <c r="L138" i="25" s="1"/>
  <c r="L102" i="25" l="1"/>
  <c r="M102" i="25" s="1"/>
  <c r="N102" i="25" s="1"/>
  <c r="L115" i="25"/>
  <c r="M115" i="25" s="1"/>
  <c r="L104" i="25"/>
  <c r="M104" i="25" s="1"/>
  <c r="L122" i="25"/>
  <c r="M122" i="25" s="1"/>
  <c r="N122" i="25" s="1"/>
  <c r="L86" i="25"/>
  <c r="M86" i="25" s="1"/>
  <c r="N86" i="25" s="1"/>
  <c r="L65" i="25"/>
  <c r="M65" i="25" s="1"/>
  <c r="N65" i="25" s="1"/>
  <c r="L35" i="25"/>
  <c r="M35" i="25" s="1"/>
  <c r="N35" i="25" s="1"/>
  <c r="L77" i="25"/>
  <c r="M77" i="25" s="1"/>
  <c r="N77" i="25" s="1"/>
  <c r="L118" i="25"/>
  <c r="M118" i="25" s="1"/>
  <c r="N118" i="25" s="1"/>
  <c r="L61" i="25"/>
  <c r="M61" i="25" s="1"/>
  <c r="N61" i="25" s="1"/>
  <c r="L95" i="25"/>
  <c r="L52" i="25"/>
  <c r="M52" i="25" s="1"/>
  <c r="N52" i="25" s="1"/>
  <c r="L79" i="25"/>
  <c r="M79" i="25" s="1"/>
  <c r="N79" i="25" s="1"/>
  <c r="L70" i="25"/>
  <c r="M70" i="25" s="1"/>
  <c r="N70" i="25" s="1"/>
  <c r="L63" i="25"/>
  <c r="M63" i="25" s="1"/>
  <c r="N63" i="25" s="1"/>
  <c r="L145" i="25"/>
  <c r="M145" i="25" s="1"/>
  <c r="N145" i="25" s="1"/>
  <c r="L176" i="25"/>
  <c r="M176" i="25" s="1"/>
  <c r="N176" i="25" s="1"/>
  <c r="L13" i="25"/>
  <c r="M13" i="25" s="1"/>
  <c r="N13" i="25" s="1"/>
  <c r="N173" i="25"/>
  <c r="L92" i="25"/>
  <c r="M92" i="25" s="1"/>
  <c r="N92" i="25" s="1"/>
  <c r="L131" i="25"/>
  <c r="M131" i="25" s="1"/>
  <c r="N131" i="25" s="1"/>
  <c r="L119" i="25"/>
  <c r="M119" i="25" s="1"/>
  <c r="N119" i="25" s="1"/>
  <c r="L110" i="25"/>
  <c r="M110" i="25" s="1"/>
  <c r="N110" i="25" s="1"/>
  <c r="L158" i="25"/>
  <c r="M158" i="25" s="1"/>
  <c r="N158" i="25" s="1"/>
  <c r="L154" i="25"/>
  <c r="M154" i="25" s="1"/>
  <c r="L121" i="25"/>
  <c r="M121" i="25" s="1"/>
  <c r="N121" i="25" s="1"/>
  <c r="L23" i="25"/>
  <c r="M23" i="25" s="1"/>
  <c r="N23" i="25" s="1"/>
  <c r="L83" i="25"/>
  <c r="M83" i="25" s="1"/>
  <c r="N83" i="25" s="1"/>
  <c r="L90" i="25"/>
  <c r="M90" i="25" s="1"/>
  <c r="L105" i="25"/>
  <c r="M105" i="25" s="1"/>
  <c r="N105" i="25" s="1"/>
  <c r="L34" i="25"/>
  <c r="M34" i="25" s="1"/>
  <c r="N34" i="25" s="1"/>
  <c r="L16" i="25"/>
  <c r="M16" i="25" s="1"/>
  <c r="N16" i="25" s="1"/>
  <c r="L169" i="25"/>
  <c r="M169" i="25" s="1"/>
  <c r="N169" i="25" s="1"/>
  <c r="L39" i="25"/>
  <c r="M39" i="25" s="1"/>
  <c r="N39" i="25" s="1"/>
  <c r="L116" i="25"/>
  <c r="M116" i="25" s="1"/>
  <c r="N116" i="25" s="1"/>
  <c r="L170" i="25"/>
  <c r="M170" i="25" s="1"/>
  <c r="N170" i="25" s="1"/>
  <c r="L143" i="25"/>
  <c r="M143" i="25" s="1"/>
  <c r="N143" i="25" s="1"/>
  <c r="L109" i="25"/>
  <c r="M109" i="25" s="1"/>
  <c r="N109" i="25" s="1"/>
  <c r="L82" i="25"/>
  <c r="M82" i="25" s="1"/>
  <c r="L26" i="25"/>
  <c r="M26" i="25" s="1"/>
  <c r="N26" i="25" s="1"/>
  <c r="L159" i="25"/>
  <c r="M159" i="25" s="1"/>
  <c r="N159" i="25" s="1"/>
  <c r="L49" i="25"/>
  <c r="M49" i="25" s="1"/>
  <c r="N49" i="25" s="1"/>
  <c r="L15" i="25"/>
  <c r="M15" i="25" s="1"/>
  <c r="N15" i="25" s="1"/>
  <c r="L136" i="25"/>
  <c r="M136" i="25" s="1"/>
  <c r="N136" i="25" s="1"/>
  <c r="L113" i="25"/>
  <c r="M113" i="25" s="1"/>
  <c r="N113" i="25" s="1"/>
  <c r="L164" i="25"/>
  <c r="M164" i="25" s="1"/>
  <c r="N164" i="25" s="1"/>
  <c r="L107" i="25"/>
  <c r="M107" i="25" s="1"/>
  <c r="N107" i="25" s="1"/>
  <c r="L78" i="25"/>
  <c r="M78" i="25" s="1"/>
  <c r="N78" i="25" s="1"/>
  <c r="L72" i="25"/>
  <c r="M72" i="25" s="1"/>
  <c r="L58" i="25"/>
  <c r="M58" i="25" s="1"/>
  <c r="N58" i="25" s="1"/>
  <c r="L54" i="25"/>
  <c r="M54" i="25" s="1"/>
  <c r="L51" i="25"/>
  <c r="M51" i="25" s="1"/>
  <c r="N51" i="25" s="1"/>
  <c r="L41" i="25"/>
  <c r="M41" i="25" s="1"/>
  <c r="N41" i="25" s="1"/>
  <c r="L25" i="25"/>
  <c r="M25" i="25" s="1"/>
  <c r="N25" i="25" s="1"/>
  <c r="L141" i="25"/>
  <c r="M141" i="25" s="1"/>
  <c r="N141" i="25" s="1"/>
  <c r="L157" i="25"/>
  <c r="M157" i="25" s="1"/>
  <c r="N157" i="25" s="1"/>
  <c r="L166" i="25"/>
  <c r="M166" i="25" s="1"/>
  <c r="N166" i="25" s="1"/>
  <c r="L146" i="25"/>
  <c r="M146" i="25" s="1"/>
  <c r="N146" i="25" s="1"/>
  <c r="L126" i="25"/>
  <c r="M126" i="25" s="1"/>
  <c r="N126" i="25" s="1"/>
  <c r="L120" i="25"/>
  <c r="M120" i="25" s="1"/>
  <c r="L127" i="25"/>
  <c r="M127" i="25" s="1"/>
  <c r="L18" i="25"/>
  <c r="M18" i="25" s="1"/>
  <c r="N18" i="25" s="1"/>
  <c r="L117" i="25"/>
  <c r="M117" i="25" s="1"/>
  <c r="L165" i="25"/>
  <c r="M165" i="25" s="1"/>
  <c r="N165" i="25" s="1"/>
  <c r="L134" i="25"/>
  <c r="M134" i="25" s="1"/>
  <c r="N134" i="25" s="1"/>
  <c r="L98" i="25"/>
  <c r="N172" i="25"/>
  <c r="L130" i="25"/>
  <c r="M130" i="25" s="1"/>
  <c r="N130" i="25" s="1"/>
  <c r="M40" i="25"/>
  <c r="N40" i="25" s="1"/>
  <c r="L163" i="25"/>
  <c r="M163" i="25" s="1"/>
  <c r="N163" i="25" s="1"/>
  <c r="L124" i="25"/>
  <c r="M124" i="25" s="1"/>
  <c r="N124" i="25" s="1"/>
  <c r="L31" i="25"/>
  <c r="M31" i="25" s="1"/>
  <c r="N31" i="25" s="1"/>
  <c r="L91" i="25"/>
  <c r="M91" i="25" s="1"/>
  <c r="N97" i="25"/>
  <c r="L69" i="25"/>
  <c r="M69" i="25" s="1"/>
  <c r="N69" i="25" s="1"/>
  <c r="L50" i="25"/>
  <c r="L148" i="25"/>
  <c r="M148" i="25" s="1"/>
  <c r="N148" i="25" s="1"/>
  <c r="L135" i="25"/>
  <c r="M135" i="25" s="1"/>
  <c r="N135" i="25" s="1"/>
  <c r="L100" i="25"/>
  <c r="M100" i="25" s="1"/>
  <c r="L19" i="25"/>
  <c r="M19" i="25" s="1"/>
  <c r="L171" i="25"/>
  <c r="M171" i="25" s="1"/>
  <c r="N171" i="25" s="1"/>
  <c r="L137" i="25"/>
  <c r="M137" i="25" s="1"/>
  <c r="N137" i="25" s="1"/>
  <c r="L152" i="25"/>
  <c r="M152" i="25" s="1"/>
  <c r="N152" i="25" s="1"/>
  <c r="L142" i="25"/>
  <c r="M142" i="25" s="1"/>
  <c r="N142" i="25" s="1"/>
  <c r="L103" i="25"/>
  <c r="M103" i="25" s="1"/>
  <c r="L147" i="25"/>
  <c r="M147" i="25" s="1"/>
  <c r="N147" i="25" s="1"/>
  <c r="L114" i="25"/>
  <c r="M114" i="25" s="1"/>
  <c r="N114" i="25" s="1"/>
  <c r="L99" i="25"/>
  <c r="M99" i="25" s="1"/>
  <c r="N99" i="25" s="1"/>
  <c r="L94" i="25"/>
  <c r="M94" i="25" s="1"/>
  <c r="N94" i="25" s="1"/>
  <c r="L74" i="25"/>
  <c r="M74" i="25" s="1"/>
  <c r="N74" i="25" s="1"/>
  <c r="L85" i="25"/>
  <c r="M85" i="25" s="1"/>
  <c r="N85" i="25" s="1"/>
  <c r="L80" i="25"/>
  <c r="M80" i="25" s="1"/>
  <c r="L62" i="25"/>
  <c r="M62" i="25" s="1"/>
  <c r="N62" i="25" s="1"/>
  <c r="L27" i="25"/>
  <c r="M27" i="25" s="1"/>
  <c r="L153" i="25"/>
  <c r="M153" i="25" s="1"/>
  <c r="N153" i="25" s="1"/>
  <c r="L42" i="25"/>
  <c r="M42" i="25" s="1"/>
  <c r="N42" i="25" s="1"/>
  <c r="L33" i="25"/>
  <c r="M33" i="25" s="1"/>
  <c r="N33" i="25" s="1"/>
  <c r="L60" i="25"/>
  <c r="M60" i="25" s="1"/>
  <c r="N60" i="25" s="1"/>
  <c r="L84" i="25"/>
  <c r="L108" i="25"/>
  <c r="L140" i="25"/>
  <c r="L106" i="25"/>
  <c r="M106" i="25" s="1"/>
  <c r="N106" i="25" s="1"/>
  <c r="M160" i="25"/>
  <c r="N160" i="25" s="1"/>
  <c r="M111" i="25"/>
  <c r="N111" i="25" s="1"/>
  <c r="M37" i="25"/>
  <c r="N37" i="25" s="1"/>
  <c r="M28" i="25"/>
  <c r="N28" i="25" s="1"/>
  <c r="M66" i="25"/>
  <c r="N66" i="25" s="1"/>
  <c r="M36" i="25"/>
  <c r="N36" i="25" s="1"/>
  <c r="M138" i="25"/>
  <c r="N138" i="25" s="1"/>
  <c r="M177" i="25"/>
  <c r="N177" i="25" s="1"/>
  <c r="M73" i="25"/>
  <c r="N73" i="25" s="1"/>
  <c r="M132" i="25"/>
  <c r="N132" i="25" s="1"/>
  <c r="M129" i="25"/>
  <c r="N129" i="25" s="1"/>
  <c r="M71" i="25"/>
  <c r="N71" i="25" s="1"/>
  <c r="M57" i="25"/>
  <c r="N57" i="25" s="1"/>
  <c r="M22" i="25"/>
  <c r="N22" i="25" s="1"/>
  <c r="M47" i="25"/>
  <c r="N47" i="25" s="1"/>
  <c r="M29" i="25"/>
  <c r="N29" i="25" s="1"/>
  <c r="M161" i="25"/>
  <c r="N161" i="25" s="1"/>
  <c r="M151" i="25"/>
  <c r="N151" i="25" s="1"/>
  <c r="M14" i="25"/>
  <c r="N14" i="25" s="1"/>
  <c r="M81" i="25"/>
  <c r="N81" i="25" s="1"/>
  <c r="M95" i="25"/>
  <c r="N95" i="25" s="1"/>
  <c r="M48" i="25"/>
  <c r="N48" i="25" s="1"/>
  <c r="M56" i="25"/>
  <c r="N56" i="25" s="1"/>
  <c r="M21" i="25"/>
  <c r="N21" i="25" s="1"/>
  <c r="L167" i="25"/>
  <c r="M55" i="25"/>
  <c r="N55" i="25" s="1"/>
  <c r="M20" i="25"/>
  <c r="N20" i="25" s="1"/>
  <c r="M12" i="25"/>
  <c r="N12" i="25" s="1"/>
  <c r="M128" i="25"/>
  <c r="N128" i="25" s="1"/>
  <c r="M64" i="25"/>
  <c r="N64" i="25" s="1"/>
  <c r="M38" i="25"/>
  <c r="N38" i="25" s="1"/>
  <c r="M144" i="25"/>
  <c r="N144" i="25" s="1"/>
  <c r="M125" i="25"/>
  <c r="N125" i="25" s="1"/>
  <c r="M96" i="25"/>
  <c r="N96" i="25" s="1"/>
  <c r="M75" i="25"/>
  <c r="N75" i="25" s="1"/>
  <c r="M17" i="25"/>
  <c r="N17" i="25" s="1"/>
  <c r="M45" i="25"/>
  <c r="N45" i="25" s="1"/>
  <c r="M155" i="25"/>
  <c r="N155" i="25" s="1"/>
  <c r="M87" i="25"/>
  <c r="N87" i="25" s="1"/>
  <c r="M30" i="25"/>
  <c r="N30" i="25" s="1"/>
  <c r="N104" i="25" l="1"/>
  <c r="N115" i="25"/>
  <c r="N82" i="25"/>
  <c r="N54" i="25"/>
  <c r="N154" i="25"/>
  <c r="N72" i="25"/>
  <c r="N90" i="25"/>
  <c r="N127" i="25"/>
  <c r="N103" i="25"/>
  <c r="N120" i="25"/>
  <c r="N19" i="25"/>
  <c r="M98" i="25"/>
  <c r="N98" i="25" s="1"/>
  <c r="N117" i="25"/>
  <c r="N27" i="25"/>
  <c r="M84" i="25"/>
  <c r="N84" i="25" s="1"/>
  <c r="N91" i="25"/>
  <c r="N100" i="25"/>
  <c r="M108" i="25"/>
  <c r="N108" i="25" s="1"/>
  <c r="M50" i="25"/>
  <c r="N50" i="25" s="1"/>
  <c r="N80" i="25"/>
  <c r="M140" i="25"/>
  <c r="N140" i="25" s="1"/>
  <c r="M167" i="25"/>
  <c r="N167" i="25" s="1"/>
  <c r="G13" i="23" l="1"/>
  <c r="H13" i="23" s="1"/>
  <c r="I13" i="23" s="1"/>
  <c r="K13" i="23" l="1"/>
  <c r="J13" i="23"/>
  <c r="H13" i="22"/>
  <c r="I13" i="22" s="1"/>
  <c r="H14" i="22"/>
  <c r="I14" i="22" s="1"/>
  <c r="L13" i="23" l="1"/>
  <c r="M13" i="23" s="1"/>
  <c r="N13" i="23" s="1"/>
  <c r="K13" i="22"/>
  <c r="J13" i="22"/>
  <c r="K14" i="22"/>
  <c r="J14" i="22"/>
  <c r="G16" i="22"/>
  <c r="H16" i="22" s="1"/>
  <c r="I16" i="22" s="1"/>
  <c r="L14" i="22" l="1"/>
  <c r="M14" i="22" s="1"/>
  <c r="N14" i="22" s="1"/>
  <c r="L13" i="22"/>
  <c r="M13" i="22" s="1"/>
  <c r="N13" i="22" s="1"/>
  <c r="J16" i="22"/>
  <c r="K16" i="22"/>
  <c r="G12" i="22"/>
  <c r="H12" i="22" s="1"/>
  <c r="I12" i="22" s="1"/>
  <c r="L16" i="22" l="1"/>
  <c r="M16" i="22" s="1"/>
  <c r="N16" i="22" s="1"/>
  <c r="J12" i="22"/>
  <c r="K12" i="22"/>
  <c r="H16" i="21"/>
  <c r="I16" i="21" s="1"/>
  <c r="L12" i="22" l="1"/>
  <c r="M12" i="22" s="1"/>
  <c r="N12" i="22" s="1"/>
  <c r="J16" i="21"/>
  <c r="K16" i="21"/>
  <c r="H14" i="21"/>
  <c r="I14" i="21" s="1"/>
  <c r="L16" i="21" l="1"/>
  <c r="M16" i="21" s="1"/>
  <c r="N16" i="21" s="1"/>
  <c r="J14" i="21"/>
  <c r="K14" i="21"/>
  <c r="H12" i="21"/>
  <c r="I12" i="21" s="1"/>
  <c r="L14" i="21" l="1"/>
  <c r="M14" i="21" s="1"/>
  <c r="N14" i="21" s="1"/>
  <c r="K12" i="21"/>
  <c r="J12" i="21"/>
  <c r="L12" i="21" l="1"/>
  <c r="M12" i="21" s="1"/>
  <c r="N12" i="21" s="1"/>
  <c r="H18" i="20"/>
  <c r="I18" i="20" s="1"/>
  <c r="K18" i="20" l="1"/>
  <c r="J18" i="20"/>
  <c r="H16" i="20"/>
  <c r="I16" i="20" s="1"/>
  <c r="G14" i="20"/>
  <c r="H14" i="20" s="1"/>
  <c r="I14" i="20" s="1"/>
  <c r="L18" i="20" l="1"/>
  <c r="M18" i="20" s="1"/>
  <c r="N18" i="20" s="1"/>
  <c r="J16" i="20"/>
  <c r="K16" i="20"/>
  <c r="K14" i="20"/>
  <c r="J14" i="20"/>
  <c r="H12" i="20"/>
  <c r="I12" i="20" s="1"/>
  <c r="L16" i="20" l="1"/>
  <c r="L14" i="20"/>
  <c r="M14" i="20" s="1"/>
  <c r="N14" i="20" s="1"/>
  <c r="K12" i="20"/>
  <c r="J12" i="20"/>
  <c r="H18" i="19"/>
  <c r="I18" i="19" s="1"/>
  <c r="M16" i="20" l="1"/>
  <c r="N16" i="20" s="1"/>
  <c r="L12" i="20"/>
  <c r="M12" i="20" s="1"/>
  <c r="J18" i="19"/>
  <c r="K18" i="19"/>
  <c r="H16" i="19"/>
  <c r="I16" i="19" s="1"/>
  <c r="L18" i="19" l="1"/>
  <c r="M18" i="19" s="1"/>
  <c r="N18" i="19" s="1"/>
  <c r="N12" i="20"/>
  <c r="K16" i="19"/>
  <c r="J16" i="19"/>
  <c r="H14" i="19"/>
  <c r="I14" i="19" s="1"/>
  <c r="L16" i="19" l="1"/>
  <c r="M16" i="19" s="1"/>
  <c r="N16" i="19" s="1"/>
  <c r="J14" i="19"/>
  <c r="K14" i="19"/>
  <c r="L14" i="19" l="1"/>
  <c r="M14" i="19" s="1"/>
  <c r="N14" i="19" s="1"/>
  <c r="H12" i="19" l="1"/>
  <c r="I12" i="19" s="1"/>
  <c r="J12" i="19" l="1"/>
  <c r="K12" i="19"/>
  <c r="H76" i="18"/>
  <c r="I76" i="18" s="1"/>
  <c r="H81" i="18"/>
  <c r="I81" i="18" s="1"/>
  <c r="H91" i="18"/>
  <c r="I91" i="18" s="1"/>
  <c r="H86" i="18"/>
  <c r="I86" i="18" s="1"/>
  <c r="H70" i="18"/>
  <c r="I70" i="18" s="1"/>
  <c r="H85" i="18"/>
  <c r="I85" i="18" s="1"/>
  <c r="H90" i="18"/>
  <c r="I90" i="18" s="1"/>
  <c r="H82" i="18"/>
  <c r="I82" i="18" s="1"/>
  <c r="H78" i="18"/>
  <c r="I78" i="18" s="1"/>
  <c r="H84" i="18"/>
  <c r="I84" i="18" s="1"/>
  <c r="H83" i="18"/>
  <c r="I83" i="18" s="1"/>
  <c r="H71" i="18"/>
  <c r="I71" i="18" s="1"/>
  <c r="H80" i="18"/>
  <c r="I80" i="18" s="1"/>
  <c r="H77" i="18"/>
  <c r="I77" i="18" s="1"/>
  <c r="H79" i="18"/>
  <c r="I79" i="18" s="1"/>
  <c r="H75" i="18"/>
  <c r="I75" i="18" s="1"/>
  <c r="H74" i="18"/>
  <c r="I74" i="18" s="1"/>
  <c r="H73" i="18"/>
  <c r="I73" i="18" s="1"/>
  <c r="H72" i="18"/>
  <c r="I72" i="18" s="1"/>
  <c r="H65" i="18"/>
  <c r="I65" i="18" s="1"/>
  <c r="H63" i="18"/>
  <c r="I63" i="18" s="1"/>
  <c r="H61" i="18"/>
  <c r="I61" i="18" s="1"/>
  <c r="H59" i="18"/>
  <c r="I59" i="18" s="1"/>
  <c r="H60" i="18"/>
  <c r="I60" i="18" s="1"/>
  <c r="H55" i="18"/>
  <c r="I55" i="18" s="1"/>
  <c r="H62" i="18"/>
  <c r="I62" i="18" s="1"/>
  <c r="H64" i="18"/>
  <c r="I64" i="18" s="1"/>
  <c r="H58" i="18"/>
  <c r="I58" i="18" s="1"/>
  <c r="H56" i="18"/>
  <c r="I56" i="18" s="1"/>
  <c r="H57" i="18"/>
  <c r="I57" i="18" s="1"/>
  <c r="H44" i="18"/>
  <c r="I44" i="18" s="1"/>
  <c r="H21" i="18"/>
  <c r="I21" i="18" s="1"/>
  <c r="H39" i="18"/>
  <c r="I39" i="18" s="1"/>
  <c r="H16" i="18"/>
  <c r="I16" i="18" s="1"/>
  <c r="H19" i="18"/>
  <c r="I19" i="18" s="1"/>
  <c r="H29" i="18"/>
  <c r="I29" i="18" s="1"/>
  <c r="H50" i="18"/>
  <c r="I50" i="18" s="1"/>
  <c r="H47" i="18"/>
  <c r="I47" i="18" s="1"/>
  <c r="H48" i="18"/>
  <c r="I48" i="18" s="1"/>
  <c r="H32" i="18"/>
  <c r="I32" i="18" s="1"/>
  <c r="H26" i="18"/>
  <c r="I26" i="18" s="1"/>
  <c r="H23" i="18"/>
  <c r="I23" i="18" s="1"/>
  <c r="H51" i="18"/>
  <c r="I51" i="18" s="1"/>
  <c r="H37" i="18"/>
  <c r="I37" i="18" s="1"/>
  <c r="H43" i="18"/>
  <c r="I43" i="18" s="1"/>
  <c r="H42" i="18"/>
  <c r="I42" i="18" s="1"/>
  <c r="H22" i="18"/>
  <c r="I22" i="18" s="1"/>
  <c r="H35" i="18"/>
  <c r="I35" i="18" s="1"/>
  <c r="H28" i="18"/>
  <c r="I28" i="18" s="1"/>
  <c r="H49" i="18"/>
  <c r="I49" i="18" s="1"/>
  <c r="H13" i="18"/>
  <c r="I13" i="18" s="1"/>
  <c r="H12" i="18"/>
  <c r="I12" i="18" s="1"/>
  <c r="H15" i="18"/>
  <c r="I15" i="18" s="1"/>
  <c r="H14" i="18"/>
  <c r="I14" i="18" s="1"/>
  <c r="H24" i="18"/>
  <c r="I24" i="18" s="1"/>
  <c r="H18" i="18"/>
  <c r="I18" i="18" s="1"/>
  <c r="H36" i="18"/>
  <c r="I36" i="18" s="1"/>
  <c r="H45" i="18"/>
  <c r="I45" i="18" s="1"/>
  <c r="H40" i="18"/>
  <c r="I40" i="18" s="1"/>
  <c r="H34" i="18"/>
  <c r="I34" i="18" s="1"/>
  <c r="H20" i="18"/>
  <c r="I20" i="18" s="1"/>
  <c r="H27" i="18"/>
  <c r="I27" i="18" s="1"/>
  <c r="H31" i="18"/>
  <c r="I31" i="18" s="1"/>
  <c r="H30" i="18"/>
  <c r="I30" i="18" s="1"/>
  <c r="H178" i="18"/>
  <c r="I178" i="18" s="1"/>
  <c r="J178" i="18" s="1"/>
  <c r="H176" i="18"/>
  <c r="I176" i="18" s="1"/>
  <c r="H175" i="18"/>
  <c r="I175" i="18" s="1"/>
  <c r="G173" i="18"/>
  <c r="H173" i="18" s="1"/>
  <c r="I173" i="18" s="1"/>
  <c r="H172" i="18"/>
  <c r="I172" i="18" s="1"/>
  <c r="K172" i="18" s="1"/>
  <c r="H171" i="18"/>
  <c r="I171" i="18" s="1"/>
  <c r="J171" i="18" s="1"/>
  <c r="H170" i="18"/>
  <c r="I170" i="18" s="1"/>
  <c r="K170" i="18" s="1"/>
  <c r="H169" i="18"/>
  <c r="I169" i="18" s="1"/>
  <c r="H168" i="18"/>
  <c r="I168" i="18" s="1"/>
  <c r="G166" i="18"/>
  <c r="H166" i="18" s="1"/>
  <c r="I166" i="18" s="1"/>
  <c r="H165" i="18"/>
  <c r="I165" i="18" s="1"/>
  <c r="J165" i="18" s="1"/>
  <c r="H164" i="18"/>
  <c r="I164" i="18" s="1"/>
  <c r="K164" i="18" s="1"/>
  <c r="H163" i="18"/>
  <c r="I163" i="18" s="1"/>
  <c r="K163" i="18" s="1"/>
  <c r="H161" i="18"/>
  <c r="I161" i="18" s="1"/>
  <c r="G160" i="18"/>
  <c r="H160" i="18" s="1"/>
  <c r="I160" i="18" s="1"/>
  <c r="H159" i="18"/>
  <c r="I159" i="18" s="1"/>
  <c r="J159" i="18" s="1"/>
  <c r="H156" i="18"/>
  <c r="I156" i="18" s="1"/>
  <c r="K156" i="18" s="1"/>
  <c r="H155" i="18"/>
  <c r="I155" i="18" s="1"/>
  <c r="K155" i="18" s="1"/>
  <c r="H154" i="18"/>
  <c r="I154" i="18" s="1"/>
  <c r="H153" i="18"/>
  <c r="I153" i="18" s="1"/>
  <c r="G151" i="18"/>
  <c r="H151" i="18" s="1"/>
  <c r="I151" i="18" s="1"/>
  <c r="K151" i="18" s="1"/>
  <c r="G150" i="18"/>
  <c r="H150" i="18" s="1"/>
  <c r="I150" i="18" s="1"/>
  <c r="G149" i="18"/>
  <c r="H149" i="18" s="1"/>
  <c r="I149" i="18" s="1"/>
  <c r="G148" i="18"/>
  <c r="H148" i="18" s="1"/>
  <c r="I148" i="18" s="1"/>
  <c r="H146" i="18"/>
  <c r="I146" i="18" s="1"/>
  <c r="K146" i="18" s="1"/>
  <c r="G145" i="18"/>
  <c r="H145" i="18" s="1"/>
  <c r="I145" i="18" s="1"/>
  <c r="G144" i="18"/>
  <c r="H144" i="18" s="1"/>
  <c r="I144" i="18" s="1"/>
  <c r="K144" i="18" s="1"/>
  <c r="H143" i="18"/>
  <c r="I143" i="18" s="1"/>
  <c r="H142" i="18"/>
  <c r="I142" i="18" s="1"/>
  <c r="H140" i="18"/>
  <c r="I140" i="18" s="1"/>
  <c r="J140" i="18" s="1"/>
  <c r="H139" i="18"/>
  <c r="I139" i="18" s="1"/>
  <c r="K139" i="18" s="1"/>
  <c r="H138" i="18"/>
  <c r="I138" i="18" s="1"/>
  <c r="H137" i="18"/>
  <c r="I137" i="18" s="1"/>
  <c r="H135" i="18"/>
  <c r="I135" i="18" s="1"/>
  <c r="H134" i="18"/>
  <c r="I134" i="18" s="1"/>
  <c r="K134" i="18" s="1"/>
  <c r="H133" i="18"/>
  <c r="I133" i="18" s="1"/>
  <c r="G132" i="18"/>
  <c r="H132" i="18" s="1"/>
  <c r="I132" i="18" s="1"/>
  <c r="H130" i="18"/>
  <c r="I130" i="18" s="1"/>
  <c r="H129" i="18"/>
  <c r="I129" i="18" s="1"/>
  <c r="J129" i="18" s="1"/>
  <c r="H128" i="18"/>
  <c r="I128" i="18" s="1"/>
  <c r="J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J123" i="18" s="1"/>
  <c r="H121" i="18"/>
  <c r="I121" i="18" s="1"/>
  <c r="G120" i="18"/>
  <c r="H120" i="18" s="1"/>
  <c r="I120" i="18" s="1"/>
  <c r="K120" i="18" s="1"/>
  <c r="H119" i="18"/>
  <c r="I119" i="18" s="1"/>
  <c r="H118" i="18"/>
  <c r="I118" i="18" s="1"/>
  <c r="K118" i="18" s="1"/>
  <c r="H117" i="18"/>
  <c r="I117" i="18" s="1"/>
  <c r="H116" i="18"/>
  <c r="I116" i="18" s="1"/>
  <c r="H115" i="18"/>
  <c r="I115" i="18" s="1"/>
  <c r="J115" i="18" s="1"/>
  <c r="H113" i="18"/>
  <c r="I113" i="18" s="1"/>
  <c r="H112" i="18"/>
  <c r="I112" i="18" s="1"/>
  <c r="H110" i="18"/>
  <c r="I110" i="18" s="1"/>
  <c r="H109" i="18"/>
  <c r="I109" i="18" s="1"/>
  <c r="K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K104" i="18" s="1"/>
  <c r="H103" i="18"/>
  <c r="I103" i="18" s="1"/>
  <c r="H102" i="18"/>
  <c r="I102" i="18" s="1"/>
  <c r="J102" i="18" s="1"/>
  <c r="H101" i="18"/>
  <c r="I101" i="18" s="1"/>
  <c r="H100" i="18"/>
  <c r="I100" i="18" s="1"/>
  <c r="H98" i="18"/>
  <c r="I98" i="18" s="1"/>
  <c r="H97" i="18"/>
  <c r="I97" i="18" s="1"/>
  <c r="H96" i="18"/>
  <c r="I96" i="18" s="1"/>
  <c r="J96" i="18" s="1"/>
  <c r="H95" i="18"/>
  <c r="I95" i="18" s="1"/>
  <c r="K95" i="18" s="1"/>
  <c r="H92" i="18"/>
  <c r="I92" i="18" s="1"/>
  <c r="H89" i="18"/>
  <c r="I89" i="18" s="1"/>
  <c r="H87" i="18"/>
  <c r="I87" i="18" s="1"/>
  <c r="K87" i="18" s="1"/>
  <c r="H68" i="18"/>
  <c r="I68" i="18" s="1"/>
  <c r="H66" i="18"/>
  <c r="I66" i="18" s="1"/>
  <c r="H52" i="18"/>
  <c r="I52" i="18" s="1"/>
  <c r="J52" i="18" s="1"/>
  <c r="H38" i="18"/>
  <c r="I38" i="18" s="1"/>
  <c r="L12" i="19" l="1"/>
  <c r="M12" i="19" s="1"/>
  <c r="N12" i="19" s="1"/>
  <c r="J76" i="18"/>
  <c r="K76" i="18"/>
  <c r="J81" i="18"/>
  <c r="K81" i="18"/>
  <c r="J91" i="18"/>
  <c r="K91" i="18"/>
  <c r="J86" i="18"/>
  <c r="K86" i="18"/>
  <c r="J70" i="18"/>
  <c r="K70" i="18"/>
  <c r="J85" i="18"/>
  <c r="K85" i="18"/>
  <c r="J90" i="18"/>
  <c r="K90" i="18"/>
  <c r="J82" i="18"/>
  <c r="K82" i="18"/>
  <c r="J78" i="18"/>
  <c r="K78" i="18"/>
  <c r="J84" i="18"/>
  <c r="K84" i="18"/>
  <c r="J83" i="18"/>
  <c r="K83" i="18"/>
  <c r="J71" i="18"/>
  <c r="K71" i="18"/>
  <c r="J80" i="18"/>
  <c r="K80" i="18"/>
  <c r="J77" i="18"/>
  <c r="K77" i="18"/>
  <c r="J79" i="18"/>
  <c r="K79" i="18"/>
  <c r="K75" i="18"/>
  <c r="J75" i="18"/>
  <c r="J74" i="18"/>
  <c r="K74" i="18"/>
  <c r="J73" i="18"/>
  <c r="K73" i="18"/>
  <c r="J72" i="18"/>
  <c r="K72" i="18"/>
  <c r="J65" i="18"/>
  <c r="K65" i="18"/>
  <c r="J63" i="18"/>
  <c r="K63" i="18"/>
  <c r="J61" i="18"/>
  <c r="K61" i="18"/>
  <c r="J59" i="18"/>
  <c r="K59" i="18"/>
  <c r="K60" i="18"/>
  <c r="J60" i="18"/>
  <c r="K55" i="18"/>
  <c r="J55" i="18"/>
  <c r="J62" i="18"/>
  <c r="K62" i="18"/>
  <c r="J64" i="18"/>
  <c r="K64" i="18"/>
  <c r="J58" i="18"/>
  <c r="K58" i="18"/>
  <c r="J56" i="18"/>
  <c r="K56" i="18"/>
  <c r="J57" i="18"/>
  <c r="K57" i="18"/>
  <c r="J44" i="18"/>
  <c r="K44" i="18"/>
  <c r="J21" i="18"/>
  <c r="K21" i="18"/>
  <c r="J39" i="18"/>
  <c r="K39" i="18"/>
  <c r="J16" i="18"/>
  <c r="K16" i="18"/>
  <c r="J19" i="18"/>
  <c r="K19" i="18"/>
  <c r="J29" i="18"/>
  <c r="K29" i="18"/>
  <c r="K50" i="18"/>
  <c r="J50" i="18"/>
  <c r="J47" i="18"/>
  <c r="K47" i="18"/>
  <c r="J48" i="18"/>
  <c r="K48" i="18"/>
  <c r="J32" i="18"/>
  <c r="K32" i="18"/>
  <c r="J26" i="18"/>
  <c r="K26" i="18"/>
  <c r="J23" i="18"/>
  <c r="K23" i="18"/>
  <c r="J51" i="18"/>
  <c r="K51" i="18"/>
  <c r="J37" i="18"/>
  <c r="K37" i="18"/>
  <c r="J43" i="18"/>
  <c r="K43" i="18"/>
  <c r="J42" i="18"/>
  <c r="K42" i="18"/>
  <c r="J22" i="18"/>
  <c r="K22" i="18"/>
  <c r="K35" i="18"/>
  <c r="J35" i="18"/>
  <c r="J28" i="18"/>
  <c r="K28" i="18"/>
  <c r="J49" i="18"/>
  <c r="K49" i="18"/>
  <c r="J12" i="18"/>
  <c r="K12" i="18"/>
  <c r="J13" i="18"/>
  <c r="K13" i="18"/>
  <c r="K14" i="18"/>
  <c r="J14" i="18"/>
  <c r="J15" i="18"/>
  <c r="K15" i="18"/>
  <c r="J24" i="18"/>
  <c r="K24" i="18"/>
  <c r="J18" i="18"/>
  <c r="K18" i="18"/>
  <c r="J36" i="18"/>
  <c r="K36" i="18"/>
  <c r="J45" i="18"/>
  <c r="K45" i="18"/>
  <c r="J40" i="18"/>
  <c r="K40" i="18"/>
  <c r="J34" i="18"/>
  <c r="K34" i="18"/>
  <c r="K20" i="18"/>
  <c r="J20" i="18"/>
  <c r="J27" i="18"/>
  <c r="K27" i="18"/>
  <c r="J31" i="18"/>
  <c r="K31" i="18"/>
  <c r="J30" i="18"/>
  <c r="K30" i="18"/>
  <c r="K140" i="18"/>
  <c r="L140" i="18" s="1"/>
  <c r="M140" i="18" s="1"/>
  <c r="N140" i="18" s="1"/>
  <c r="J156" i="18"/>
  <c r="L156" i="18" s="1"/>
  <c r="M156" i="18" s="1"/>
  <c r="N156" i="18" s="1"/>
  <c r="K96" i="18"/>
  <c r="L96" i="18" s="1"/>
  <c r="J134" i="18"/>
  <c r="L134" i="18" s="1"/>
  <c r="M134" i="18" s="1"/>
  <c r="K105" i="18"/>
  <c r="J105" i="18"/>
  <c r="K173" i="18"/>
  <c r="J173" i="18"/>
  <c r="K123" i="18"/>
  <c r="L123" i="18" s="1"/>
  <c r="K117" i="18"/>
  <c r="J117" i="18"/>
  <c r="J138" i="18"/>
  <c r="K138" i="18"/>
  <c r="J155" i="18"/>
  <c r="L155" i="18" s="1"/>
  <c r="J139" i="18"/>
  <c r="L139" i="18" s="1"/>
  <c r="M139" i="18" s="1"/>
  <c r="N139" i="18" s="1"/>
  <c r="J146" i="18"/>
  <c r="L146" i="18" s="1"/>
  <c r="M146" i="18" s="1"/>
  <c r="K159" i="18"/>
  <c r="L159" i="18" s="1"/>
  <c r="M159" i="18" s="1"/>
  <c r="N159" i="18" s="1"/>
  <c r="K38" i="18"/>
  <c r="J38" i="18"/>
  <c r="J106" i="18"/>
  <c r="K106" i="18"/>
  <c r="J97" i="18"/>
  <c r="K97" i="18"/>
  <c r="K68" i="18"/>
  <c r="J68" i="18"/>
  <c r="K98" i="18"/>
  <c r="J98" i="18"/>
  <c r="K100" i="18"/>
  <c r="J125" i="18"/>
  <c r="K125" i="18"/>
  <c r="K137" i="18"/>
  <c r="J137" i="18"/>
  <c r="K148" i="18"/>
  <c r="J148" i="18"/>
  <c r="K154" i="18"/>
  <c r="J154" i="18"/>
  <c r="K161" i="18"/>
  <c r="J161" i="18"/>
  <c r="K175" i="18"/>
  <c r="J175" i="18"/>
  <c r="K66" i="18"/>
  <c r="K92" i="18"/>
  <c r="J100" i="18"/>
  <c r="K112" i="18"/>
  <c r="J112" i="18"/>
  <c r="K116" i="18"/>
  <c r="J116" i="18"/>
  <c r="J119" i="18"/>
  <c r="K119" i="18"/>
  <c r="K121" i="18"/>
  <c r="K126" i="18"/>
  <c r="J126" i="18"/>
  <c r="K149" i="18"/>
  <c r="J149" i="18"/>
  <c r="K168" i="18"/>
  <c r="J168" i="18"/>
  <c r="J176" i="18"/>
  <c r="K176" i="18"/>
  <c r="J66" i="18"/>
  <c r="J92" i="18"/>
  <c r="K103" i="18"/>
  <c r="K108" i="18"/>
  <c r="J108" i="18"/>
  <c r="J110" i="18"/>
  <c r="J113" i="18"/>
  <c r="K113" i="18"/>
  <c r="J121" i="18"/>
  <c r="K130" i="18"/>
  <c r="J130" i="18"/>
  <c r="K132" i="18"/>
  <c r="J132" i="18"/>
  <c r="J135" i="18"/>
  <c r="K135" i="18"/>
  <c r="J145" i="18"/>
  <c r="K150" i="18"/>
  <c r="J150" i="18"/>
  <c r="J153" i="18"/>
  <c r="K153" i="18"/>
  <c r="K52" i="18"/>
  <c r="L52" i="18" s="1"/>
  <c r="K89" i="18"/>
  <c r="J89" i="18"/>
  <c r="K101" i="18"/>
  <c r="J101" i="18"/>
  <c r="K102" i="18"/>
  <c r="L102" i="18" s="1"/>
  <c r="J103" i="18"/>
  <c r="K107" i="18"/>
  <c r="J107" i="18"/>
  <c r="K110" i="18"/>
  <c r="J120" i="18"/>
  <c r="L120" i="18" s="1"/>
  <c r="K124" i="18"/>
  <c r="J124" i="18"/>
  <c r="K142" i="18"/>
  <c r="J142" i="18"/>
  <c r="K145" i="18"/>
  <c r="J160" i="18"/>
  <c r="K160" i="18"/>
  <c r="J166" i="18"/>
  <c r="K166" i="18"/>
  <c r="K127" i="18"/>
  <c r="J133" i="18"/>
  <c r="J143" i="18"/>
  <c r="J109" i="18"/>
  <c r="L109" i="18" s="1"/>
  <c r="K115" i="18"/>
  <c r="L115" i="18" s="1"/>
  <c r="J127" i="18"/>
  <c r="K128" i="18"/>
  <c r="L128" i="18" s="1"/>
  <c r="K133" i="18"/>
  <c r="K143" i="18"/>
  <c r="J151" i="18"/>
  <c r="L151" i="18" s="1"/>
  <c r="J169" i="18"/>
  <c r="J170" i="18"/>
  <c r="L170" i="18" s="1"/>
  <c r="K171" i="18"/>
  <c r="L171" i="18" s="1"/>
  <c r="K178" i="18"/>
  <c r="L178" i="18" s="1"/>
  <c r="J87" i="18"/>
  <c r="L87" i="18" s="1"/>
  <c r="J95" i="18"/>
  <c r="L95" i="18" s="1"/>
  <c r="J104" i="18"/>
  <c r="L104" i="18" s="1"/>
  <c r="J118" i="18"/>
  <c r="L118" i="18" s="1"/>
  <c r="K129" i="18"/>
  <c r="L129" i="18" s="1"/>
  <c r="J144" i="18"/>
  <c r="L144" i="18" s="1"/>
  <c r="J163" i="18"/>
  <c r="L163" i="18" s="1"/>
  <c r="J164" i="18"/>
  <c r="L164" i="18" s="1"/>
  <c r="K165" i="18"/>
  <c r="L165" i="18" s="1"/>
  <c r="K169" i="18"/>
  <c r="J172" i="18"/>
  <c r="L172" i="18" s="1"/>
  <c r="H65" i="17"/>
  <c r="I65" i="17" s="1"/>
  <c r="L76" i="18" l="1"/>
  <c r="M76" i="18" s="1"/>
  <c r="N76" i="18" s="1"/>
  <c r="L81" i="18"/>
  <c r="M81" i="18" s="1"/>
  <c r="N81" i="18" s="1"/>
  <c r="L91" i="18"/>
  <c r="M91" i="18" s="1"/>
  <c r="N91" i="18" s="1"/>
  <c r="L86" i="18"/>
  <c r="M86" i="18" s="1"/>
  <c r="N86" i="18" s="1"/>
  <c r="L70" i="18"/>
  <c r="M70" i="18" s="1"/>
  <c r="N70" i="18" s="1"/>
  <c r="L85" i="18"/>
  <c r="M85" i="18" s="1"/>
  <c r="N85" i="18" s="1"/>
  <c r="L82" i="18"/>
  <c r="M82" i="18" s="1"/>
  <c r="N82" i="18" s="1"/>
  <c r="L78" i="18"/>
  <c r="M78" i="18" s="1"/>
  <c r="N78" i="18" s="1"/>
  <c r="L90" i="18"/>
  <c r="M90" i="18" s="1"/>
  <c r="N90" i="18" s="1"/>
  <c r="L71" i="18"/>
  <c r="M71" i="18" s="1"/>
  <c r="N71" i="18" s="1"/>
  <c r="L84" i="18"/>
  <c r="M84" i="18" s="1"/>
  <c r="N84" i="18" s="1"/>
  <c r="L83" i="18"/>
  <c r="M83" i="18" s="1"/>
  <c r="N83" i="18" s="1"/>
  <c r="L77" i="18"/>
  <c r="M77" i="18" s="1"/>
  <c r="N77" i="18" s="1"/>
  <c r="L80" i="18"/>
  <c r="M80" i="18" s="1"/>
  <c r="N80" i="18" s="1"/>
  <c r="L65" i="18"/>
  <c r="M65" i="18" s="1"/>
  <c r="N65" i="18" s="1"/>
  <c r="L75" i="18"/>
  <c r="M75" i="18" s="1"/>
  <c r="N75" i="18" s="1"/>
  <c r="L79" i="18"/>
  <c r="M79" i="18" s="1"/>
  <c r="L74" i="18"/>
  <c r="M74" i="18" s="1"/>
  <c r="N74" i="18" s="1"/>
  <c r="L73" i="18"/>
  <c r="M73" i="18" s="1"/>
  <c r="N73" i="18" s="1"/>
  <c r="L72" i="18"/>
  <c r="M72" i="18" s="1"/>
  <c r="N72" i="18" s="1"/>
  <c r="L63" i="18"/>
  <c r="M63" i="18" s="1"/>
  <c r="N63" i="18" s="1"/>
  <c r="L61" i="18"/>
  <c r="M61" i="18" s="1"/>
  <c r="N61" i="18" s="1"/>
  <c r="L59" i="18"/>
  <c r="M59" i="18" s="1"/>
  <c r="N59" i="18" s="1"/>
  <c r="L60" i="18"/>
  <c r="M60" i="18" s="1"/>
  <c r="L55" i="18"/>
  <c r="M55" i="18" s="1"/>
  <c r="L64" i="18"/>
  <c r="M64" i="18" s="1"/>
  <c r="N64" i="18" s="1"/>
  <c r="L62" i="18"/>
  <c r="M62" i="18" s="1"/>
  <c r="N62" i="18" s="1"/>
  <c r="L56" i="18"/>
  <c r="M56" i="18" s="1"/>
  <c r="N56" i="18" s="1"/>
  <c r="L58" i="18"/>
  <c r="M58" i="18" s="1"/>
  <c r="N58" i="18" s="1"/>
  <c r="L39" i="18"/>
  <c r="M39" i="18" s="1"/>
  <c r="N39" i="18" s="1"/>
  <c r="L21" i="18"/>
  <c r="M21" i="18" s="1"/>
  <c r="N21" i="18" s="1"/>
  <c r="L57" i="18"/>
  <c r="M57" i="18" s="1"/>
  <c r="L44" i="18"/>
  <c r="M44" i="18" s="1"/>
  <c r="N44" i="18" s="1"/>
  <c r="L19" i="18"/>
  <c r="M19" i="18" s="1"/>
  <c r="N19" i="18" s="1"/>
  <c r="L47" i="18"/>
  <c r="M47" i="18" s="1"/>
  <c r="N47" i="18" s="1"/>
  <c r="L16" i="18"/>
  <c r="M16" i="18" s="1"/>
  <c r="L29" i="18"/>
  <c r="M29" i="18" s="1"/>
  <c r="N29" i="18" s="1"/>
  <c r="L48" i="18"/>
  <c r="M48" i="18" s="1"/>
  <c r="N48" i="18" s="1"/>
  <c r="L50" i="18"/>
  <c r="M50" i="18" s="1"/>
  <c r="L37" i="18"/>
  <c r="M37" i="18" s="1"/>
  <c r="N37" i="18" s="1"/>
  <c r="L23" i="18"/>
  <c r="M23" i="18" s="1"/>
  <c r="N23" i="18" s="1"/>
  <c r="L32" i="18"/>
  <c r="M32" i="18" s="1"/>
  <c r="N32" i="18" s="1"/>
  <c r="L26" i="18"/>
  <c r="M26" i="18" s="1"/>
  <c r="N26" i="18" s="1"/>
  <c r="L51" i="18"/>
  <c r="M51" i="18" s="1"/>
  <c r="N51" i="18" s="1"/>
  <c r="L43" i="18"/>
  <c r="M43" i="18" s="1"/>
  <c r="N43" i="18" s="1"/>
  <c r="L22" i="18"/>
  <c r="M22" i="18" s="1"/>
  <c r="N22" i="18" s="1"/>
  <c r="L45" i="18"/>
  <c r="M45" i="18" s="1"/>
  <c r="N45" i="18" s="1"/>
  <c r="L35" i="18"/>
  <c r="M35" i="18" s="1"/>
  <c r="N35" i="18" s="1"/>
  <c r="L42" i="18"/>
  <c r="M42" i="18" s="1"/>
  <c r="N42" i="18" s="1"/>
  <c r="L24" i="18"/>
  <c r="M24" i="18" s="1"/>
  <c r="N24" i="18" s="1"/>
  <c r="L14" i="18"/>
  <c r="M14" i="18" s="1"/>
  <c r="N14" i="18" s="1"/>
  <c r="L28" i="18"/>
  <c r="M28" i="18" s="1"/>
  <c r="N28" i="18" s="1"/>
  <c r="L49" i="18"/>
  <c r="M49" i="18" s="1"/>
  <c r="L13" i="18"/>
  <c r="M13" i="18" s="1"/>
  <c r="N13" i="18" s="1"/>
  <c r="L12" i="18"/>
  <c r="M12" i="18" s="1"/>
  <c r="N12" i="18" s="1"/>
  <c r="L15" i="18"/>
  <c r="M15" i="18" s="1"/>
  <c r="N15" i="18" s="1"/>
  <c r="L36" i="18"/>
  <c r="M36" i="18" s="1"/>
  <c r="N36" i="18" s="1"/>
  <c r="L18" i="18"/>
  <c r="M18" i="18" s="1"/>
  <c r="N18" i="18" s="1"/>
  <c r="L20" i="18"/>
  <c r="M20" i="18" s="1"/>
  <c r="N20" i="18" s="1"/>
  <c r="L40" i="18"/>
  <c r="M40" i="18" s="1"/>
  <c r="N40" i="18" s="1"/>
  <c r="L34" i="18"/>
  <c r="M34" i="18" s="1"/>
  <c r="N34" i="18" s="1"/>
  <c r="L27" i="18"/>
  <c r="M27" i="18" s="1"/>
  <c r="N27" i="18" s="1"/>
  <c r="L166" i="18"/>
  <c r="M166" i="18" s="1"/>
  <c r="N166" i="18" s="1"/>
  <c r="L107" i="18"/>
  <c r="M107" i="18" s="1"/>
  <c r="N107" i="18" s="1"/>
  <c r="L101" i="18"/>
  <c r="M101" i="18" s="1"/>
  <c r="N101" i="18" s="1"/>
  <c r="L173" i="18"/>
  <c r="M173" i="18" s="1"/>
  <c r="N173" i="18" s="1"/>
  <c r="L153" i="18"/>
  <c r="M153" i="18" s="1"/>
  <c r="N153" i="18" s="1"/>
  <c r="L31" i="18"/>
  <c r="M31" i="18" s="1"/>
  <c r="L89" i="18"/>
  <c r="M89" i="18" s="1"/>
  <c r="N89" i="18" s="1"/>
  <c r="L92" i="18"/>
  <c r="M92" i="18" s="1"/>
  <c r="N92" i="18" s="1"/>
  <c r="L116" i="18"/>
  <c r="M116" i="18" s="1"/>
  <c r="L154" i="18"/>
  <c r="M154" i="18" s="1"/>
  <c r="N154" i="18" s="1"/>
  <c r="L137" i="18"/>
  <c r="M137" i="18" s="1"/>
  <c r="N137" i="18" s="1"/>
  <c r="L97" i="18"/>
  <c r="M97" i="18" s="1"/>
  <c r="N97" i="18" s="1"/>
  <c r="L106" i="18"/>
  <c r="M106" i="18" s="1"/>
  <c r="N106" i="18" s="1"/>
  <c r="L38" i="18"/>
  <c r="M38" i="18" s="1"/>
  <c r="N38" i="18" s="1"/>
  <c r="L117" i="18"/>
  <c r="M117" i="18" s="1"/>
  <c r="N117" i="18" s="1"/>
  <c r="L150" i="18"/>
  <c r="M150" i="18" s="1"/>
  <c r="N150" i="18" s="1"/>
  <c r="L119" i="18"/>
  <c r="M119" i="18" s="1"/>
  <c r="N119" i="18" s="1"/>
  <c r="L148" i="18"/>
  <c r="M148" i="18" s="1"/>
  <c r="L127" i="18"/>
  <c r="M127" i="18" s="1"/>
  <c r="N127" i="18" s="1"/>
  <c r="N134" i="18"/>
  <c r="L103" i="18"/>
  <c r="M103" i="18" s="1"/>
  <c r="N103" i="18" s="1"/>
  <c r="L132" i="18"/>
  <c r="L121" i="18"/>
  <c r="M121" i="18" s="1"/>
  <c r="N121" i="18" s="1"/>
  <c r="L108" i="18"/>
  <c r="M108" i="18" s="1"/>
  <c r="N108" i="18" s="1"/>
  <c r="L176" i="18"/>
  <c r="M176" i="18" s="1"/>
  <c r="L175" i="18"/>
  <c r="M175" i="18" s="1"/>
  <c r="N175" i="18" s="1"/>
  <c r="L30" i="18"/>
  <c r="M30" i="18" s="1"/>
  <c r="N30" i="18" s="1"/>
  <c r="L110" i="18"/>
  <c r="M110" i="18" s="1"/>
  <c r="N110" i="18" s="1"/>
  <c r="L66" i="18"/>
  <c r="M66" i="18" s="1"/>
  <c r="N66" i="18" s="1"/>
  <c r="L143" i="18"/>
  <c r="M143" i="18" s="1"/>
  <c r="L145" i="18"/>
  <c r="M145" i="18" s="1"/>
  <c r="N145" i="18" s="1"/>
  <c r="L160" i="18"/>
  <c r="M160" i="18" s="1"/>
  <c r="N160" i="18" s="1"/>
  <c r="L142" i="18"/>
  <c r="M142" i="18" s="1"/>
  <c r="N142" i="18" s="1"/>
  <c r="L135" i="18"/>
  <c r="M135" i="18" s="1"/>
  <c r="N135" i="18" s="1"/>
  <c r="L113" i="18"/>
  <c r="M113" i="18" s="1"/>
  <c r="N113" i="18" s="1"/>
  <c r="L112" i="18"/>
  <c r="M112" i="18" s="1"/>
  <c r="N112" i="18" s="1"/>
  <c r="L68" i="18"/>
  <c r="M68" i="18" s="1"/>
  <c r="L138" i="18"/>
  <c r="M138" i="18" s="1"/>
  <c r="L124" i="18"/>
  <c r="L149" i="18"/>
  <c r="M149" i="18" s="1"/>
  <c r="L169" i="18"/>
  <c r="M169" i="18" s="1"/>
  <c r="N169" i="18" s="1"/>
  <c r="L168" i="18"/>
  <c r="M168" i="18" s="1"/>
  <c r="N168" i="18" s="1"/>
  <c r="N146" i="18"/>
  <c r="L100" i="18"/>
  <c r="M100" i="18" s="1"/>
  <c r="N100" i="18" s="1"/>
  <c r="L161" i="18"/>
  <c r="M161" i="18" s="1"/>
  <c r="N161" i="18" s="1"/>
  <c r="L98" i="18"/>
  <c r="M98" i="18" s="1"/>
  <c r="N98" i="18" s="1"/>
  <c r="L133" i="18"/>
  <c r="M133" i="18" s="1"/>
  <c r="N133" i="18" s="1"/>
  <c r="L130" i="18"/>
  <c r="M130" i="18" s="1"/>
  <c r="N130" i="18" s="1"/>
  <c r="L126" i="18"/>
  <c r="M126" i="18" s="1"/>
  <c r="N126" i="18" s="1"/>
  <c r="L125" i="18"/>
  <c r="M125" i="18" s="1"/>
  <c r="N125" i="18" s="1"/>
  <c r="L105" i="18"/>
  <c r="M105" i="18" s="1"/>
  <c r="N105" i="18" s="1"/>
  <c r="M128" i="18"/>
  <c r="N128" i="18" s="1"/>
  <c r="M163" i="18"/>
  <c r="N163" i="18" s="1"/>
  <c r="M118" i="18"/>
  <c r="N118" i="18" s="1"/>
  <c r="M171" i="18"/>
  <c r="N171" i="18" s="1"/>
  <c r="M144" i="18"/>
  <c r="N144" i="18" s="1"/>
  <c r="M170" i="18"/>
  <c r="N170" i="18" s="1"/>
  <c r="M172" i="18"/>
  <c r="N172" i="18" s="1"/>
  <c r="M165" i="18"/>
  <c r="N165" i="18" s="1"/>
  <c r="M151" i="18"/>
  <c r="N151" i="18" s="1"/>
  <c r="M109" i="18"/>
  <c r="N109" i="18" s="1"/>
  <c r="M102" i="18"/>
  <c r="N102" i="18" s="1"/>
  <c r="M52" i="18"/>
  <c r="N52" i="18" s="1"/>
  <c r="M123" i="18"/>
  <c r="N123" i="18" s="1"/>
  <c r="M164" i="18"/>
  <c r="N164" i="18" s="1"/>
  <c r="M115" i="18"/>
  <c r="N115" i="18" s="1"/>
  <c r="M104" i="18"/>
  <c r="N104" i="18" s="1"/>
  <c r="M87" i="18"/>
  <c r="N87" i="18" s="1"/>
  <c r="M129" i="18"/>
  <c r="N129" i="18" s="1"/>
  <c r="M95" i="18"/>
  <c r="N95" i="18" s="1"/>
  <c r="M120" i="18"/>
  <c r="N120" i="18" s="1"/>
  <c r="M178" i="18"/>
  <c r="N178" i="18" s="1"/>
  <c r="M155" i="18"/>
  <c r="N155" i="18" s="1"/>
  <c r="M96" i="18"/>
  <c r="N96" i="18" s="1"/>
  <c r="J65" i="17"/>
  <c r="K65" i="17"/>
  <c r="L65" i="17" l="1"/>
  <c r="M65" i="17" s="1"/>
  <c r="N65" i="17" s="1"/>
  <c r="N79" i="18"/>
  <c r="N60" i="18"/>
  <c r="N55" i="18"/>
  <c r="N57" i="18"/>
  <c r="N16" i="18"/>
  <c r="N50" i="18"/>
  <c r="N49" i="18"/>
  <c r="N116" i="18"/>
  <c r="N31" i="18"/>
  <c r="N148" i="18"/>
  <c r="M132" i="18"/>
  <c r="N132" i="18" s="1"/>
  <c r="N176" i="18"/>
  <c r="N149" i="18"/>
  <c r="M124" i="18"/>
  <c r="N124" i="18" s="1"/>
  <c r="N68" i="18"/>
  <c r="N138" i="18"/>
  <c r="N143" i="18"/>
  <c r="H172" i="17" l="1"/>
  <c r="I172" i="17" s="1"/>
  <c r="J172" i="17" l="1"/>
  <c r="K172" i="17"/>
  <c r="L172" i="17" l="1"/>
  <c r="M172" i="17" s="1"/>
  <c r="N172" i="17" s="1"/>
  <c r="H171" i="17" l="1"/>
  <c r="I171" i="17" s="1"/>
  <c r="J171" i="17" l="1"/>
  <c r="K171" i="17"/>
  <c r="H126" i="17"/>
  <c r="I126" i="17" s="1"/>
  <c r="L171" i="17" l="1"/>
  <c r="M171" i="17" s="1"/>
  <c r="N171" i="17" s="1"/>
  <c r="K126" i="17"/>
  <c r="J126" i="17"/>
  <c r="L126" i="17" l="1"/>
  <c r="M126" i="17" s="1"/>
  <c r="N126" i="17" s="1"/>
  <c r="H56" i="17" l="1"/>
  <c r="I56" i="17" s="1"/>
  <c r="J56" i="17" l="1"/>
  <c r="K56" i="17"/>
  <c r="H109" i="17"/>
  <c r="I109" i="17" s="1"/>
  <c r="L56" i="17" l="1"/>
  <c r="M56" i="17" s="1"/>
  <c r="K109" i="17"/>
  <c r="J109" i="17"/>
  <c r="H181" i="17"/>
  <c r="I181" i="17" s="1"/>
  <c r="K181" i="17" s="1"/>
  <c r="H179" i="17"/>
  <c r="I179" i="17" s="1"/>
  <c r="K179" i="17" s="1"/>
  <c r="H178" i="17"/>
  <c r="I178" i="17" s="1"/>
  <c r="K178" i="17" s="1"/>
  <c r="G176" i="17"/>
  <c r="H176" i="17" s="1"/>
  <c r="I176" i="17" s="1"/>
  <c r="K176" i="17" s="1"/>
  <c r="H175" i="17"/>
  <c r="I175" i="17" s="1"/>
  <c r="H174" i="17"/>
  <c r="I174" i="17" s="1"/>
  <c r="K174" i="17" s="1"/>
  <c r="H173" i="17"/>
  <c r="I173" i="17" s="1"/>
  <c r="K173" i="17" s="1"/>
  <c r="G169" i="17"/>
  <c r="H169" i="17" s="1"/>
  <c r="I169" i="17" s="1"/>
  <c r="K169" i="17" s="1"/>
  <c r="H168" i="17"/>
  <c r="I168" i="17" s="1"/>
  <c r="K168" i="17" s="1"/>
  <c r="H167" i="17"/>
  <c r="I167" i="17" s="1"/>
  <c r="J167" i="17" s="1"/>
  <c r="H166" i="17"/>
  <c r="I166" i="17" s="1"/>
  <c r="K166" i="17" s="1"/>
  <c r="H164" i="17"/>
  <c r="I164" i="17" s="1"/>
  <c r="K164" i="17" s="1"/>
  <c r="G163" i="17"/>
  <c r="H163" i="17" s="1"/>
  <c r="I163" i="17" s="1"/>
  <c r="K163" i="17" s="1"/>
  <c r="H162" i="17"/>
  <c r="I162" i="17" s="1"/>
  <c r="K162" i="17" s="1"/>
  <c r="H159" i="17"/>
  <c r="I159" i="17" s="1"/>
  <c r="K159" i="17" s="1"/>
  <c r="H158" i="17"/>
  <c r="I158" i="17" s="1"/>
  <c r="K158" i="17" s="1"/>
  <c r="H157" i="17"/>
  <c r="I157" i="17" s="1"/>
  <c r="H156" i="17"/>
  <c r="I156" i="17" s="1"/>
  <c r="K156" i="17" s="1"/>
  <c r="G154" i="17"/>
  <c r="H154" i="17" s="1"/>
  <c r="I154" i="17" s="1"/>
  <c r="J154" i="17" s="1"/>
  <c r="G153" i="17"/>
  <c r="H153" i="17" s="1"/>
  <c r="I153" i="17" s="1"/>
  <c r="K153" i="17" s="1"/>
  <c r="G152" i="17"/>
  <c r="H152" i="17" s="1"/>
  <c r="I152" i="17" s="1"/>
  <c r="K152" i="17" s="1"/>
  <c r="G151" i="17"/>
  <c r="H151" i="17" s="1"/>
  <c r="I151" i="17" s="1"/>
  <c r="K151" i="17" s="1"/>
  <c r="H149" i="17"/>
  <c r="I149" i="17" s="1"/>
  <c r="K149" i="17" s="1"/>
  <c r="G148" i="17"/>
  <c r="H148" i="17" s="1"/>
  <c r="I148" i="17" s="1"/>
  <c r="G147" i="17"/>
  <c r="H147" i="17" s="1"/>
  <c r="I147" i="17" s="1"/>
  <c r="K147" i="17" s="1"/>
  <c r="H146" i="17"/>
  <c r="I146" i="17" s="1"/>
  <c r="K146" i="17" s="1"/>
  <c r="H145" i="17"/>
  <c r="I145" i="17" s="1"/>
  <c r="K145" i="17" s="1"/>
  <c r="H143" i="17"/>
  <c r="I143" i="17" s="1"/>
  <c r="K143" i="17" s="1"/>
  <c r="H142" i="17"/>
  <c r="I142" i="17" s="1"/>
  <c r="K142" i="17" s="1"/>
  <c r="H141" i="17"/>
  <c r="I141" i="17" s="1"/>
  <c r="K141" i="17" s="1"/>
  <c r="H140" i="17"/>
  <c r="I140" i="17" s="1"/>
  <c r="K140" i="17" s="1"/>
  <c r="H138" i="17"/>
  <c r="I138" i="17" s="1"/>
  <c r="K138" i="17" s="1"/>
  <c r="H137" i="17"/>
  <c r="I137" i="17" s="1"/>
  <c r="K137" i="17" s="1"/>
  <c r="H136" i="17"/>
  <c r="I136" i="17" s="1"/>
  <c r="J136" i="17" s="1"/>
  <c r="G135" i="17"/>
  <c r="H135" i="17" s="1"/>
  <c r="I135" i="17" s="1"/>
  <c r="K135" i="17" s="1"/>
  <c r="H133" i="17"/>
  <c r="I133" i="17" s="1"/>
  <c r="H132" i="17"/>
  <c r="I132" i="17" s="1"/>
  <c r="K132" i="17" s="1"/>
  <c r="H131" i="17"/>
  <c r="I131" i="17" s="1"/>
  <c r="K131" i="17" s="1"/>
  <c r="H130" i="17"/>
  <c r="I130" i="17" s="1"/>
  <c r="K130" i="17" s="1"/>
  <c r="H129" i="17"/>
  <c r="I129" i="17" s="1"/>
  <c r="K129" i="17" s="1"/>
  <c r="H128" i="17"/>
  <c r="I128" i="17" s="1"/>
  <c r="K128" i="17" s="1"/>
  <c r="H127" i="17"/>
  <c r="I127" i="17" s="1"/>
  <c r="K127" i="17" s="1"/>
  <c r="H124" i="17"/>
  <c r="I124" i="17" s="1"/>
  <c r="K124" i="17" s="1"/>
  <c r="G123" i="17"/>
  <c r="H123" i="17" s="1"/>
  <c r="I123" i="17" s="1"/>
  <c r="K123" i="17" s="1"/>
  <c r="H122" i="17"/>
  <c r="I122" i="17" s="1"/>
  <c r="K122" i="17" s="1"/>
  <c r="H121" i="17"/>
  <c r="I121" i="17" s="1"/>
  <c r="K121" i="17" s="1"/>
  <c r="H120" i="17"/>
  <c r="I120" i="17" s="1"/>
  <c r="K120" i="17" s="1"/>
  <c r="H119" i="17"/>
  <c r="I119" i="17" s="1"/>
  <c r="K119" i="17" s="1"/>
  <c r="H118" i="17"/>
  <c r="I118" i="17" s="1"/>
  <c r="K118" i="17" s="1"/>
  <c r="H116" i="17"/>
  <c r="I116" i="17" s="1"/>
  <c r="K116" i="17" s="1"/>
  <c r="H115" i="17"/>
  <c r="I115" i="17" s="1"/>
  <c r="K115" i="17" s="1"/>
  <c r="H113" i="17"/>
  <c r="I113" i="17" s="1"/>
  <c r="J113" i="17" s="1"/>
  <c r="H112" i="17"/>
  <c r="I112" i="17" s="1"/>
  <c r="K112" i="17" s="1"/>
  <c r="H111" i="17"/>
  <c r="I111" i="17" s="1"/>
  <c r="K111" i="17" s="1"/>
  <c r="H110" i="17"/>
  <c r="I110" i="17" s="1"/>
  <c r="K110" i="17" s="1"/>
  <c r="H108" i="17"/>
  <c r="I108" i="17" s="1"/>
  <c r="K108" i="17" s="1"/>
  <c r="H107" i="17"/>
  <c r="I107" i="17" s="1"/>
  <c r="K107" i="17" s="1"/>
  <c r="H106" i="17"/>
  <c r="I106" i="17" s="1"/>
  <c r="K106" i="17" s="1"/>
  <c r="H105" i="17"/>
  <c r="I105" i="17" s="1"/>
  <c r="K105" i="17" s="1"/>
  <c r="H104" i="17"/>
  <c r="I104" i="17" s="1"/>
  <c r="K104" i="17" s="1"/>
  <c r="H103" i="17"/>
  <c r="I103" i="17" s="1"/>
  <c r="K103" i="17" s="1"/>
  <c r="H101" i="17"/>
  <c r="I101" i="17" s="1"/>
  <c r="K101" i="17" s="1"/>
  <c r="H100" i="17"/>
  <c r="I100" i="17" s="1"/>
  <c r="K100" i="17" s="1"/>
  <c r="H99" i="17"/>
  <c r="I99" i="17" s="1"/>
  <c r="K99" i="17" s="1"/>
  <c r="H98" i="17"/>
  <c r="I98" i="17" s="1"/>
  <c r="K98" i="17" s="1"/>
  <c r="H96" i="17"/>
  <c r="I96" i="17" s="1"/>
  <c r="K96" i="17" s="1"/>
  <c r="H95" i="17"/>
  <c r="I95" i="17" s="1"/>
  <c r="K95" i="17" s="1"/>
  <c r="H94" i="17"/>
  <c r="I94" i="17" s="1"/>
  <c r="K94" i="17" s="1"/>
  <c r="H92" i="17"/>
  <c r="I92" i="17" s="1"/>
  <c r="K92" i="17" s="1"/>
  <c r="H91" i="17"/>
  <c r="I91" i="17" s="1"/>
  <c r="K91" i="17" s="1"/>
  <c r="H90" i="17"/>
  <c r="I90" i="17" s="1"/>
  <c r="K90" i="17" s="1"/>
  <c r="H89" i="17"/>
  <c r="I89" i="17" s="1"/>
  <c r="K89" i="17" s="1"/>
  <c r="H88" i="17"/>
  <c r="I88" i="17" s="1"/>
  <c r="K88" i="17" s="1"/>
  <c r="H87" i="17"/>
  <c r="I87" i="17" s="1"/>
  <c r="H86" i="17"/>
  <c r="I86" i="17" s="1"/>
  <c r="K86" i="17" s="1"/>
  <c r="H85" i="17"/>
  <c r="I85" i="17" s="1"/>
  <c r="K85" i="17" s="1"/>
  <c r="H84" i="17"/>
  <c r="I84" i="17" s="1"/>
  <c r="K84" i="17" s="1"/>
  <c r="H82" i="17"/>
  <c r="I82" i="17" s="1"/>
  <c r="K82" i="17" s="1"/>
  <c r="H81" i="17"/>
  <c r="I81" i="17" s="1"/>
  <c r="K81" i="17" s="1"/>
  <c r="H80" i="17"/>
  <c r="I80" i="17" s="1"/>
  <c r="K80" i="17" s="1"/>
  <c r="H79" i="17"/>
  <c r="I79" i="17" s="1"/>
  <c r="K79" i="17" s="1"/>
  <c r="H78" i="17"/>
  <c r="I78" i="17" s="1"/>
  <c r="H77" i="17"/>
  <c r="I77" i="17" s="1"/>
  <c r="J77" i="17" s="1"/>
  <c r="H76" i="17"/>
  <c r="I76" i="17" s="1"/>
  <c r="K76" i="17" s="1"/>
  <c r="H75" i="17"/>
  <c r="I75" i="17" s="1"/>
  <c r="K75" i="17" s="1"/>
  <c r="H74" i="17"/>
  <c r="I74" i="17" s="1"/>
  <c r="K74" i="17" s="1"/>
  <c r="H73" i="17"/>
  <c r="I73" i="17" s="1"/>
  <c r="K73" i="17" s="1"/>
  <c r="H71" i="17"/>
  <c r="I71" i="17" s="1"/>
  <c r="J71" i="17" s="1"/>
  <c r="H70" i="17"/>
  <c r="I70" i="17" s="1"/>
  <c r="K70" i="17" s="1"/>
  <c r="H68" i="17"/>
  <c r="I68" i="17" s="1"/>
  <c r="K68" i="17" s="1"/>
  <c r="H67" i="17"/>
  <c r="I67" i="17" s="1"/>
  <c r="K67" i="17" s="1"/>
  <c r="H66" i="17"/>
  <c r="I66" i="17" s="1"/>
  <c r="K66" i="17" s="1"/>
  <c r="H64" i="17"/>
  <c r="I64" i="17" s="1"/>
  <c r="K64" i="17" s="1"/>
  <c r="H63" i="17"/>
  <c r="I63" i="17" s="1"/>
  <c r="K63" i="17" s="1"/>
  <c r="H62" i="17"/>
  <c r="I62" i="17" s="1"/>
  <c r="K62" i="17" s="1"/>
  <c r="H61" i="17"/>
  <c r="I61" i="17" s="1"/>
  <c r="J61" i="17" s="1"/>
  <c r="H59" i="17"/>
  <c r="I59" i="17" s="1"/>
  <c r="K59" i="17" s="1"/>
  <c r="H58" i="17"/>
  <c r="I58" i="17" s="1"/>
  <c r="K58" i="17" s="1"/>
  <c r="H57" i="17"/>
  <c r="I57" i="17" s="1"/>
  <c r="K57" i="17" s="1"/>
  <c r="H55" i="17"/>
  <c r="I55" i="17" s="1"/>
  <c r="K55" i="17" s="1"/>
  <c r="H53" i="17"/>
  <c r="I53" i="17" s="1"/>
  <c r="H52" i="17"/>
  <c r="I52" i="17" s="1"/>
  <c r="K52" i="17" s="1"/>
  <c r="H51" i="17"/>
  <c r="I51" i="17" s="1"/>
  <c r="K51" i="17" s="1"/>
  <c r="H49" i="17"/>
  <c r="I49" i="17" s="1"/>
  <c r="J49" i="17" s="1"/>
  <c r="H48" i="17"/>
  <c r="I48" i="17" s="1"/>
  <c r="K48" i="17" s="1"/>
  <c r="H47" i="17"/>
  <c r="I47" i="17" s="1"/>
  <c r="K47" i="17" s="1"/>
  <c r="H46" i="17"/>
  <c r="I46" i="17" s="1"/>
  <c r="K46" i="17" s="1"/>
  <c r="H45" i="17"/>
  <c r="I45" i="17" s="1"/>
  <c r="K45" i="17" s="1"/>
  <c r="H43" i="17"/>
  <c r="I43" i="17" s="1"/>
  <c r="H42" i="17"/>
  <c r="I42" i="17" s="1"/>
  <c r="K42" i="17" s="1"/>
  <c r="H41" i="17"/>
  <c r="I41" i="17" s="1"/>
  <c r="K41" i="17" s="1"/>
  <c r="H40" i="17"/>
  <c r="I40" i="17" s="1"/>
  <c r="J40" i="17" s="1"/>
  <c r="H39" i="17"/>
  <c r="I39" i="17" s="1"/>
  <c r="K39" i="17" s="1"/>
  <c r="H38" i="17"/>
  <c r="I38" i="17" s="1"/>
  <c r="K38" i="17" s="1"/>
  <c r="H36" i="17"/>
  <c r="I36" i="17" s="1"/>
  <c r="K36" i="17" s="1"/>
  <c r="H35" i="17"/>
  <c r="I35" i="17" s="1"/>
  <c r="K35" i="17" s="1"/>
  <c r="H34" i="17"/>
  <c r="I34" i="17" s="1"/>
  <c r="K34" i="17" s="1"/>
  <c r="H33" i="17"/>
  <c r="I33" i="17" s="1"/>
  <c r="K33" i="17" s="1"/>
  <c r="H32" i="17"/>
  <c r="I32" i="17" s="1"/>
  <c r="K32" i="17" s="1"/>
  <c r="H31" i="17"/>
  <c r="I31" i="17" s="1"/>
  <c r="J31" i="17" s="1"/>
  <c r="H29" i="17"/>
  <c r="I29" i="17" s="1"/>
  <c r="K29" i="17" s="1"/>
  <c r="H28" i="17"/>
  <c r="I28" i="17" s="1"/>
  <c r="K28" i="17" s="1"/>
  <c r="H27" i="17"/>
  <c r="I27" i="17" s="1"/>
  <c r="K27" i="17" s="1"/>
  <c r="H26" i="17"/>
  <c r="I26" i="17" s="1"/>
  <c r="K26" i="17" s="1"/>
  <c r="H25" i="17"/>
  <c r="I25" i="17" s="1"/>
  <c r="H24" i="17"/>
  <c r="I24" i="17" s="1"/>
  <c r="K24" i="17" s="1"/>
  <c r="H22" i="17"/>
  <c r="I22" i="17" s="1"/>
  <c r="J22" i="17" s="1"/>
  <c r="H21" i="17"/>
  <c r="I21" i="17" s="1"/>
  <c r="J21" i="17" s="1"/>
  <c r="H20" i="17"/>
  <c r="I20" i="17" s="1"/>
  <c r="K20" i="17" s="1"/>
  <c r="H19" i="17"/>
  <c r="I19" i="17" s="1"/>
  <c r="K19" i="17" s="1"/>
  <c r="H18" i="17"/>
  <c r="I18" i="17" s="1"/>
  <c r="K18" i="17" s="1"/>
  <c r="H17" i="17"/>
  <c r="I17" i="17" s="1"/>
  <c r="K17" i="17" s="1"/>
  <c r="H15" i="17"/>
  <c r="I15" i="17" s="1"/>
  <c r="K15" i="17" s="1"/>
  <c r="H14" i="17"/>
  <c r="I14" i="17" s="1"/>
  <c r="K14" i="17" s="1"/>
  <c r="H13" i="17"/>
  <c r="I13" i="17" s="1"/>
  <c r="H12" i="17"/>
  <c r="I12" i="17" s="1"/>
  <c r="J12" i="17" s="1"/>
  <c r="N56" i="17" l="1"/>
  <c r="J79" i="17"/>
  <c r="L79" i="17" s="1"/>
  <c r="J58" i="17"/>
  <c r="L58" i="17" s="1"/>
  <c r="M58" i="17" s="1"/>
  <c r="N58" i="17" s="1"/>
  <c r="J128" i="17"/>
  <c r="L128" i="17" s="1"/>
  <c r="M128" i="17" s="1"/>
  <c r="N128" i="17" s="1"/>
  <c r="J135" i="17"/>
  <c r="L135" i="17" s="1"/>
  <c r="J98" i="17"/>
  <c r="L98" i="17" s="1"/>
  <c r="J162" i="17"/>
  <c r="L162" i="17" s="1"/>
  <c r="J13" i="17"/>
  <c r="K13" i="17"/>
  <c r="K25" i="17"/>
  <c r="J25" i="17"/>
  <c r="K43" i="17"/>
  <c r="J43" i="17"/>
  <c r="J87" i="17"/>
  <c r="K87" i="17"/>
  <c r="J157" i="17"/>
  <c r="K157" i="17"/>
  <c r="K53" i="17"/>
  <c r="J53" i="17"/>
  <c r="J78" i="17"/>
  <c r="K78" i="17"/>
  <c r="J133" i="17"/>
  <c r="K133" i="17"/>
  <c r="J148" i="17"/>
  <c r="K148" i="17"/>
  <c r="J175" i="17"/>
  <c r="K175" i="17"/>
  <c r="J15" i="17"/>
  <c r="L15" i="17" s="1"/>
  <c r="J17" i="17"/>
  <c r="L17" i="17" s="1"/>
  <c r="J19" i="17"/>
  <c r="L19" i="17" s="1"/>
  <c r="J34" i="17"/>
  <c r="L34" i="17" s="1"/>
  <c r="J35" i="17"/>
  <c r="L35" i="17" s="1"/>
  <c r="J64" i="17"/>
  <c r="L64" i="17" s="1"/>
  <c r="J80" i="17"/>
  <c r="L80" i="17" s="1"/>
  <c r="J89" i="17"/>
  <c r="L89" i="17" s="1"/>
  <c r="J90" i="17"/>
  <c r="L90" i="17" s="1"/>
  <c r="J92" i="17"/>
  <c r="L92" i="17" s="1"/>
  <c r="M92" i="17" s="1"/>
  <c r="J106" i="17"/>
  <c r="L106" i="17" s="1"/>
  <c r="J107" i="17"/>
  <c r="L107" i="17" s="1"/>
  <c r="J110" i="17"/>
  <c r="L110" i="17" s="1"/>
  <c r="M110" i="17" s="1"/>
  <c r="N110" i="17" s="1"/>
  <c r="J111" i="17"/>
  <c r="L111" i="17" s="1"/>
  <c r="M111" i="17" s="1"/>
  <c r="N111" i="17" s="1"/>
  <c r="J118" i="17"/>
  <c r="L118" i="17" s="1"/>
  <c r="J122" i="17"/>
  <c r="L122" i="17" s="1"/>
  <c r="J123" i="17"/>
  <c r="L123" i="17" s="1"/>
  <c r="J124" i="17"/>
  <c r="L124" i="17" s="1"/>
  <c r="J132" i="17"/>
  <c r="L132" i="17" s="1"/>
  <c r="J140" i="17"/>
  <c r="L140" i="17" s="1"/>
  <c r="J147" i="17"/>
  <c r="L147" i="17" s="1"/>
  <c r="J164" i="17"/>
  <c r="L164" i="17" s="1"/>
  <c r="J166" i="17"/>
  <c r="L166" i="17" s="1"/>
  <c r="M166" i="17" s="1"/>
  <c r="K22" i="17"/>
  <c r="L22" i="17" s="1"/>
  <c r="K49" i="17"/>
  <c r="L49" i="17" s="1"/>
  <c r="M49" i="17" s="1"/>
  <c r="N49" i="17" s="1"/>
  <c r="K61" i="17"/>
  <c r="L61" i="17" s="1"/>
  <c r="M61" i="17" s="1"/>
  <c r="N61" i="17" s="1"/>
  <c r="K71" i="17"/>
  <c r="K113" i="17"/>
  <c r="L113" i="17" s="1"/>
  <c r="M113" i="17" s="1"/>
  <c r="N113" i="17" s="1"/>
  <c r="K154" i="17"/>
  <c r="L154" i="17" s="1"/>
  <c r="M154" i="17" s="1"/>
  <c r="N154" i="17" s="1"/>
  <c r="L109" i="17"/>
  <c r="M109" i="17" s="1"/>
  <c r="N109" i="17" s="1"/>
  <c r="J178" i="17"/>
  <c r="L178" i="17" s="1"/>
  <c r="M178" i="17" s="1"/>
  <c r="N178" i="17" s="1"/>
  <c r="K12" i="17"/>
  <c r="L12" i="17" s="1"/>
  <c r="K21" i="17"/>
  <c r="L21" i="17" s="1"/>
  <c r="K31" i="17"/>
  <c r="L31" i="17" s="1"/>
  <c r="M31" i="17" s="1"/>
  <c r="N31" i="17" s="1"/>
  <c r="K40" i="17"/>
  <c r="L40" i="17" s="1"/>
  <c r="M40" i="17" s="1"/>
  <c r="N40" i="17" s="1"/>
  <c r="K77" i="17"/>
  <c r="L77" i="17" s="1"/>
  <c r="K136" i="17"/>
  <c r="L136" i="17" s="1"/>
  <c r="M136" i="17" s="1"/>
  <c r="N136" i="17" s="1"/>
  <c r="K167" i="17"/>
  <c r="L167" i="17" s="1"/>
  <c r="M167" i="17" s="1"/>
  <c r="N167" i="17" s="1"/>
  <c r="L71" i="17"/>
  <c r="M71" i="17" s="1"/>
  <c r="N71" i="17" s="1"/>
  <c r="J24" i="17"/>
  <c r="L24" i="17" s="1"/>
  <c r="J82" i="17"/>
  <c r="L82" i="17" s="1"/>
  <c r="J52" i="17"/>
  <c r="L52" i="17" s="1"/>
  <c r="J63" i="17"/>
  <c r="L63" i="17" s="1"/>
  <c r="J176" i="17"/>
  <c r="L176" i="17" s="1"/>
  <c r="J14" i="17"/>
  <c r="L14" i="17" s="1"/>
  <c r="J27" i="17"/>
  <c r="L27" i="17" s="1"/>
  <c r="J42" i="17"/>
  <c r="L42" i="17" s="1"/>
  <c r="J18" i="17"/>
  <c r="L18" i="17" s="1"/>
  <c r="J33" i="17"/>
  <c r="L33" i="17" s="1"/>
  <c r="J41" i="17"/>
  <c r="L41" i="17" s="1"/>
  <c r="J48" i="17"/>
  <c r="L48" i="17" s="1"/>
  <c r="J57" i="17"/>
  <c r="L57" i="17" s="1"/>
  <c r="J74" i="17"/>
  <c r="L74" i="17" s="1"/>
  <c r="J88" i="17"/>
  <c r="L88" i="17" s="1"/>
  <c r="J121" i="17"/>
  <c r="L121" i="17" s="1"/>
  <c r="J137" i="17"/>
  <c r="L137" i="17" s="1"/>
  <c r="J152" i="17"/>
  <c r="L152" i="17" s="1"/>
  <c r="J174" i="17"/>
  <c r="L174" i="17" s="1"/>
  <c r="J20" i="17"/>
  <c r="L20" i="17" s="1"/>
  <c r="J32" i="17"/>
  <c r="L32" i="17" s="1"/>
  <c r="J39" i="17"/>
  <c r="L39" i="17" s="1"/>
  <c r="J46" i="17"/>
  <c r="L46" i="17" s="1"/>
  <c r="J47" i="17"/>
  <c r="L47" i="17" s="1"/>
  <c r="J66" i="17"/>
  <c r="L66" i="17" s="1"/>
  <c r="J73" i="17"/>
  <c r="L73" i="17" s="1"/>
  <c r="J85" i="17"/>
  <c r="L85" i="17" s="1"/>
  <c r="J103" i="17"/>
  <c r="L103" i="17" s="1"/>
  <c r="J105" i="17"/>
  <c r="L105" i="17" s="1"/>
  <c r="J112" i="17"/>
  <c r="L112" i="17" s="1"/>
  <c r="J179" i="17"/>
  <c r="L179" i="17" s="1"/>
  <c r="J29" i="17"/>
  <c r="L29" i="17" s="1"/>
  <c r="J36" i="17"/>
  <c r="L36" i="17" s="1"/>
  <c r="J38" i="17"/>
  <c r="L38" i="17" s="1"/>
  <c r="J55" i="17"/>
  <c r="L55" i="17" s="1"/>
  <c r="J62" i="17"/>
  <c r="L62" i="17" s="1"/>
  <c r="J70" i="17"/>
  <c r="L70" i="17" s="1"/>
  <c r="J75" i="17"/>
  <c r="L75" i="17" s="1"/>
  <c r="J94" i="17"/>
  <c r="L94" i="17" s="1"/>
  <c r="J96" i="17"/>
  <c r="L96" i="17" s="1"/>
  <c r="J99" i="17"/>
  <c r="L99" i="17" s="1"/>
  <c r="J131" i="17"/>
  <c r="L131" i="17" s="1"/>
  <c r="J142" i="17"/>
  <c r="L142" i="17" s="1"/>
  <c r="J153" i="17"/>
  <c r="L153" i="17" s="1"/>
  <c r="J163" i="17"/>
  <c r="L163" i="17" s="1"/>
  <c r="J26" i="17"/>
  <c r="L26" i="17" s="1"/>
  <c r="J28" i="17"/>
  <c r="L28" i="17" s="1"/>
  <c r="J45" i="17"/>
  <c r="L45" i="17" s="1"/>
  <c r="J51" i="17"/>
  <c r="L51" i="17" s="1"/>
  <c r="J59" i="17"/>
  <c r="L59" i="17" s="1"/>
  <c r="J67" i="17"/>
  <c r="L67" i="17" s="1"/>
  <c r="J68" i="17"/>
  <c r="L68" i="17" s="1"/>
  <c r="J81" i="17"/>
  <c r="L81" i="17" s="1"/>
  <c r="J84" i="17"/>
  <c r="L84" i="17" s="1"/>
  <c r="J86" i="17"/>
  <c r="L86" i="17" s="1"/>
  <c r="J91" i="17"/>
  <c r="J95" i="17"/>
  <c r="L95" i="17" s="1"/>
  <c r="J104" i="17"/>
  <c r="L104" i="17" s="1"/>
  <c r="J108" i="17"/>
  <c r="L108" i="17" s="1"/>
  <c r="J116" i="17"/>
  <c r="L116" i="17" s="1"/>
  <c r="J120" i="17"/>
  <c r="L120" i="17" s="1"/>
  <c r="J127" i="17"/>
  <c r="L127" i="17" s="1"/>
  <c r="J129" i="17"/>
  <c r="L129" i="17" s="1"/>
  <c r="J138" i="17"/>
  <c r="L138" i="17" s="1"/>
  <c r="J146" i="17"/>
  <c r="L146" i="17" s="1"/>
  <c r="J151" i="17"/>
  <c r="L151" i="17" s="1"/>
  <c r="J130" i="17"/>
  <c r="L130" i="17" s="1"/>
  <c r="J159" i="17"/>
  <c r="L159" i="17" s="1"/>
  <c r="J181" i="17"/>
  <c r="L181" i="17" s="1"/>
  <c r="J76" i="17"/>
  <c r="L76" i="17" s="1"/>
  <c r="J100" i="17"/>
  <c r="L100" i="17" s="1"/>
  <c r="J101" i="17"/>
  <c r="L101" i="17" s="1"/>
  <c r="J141" i="17"/>
  <c r="L141" i="17" s="1"/>
  <c r="J119" i="17"/>
  <c r="L119" i="17" s="1"/>
  <c r="J145" i="17"/>
  <c r="L145" i="17" s="1"/>
  <c r="J149" i="17"/>
  <c r="L149" i="17" s="1"/>
  <c r="J173" i="17"/>
  <c r="L173" i="17" s="1"/>
  <c r="J115" i="17"/>
  <c r="L115" i="17" s="1"/>
  <c r="J143" i="17"/>
  <c r="L143" i="17" s="1"/>
  <c r="J156" i="17"/>
  <c r="L156" i="17" s="1"/>
  <c r="J158" i="17"/>
  <c r="L158" i="17" s="1"/>
  <c r="J168" i="17"/>
  <c r="L168" i="17" s="1"/>
  <c r="J169" i="17"/>
  <c r="L169" i="17" s="1"/>
  <c r="H162" i="16"/>
  <c r="I162" i="16" s="1"/>
  <c r="L53" i="17" l="1"/>
  <c r="M53" i="17" s="1"/>
  <c r="N53" i="17" s="1"/>
  <c r="N166" i="17"/>
  <c r="L87" i="17"/>
  <c r="M87" i="17" s="1"/>
  <c r="N87" i="17" s="1"/>
  <c r="L148" i="17"/>
  <c r="M148" i="17" s="1"/>
  <c r="N148" i="17" s="1"/>
  <c r="L133" i="17"/>
  <c r="M133" i="17" s="1"/>
  <c r="N133" i="17" s="1"/>
  <c r="L157" i="17"/>
  <c r="M157" i="17" s="1"/>
  <c r="N157" i="17" s="1"/>
  <c r="L43" i="17"/>
  <c r="M43" i="17" s="1"/>
  <c r="N43" i="17" s="1"/>
  <c r="L25" i="17"/>
  <c r="M25" i="17" s="1"/>
  <c r="N25" i="17" s="1"/>
  <c r="L13" i="17"/>
  <c r="M13" i="17" s="1"/>
  <c r="N13" i="17" s="1"/>
  <c r="L78" i="17"/>
  <c r="M78" i="17" s="1"/>
  <c r="N78" i="17" s="1"/>
  <c r="L175" i="17"/>
  <c r="M175" i="17" s="1"/>
  <c r="N175" i="17" s="1"/>
  <c r="N92" i="17"/>
  <c r="M19" i="17"/>
  <c r="N19" i="17" s="1"/>
  <c r="M122" i="17"/>
  <c r="N122" i="17" s="1"/>
  <c r="M76" i="17"/>
  <c r="N76" i="17" s="1"/>
  <c r="M35" i="17"/>
  <c r="N35" i="17" s="1"/>
  <c r="M163" i="17"/>
  <c r="N163" i="17" s="1"/>
  <c r="M73" i="17"/>
  <c r="N73" i="17" s="1"/>
  <c r="M45" i="17"/>
  <c r="N45" i="17" s="1"/>
  <c r="M32" i="17"/>
  <c r="N32" i="17" s="1"/>
  <c r="M105" i="17"/>
  <c r="N105" i="17" s="1"/>
  <c r="M152" i="17"/>
  <c r="N152" i="17" s="1"/>
  <c r="M156" i="17"/>
  <c r="N156" i="17" s="1"/>
  <c r="M135" i="17"/>
  <c r="N135" i="17" s="1"/>
  <c r="M162" i="17"/>
  <c r="N162" i="17" s="1"/>
  <c r="M130" i="17"/>
  <c r="N130" i="17" s="1"/>
  <c r="M101" i="17"/>
  <c r="N101" i="17" s="1"/>
  <c r="M151" i="17"/>
  <c r="N151" i="17" s="1"/>
  <c r="M108" i="17"/>
  <c r="N108" i="17" s="1"/>
  <c r="M94" i="17"/>
  <c r="N94" i="17" s="1"/>
  <c r="M70" i="17"/>
  <c r="N70" i="17" s="1"/>
  <c r="M55" i="17"/>
  <c r="N55" i="17" s="1"/>
  <c r="M112" i="17"/>
  <c r="N112" i="17" s="1"/>
  <c r="M39" i="17"/>
  <c r="N39" i="17" s="1"/>
  <c r="M137" i="17"/>
  <c r="N137" i="17" s="1"/>
  <c r="M74" i="17"/>
  <c r="N74" i="17" s="1"/>
  <c r="M14" i="17"/>
  <c r="N14" i="17" s="1"/>
  <c r="M169" i="17"/>
  <c r="N169" i="17" s="1"/>
  <c r="M141" i="17"/>
  <c r="N141" i="17" s="1"/>
  <c r="M98" i="17"/>
  <c r="N98" i="17" s="1"/>
  <c r="M26" i="17"/>
  <c r="N26" i="17" s="1"/>
  <c r="M75" i="17"/>
  <c r="N75" i="17" s="1"/>
  <c r="M36" i="17"/>
  <c r="N36" i="17" s="1"/>
  <c r="M29" i="17"/>
  <c r="N29" i="17" s="1"/>
  <c r="M103" i="17"/>
  <c r="N103" i="17" s="1"/>
  <c r="M174" i="17"/>
  <c r="N174" i="17" s="1"/>
  <c r="M33" i="17"/>
  <c r="N33" i="17" s="1"/>
  <c r="M18" i="17"/>
  <c r="N18" i="17" s="1"/>
  <c r="M115" i="17"/>
  <c r="N115" i="17" s="1"/>
  <c r="M173" i="17"/>
  <c r="N173" i="17" s="1"/>
  <c r="M181" i="17"/>
  <c r="N181" i="17" s="1"/>
  <c r="M146" i="17"/>
  <c r="N146" i="17" s="1"/>
  <c r="M95" i="17"/>
  <c r="N95" i="17" s="1"/>
  <c r="M153" i="17"/>
  <c r="N153" i="17" s="1"/>
  <c r="M131" i="17"/>
  <c r="N131" i="17" s="1"/>
  <c r="M96" i="17"/>
  <c r="N96" i="17" s="1"/>
  <c r="M41" i="17"/>
  <c r="N41" i="17" s="1"/>
  <c r="M66" i="17"/>
  <c r="N66" i="17" s="1"/>
  <c r="M52" i="17"/>
  <c r="N52" i="17" s="1"/>
  <c r="M24" i="17"/>
  <c r="N24" i="17" s="1"/>
  <c r="M48" i="17"/>
  <c r="N48" i="17" s="1"/>
  <c r="M27" i="17"/>
  <c r="N27" i="17" s="1"/>
  <c r="M63" i="17"/>
  <c r="N63" i="17" s="1"/>
  <c r="M124" i="17"/>
  <c r="N124" i="17" s="1"/>
  <c r="M145" i="17"/>
  <c r="N145" i="17" s="1"/>
  <c r="M100" i="17"/>
  <c r="N100" i="17" s="1"/>
  <c r="M129" i="17"/>
  <c r="N129" i="17" s="1"/>
  <c r="M116" i="17"/>
  <c r="N116" i="17" s="1"/>
  <c r="M67" i="17"/>
  <c r="N67" i="17" s="1"/>
  <c r="M38" i="17"/>
  <c r="N38" i="17" s="1"/>
  <c r="M81" i="17"/>
  <c r="N81" i="17" s="1"/>
  <c r="M62" i="17"/>
  <c r="N62" i="17" s="1"/>
  <c r="M21" i="17"/>
  <c r="N21" i="17" s="1"/>
  <c r="M57" i="17"/>
  <c r="N57" i="17" s="1"/>
  <c r="M121" i="17"/>
  <c r="N121" i="17" s="1"/>
  <c r="M20" i="17"/>
  <c r="N20" i="17" s="1"/>
  <c r="M176" i="17"/>
  <c r="N176" i="17" s="1"/>
  <c r="M123" i="17"/>
  <c r="N123" i="17" s="1"/>
  <c r="M64" i="17"/>
  <c r="N64" i="17" s="1"/>
  <c r="M159" i="17"/>
  <c r="N159" i="17" s="1"/>
  <c r="M104" i="17"/>
  <c r="N104" i="17" s="1"/>
  <c r="M51" i="17"/>
  <c r="N51" i="17" s="1"/>
  <c r="M12" i="17"/>
  <c r="N12" i="17" s="1"/>
  <c r="M142" i="17"/>
  <c r="N142" i="17" s="1"/>
  <c r="M84" i="17"/>
  <c r="N84" i="17" s="1"/>
  <c r="M164" i="17"/>
  <c r="N164" i="17" s="1"/>
  <c r="M132" i="17"/>
  <c r="N132" i="17" s="1"/>
  <c r="L91" i="17"/>
  <c r="M68" i="17"/>
  <c r="N68" i="17" s="1"/>
  <c r="M22" i="17"/>
  <c r="N22" i="17" s="1"/>
  <c r="M140" i="17"/>
  <c r="N140" i="17" s="1"/>
  <c r="M147" i="17"/>
  <c r="N147" i="17" s="1"/>
  <c r="M80" i="17"/>
  <c r="N80" i="17" s="1"/>
  <c r="M77" i="17"/>
  <c r="N77" i="17" s="1"/>
  <c r="M17" i="17"/>
  <c r="N17" i="17" s="1"/>
  <c r="M47" i="17"/>
  <c r="N47" i="17" s="1"/>
  <c r="M106" i="17"/>
  <c r="N106" i="17" s="1"/>
  <c r="M149" i="17"/>
  <c r="N149" i="17" s="1"/>
  <c r="M119" i="17"/>
  <c r="N119" i="17" s="1"/>
  <c r="M34" i="17"/>
  <c r="N34" i="17" s="1"/>
  <c r="M120" i="17"/>
  <c r="N120" i="17" s="1"/>
  <c r="M99" i="17"/>
  <c r="N99" i="17" s="1"/>
  <c r="M86" i="17"/>
  <c r="N86" i="17" s="1"/>
  <c r="M79" i="17"/>
  <c r="N79" i="17" s="1"/>
  <c r="M59" i="17"/>
  <c r="N59" i="17" s="1"/>
  <c r="M28" i="17"/>
  <c r="N28" i="17" s="1"/>
  <c r="M138" i="17"/>
  <c r="N138" i="17" s="1"/>
  <c r="M46" i="17"/>
  <c r="N46" i="17" s="1"/>
  <c r="M179" i="17"/>
  <c r="N179" i="17" s="1"/>
  <c r="M85" i="17"/>
  <c r="N85" i="17" s="1"/>
  <c r="M88" i="17"/>
  <c r="N88" i="17" s="1"/>
  <c r="M42" i="17"/>
  <c r="N42" i="17" s="1"/>
  <c r="M118" i="17"/>
  <c r="N118" i="17" s="1"/>
  <c r="M107" i="17"/>
  <c r="N107" i="17" s="1"/>
  <c r="M158" i="17"/>
  <c r="N158" i="17" s="1"/>
  <c r="M143" i="17"/>
  <c r="N143" i="17" s="1"/>
  <c r="M90" i="17"/>
  <c r="N90" i="17" s="1"/>
  <c r="M127" i="17"/>
  <c r="N127" i="17" s="1"/>
  <c r="M82" i="17"/>
  <c r="N82" i="17" s="1"/>
  <c r="M168" i="17"/>
  <c r="N168" i="17" s="1"/>
  <c r="M89" i="17"/>
  <c r="N89" i="17" s="1"/>
  <c r="M15" i="17"/>
  <c r="N15" i="17" s="1"/>
  <c r="K162" i="16"/>
  <c r="J162" i="16"/>
  <c r="H136" i="16"/>
  <c r="I136" i="16" s="1"/>
  <c r="G144" i="16"/>
  <c r="H144" i="16" s="1"/>
  <c r="I144" i="16" s="1"/>
  <c r="L162" i="16" l="1"/>
  <c r="M162" i="16" s="1"/>
  <c r="M91" i="17"/>
  <c r="N91" i="17" s="1"/>
  <c r="J136" i="16"/>
  <c r="K136" i="16"/>
  <c r="K144" i="16"/>
  <c r="J144" i="16"/>
  <c r="G150" i="16"/>
  <c r="H150" i="16" s="1"/>
  <c r="I150" i="16" s="1"/>
  <c r="G149" i="16"/>
  <c r="H149" i="16" s="1"/>
  <c r="I149" i="16" s="1"/>
  <c r="G148" i="16"/>
  <c r="H148" i="16" s="1"/>
  <c r="I148" i="16" s="1"/>
  <c r="G147" i="16"/>
  <c r="H147" i="16" s="1"/>
  <c r="I147" i="16" s="1"/>
  <c r="H155" i="16"/>
  <c r="I155" i="16" s="1"/>
  <c r="G170" i="16"/>
  <c r="H170" i="16" s="1"/>
  <c r="I170" i="16" s="1"/>
  <c r="H94" i="16"/>
  <c r="I94" i="16" s="1"/>
  <c r="H93" i="16"/>
  <c r="I93" i="16" s="1"/>
  <c r="K93" i="16" s="1"/>
  <c r="H113" i="16"/>
  <c r="I113" i="16" s="1"/>
  <c r="K113" i="16" s="1"/>
  <c r="H134" i="16"/>
  <c r="I134" i="16" s="1"/>
  <c r="H145" i="16"/>
  <c r="I145" i="16" s="1"/>
  <c r="H92" i="16"/>
  <c r="I92" i="16" s="1"/>
  <c r="H90" i="16"/>
  <c r="I90" i="16" s="1"/>
  <c r="H112" i="16"/>
  <c r="I112" i="16" s="1"/>
  <c r="H109" i="16"/>
  <c r="I109" i="16" s="1"/>
  <c r="H36" i="16"/>
  <c r="I36" i="16" s="1"/>
  <c r="H89" i="16"/>
  <c r="I89" i="16" s="1"/>
  <c r="H88" i="16"/>
  <c r="I88" i="16" s="1"/>
  <c r="K88" i="16" s="1"/>
  <c r="G143" i="16"/>
  <c r="H143" i="16" s="1"/>
  <c r="I143" i="16" s="1"/>
  <c r="H142" i="16"/>
  <c r="I142" i="16" s="1"/>
  <c r="H141" i="16"/>
  <c r="I141" i="16" s="1"/>
  <c r="H175" i="16"/>
  <c r="I175" i="16" s="1"/>
  <c r="H173" i="16"/>
  <c r="I173" i="16" s="1"/>
  <c r="K173" i="16" s="1"/>
  <c r="H172" i="16"/>
  <c r="I172" i="16" s="1"/>
  <c r="H169" i="16"/>
  <c r="I169" i="16" s="1"/>
  <c r="K169" i="16" s="1"/>
  <c r="H168" i="16"/>
  <c r="I168" i="16" s="1"/>
  <c r="H167" i="16"/>
  <c r="I167" i="16" s="1"/>
  <c r="K167" i="16" s="1"/>
  <c r="G165" i="16"/>
  <c r="H165" i="16" s="1"/>
  <c r="I165" i="16" s="1"/>
  <c r="H164" i="16"/>
  <c r="I164" i="16" s="1"/>
  <c r="H163" i="16"/>
  <c r="I163" i="16" s="1"/>
  <c r="K163" i="16" s="1"/>
  <c r="H160" i="16"/>
  <c r="I160" i="16" s="1"/>
  <c r="G159" i="16"/>
  <c r="H159" i="16" s="1"/>
  <c r="I159" i="16" s="1"/>
  <c r="H158" i="16"/>
  <c r="I158" i="16" s="1"/>
  <c r="K158" i="16" s="1"/>
  <c r="H154" i="16"/>
  <c r="I154" i="16" s="1"/>
  <c r="H153" i="16"/>
  <c r="I153" i="16" s="1"/>
  <c r="K153" i="16" s="1"/>
  <c r="H152" i="16"/>
  <c r="I152" i="16" s="1"/>
  <c r="H139" i="16"/>
  <c r="I139" i="16" s="1"/>
  <c r="K139" i="16" s="1"/>
  <c r="H138" i="16"/>
  <c r="I138" i="16" s="1"/>
  <c r="H137" i="16"/>
  <c r="I137" i="16" s="1"/>
  <c r="K137" i="16" s="1"/>
  <c r="H133" i="16"/>
  <c r="I133" i="16" s="1"/>
  <c r="H132" i="16"/>
  <c r="I132" i="16" s="1"/>
  <c r="K132" i="16" s="1"/>
  <c r="G131" i="16"/>
  <c r="H131" i="16" s="1"/>
  <c r="I131" i="16" s="1"/>
  <c r="H129" i="16"/>
  <c r="I129" i="16" s="1"/>
  <c r="H128" i="16"/>
  <c r="I128" i="16" s="1"/>
  <c r="K128" i="16" s="1"/>
  <c r="H127" i="16"/>
  <c r="I127" i="16" s="1"/>
  <c r="K127" i="16" s="1"/>
  <c r="H126" i="16"/>
  <c r="I126" i="16" s="1"/>
  <c r="K126" i="16" s="1"/>
  <c r="H125" i="16"/>
  <c r="I125" i="16" s="1"/>
  <c r="K125" i="16" s="1"/>
  <c r="H124" i="16"/>
  <c r="I124" i="16" s="1"/>
  <c r="K124" i="16" s="1"/>
  <c r="H123" i="16"/>
  <c r="I123" i="16" s="1"/>
  <c r="K123" i="16" s="1"/>
  <c r="H121" i="16"/>
  <c r="I121" i="16" s="1"/>
  <c r="K121" i="16" s="1"/>
  <c r="G120" i="16"/>
  <c r="H120" i="16" s="1"/>
  <c r="I120" i="16" s="1"/>
  <c r="H119" i="16"/>
  <c r="I119" i="16" s="1"/>
  <c r="H118" i="16"/>
  <c r="I118" i="16" s="1"/>
  <c r="K118" i="16" s="1"/>
  <c r="H117" i="16"/>
  <c r="I117" i="16" s="1"/>
  <c r="H116" i="16"/>
  <c r="I116" i="16" s="1"/>
  <c r="K116" i="16" s="1"/>
  <c r="H115" i="16"/>
  <c r="I115" i="16" s="1"/>
  <c r="H110" i="16"/>
  <c r="I110" i="16" s="1"/>
  <c r="K110" i="16" s="1"/>
  <c r="H108" i="16"/>
  <c r="I108" i="16" s="1"/>
  <c r="H107" i="16"/>
  <c r="I107" i="16" s="1"/>
  <c r="K107" i="16" s="1"/>
  <c r="H106" i="16"/>
  <c r="I106" i="16" s="1"/>
  <c r="H105" i="16"/>
  <c r="I105" i="16" s="1"/>
  <c r="K105" i="16" s="1"/>
  <c r="H104" i="16"/>
  <c r="I104" i="16" s="1"/>
  <c r="H103" i="16"/>
  <c r="I103" i="16" s="1"/>
  <c r="K103" i="16" s="1"/>
  <c r="H102" i="16"/>
  <c r="I102" i="16" s="1"/>
  <c r="H101" i="16"/>
  <c r="I101" i="16" s="1"/>
  <c r="K101" i="16" s="1"/>
  <c r="H99" i="16"/>
  <c r="I99" i="16" s="1"/>
  <c r="H98" i="16"/>
  <c r="I98" i="16" s="1"/>
  <c r="K98" i="16" s="1"/>
  <c r="H97" i="16"/>
  <c r="I97" i="16" s="1"/>
  <c r="H96" i="16"/>
  <c r="I96" i="16" s="1"/>
  <c r="K96" i="16" s="1"/>
  <c r="H87" i="16"/>
  <c r="I87" i="16" s="1"/>
  <c r="H86" i="16"/>
  <c r="I86" i="16" s="1"/>
  <c r="K86" i="16" s="1"/>
  <c r="H85" i="16"/>
  <c r="I85" i="16" s="1"/>
  <c r="H84" i="16"/>
  <c r="I84" i="16" s="1"/>
  <c r="K84" i="16" s="1"/>
  <c r="H83" i="16"/>
  <c r="I83" i="16" s="1"/>
  <c r="H82" i="16"/>
  <c r="I82" i="16" s="1"/>
  <c r="K82" i="16" s="1"/>
  <c r="H80" i="16"/>
  <c r="I80" i="16" s="1"/>
  <c r="H79" i="16"/>
  <c r="I79" i="16" s="1"/>
  <c r="K79" i="16" s="1"/>
  <c r="H78" i="16"/>
  <c r="I78" i="16" s="1"/>
  <c r="H77" i="16"/>
  <c r="I77" i="16" s="1"/>
  <c r="K77" i="16" s="1"/>
  <c r="H76" i="16"/>
  <c r="I76" i="16" s="1"/>
  <c r="H75" i="16"/>
  <c r="I75" i="16" s="1"/>
  <c r="H74" i="16"/>
  <c r="I74" i="16" s="1"/>
  <c r="K74" i="16" s="1"/>
  <c r="H73" i="16"/>
  <c r="I73" i="16" s="1"/>
  <c r="K73" i="16" s="1"/>
  <c r="H72" i="16"/>
  <c r="I72" i="16" s="1"/>
  <c r="K72" i="16" s="1"/>
  <c r="H71" i="16"/>
  <c r="I71" i="16" s="1"/>
  <c r="K71" i="16" s="1"/>
  <c r="H69" i="16"/>
  <c r="I69" i="16" s="1"/>
  <c r="K69" i="16" s="1"/>
  <c r="H68" i="16"/>
  <c r="I68" i="16" s="1"/>
  <c r="K68" i="16" s="1"/>
  <c r="H66" i="16"/>
  <c r="I66" i="16" s="1"/>
  <c r="K66" i="16" s="1"/>
  <c r="H65" i="16"/>
  <c r="I65" i="16" s="1"/>
  <c r="K65" i="16" s="1"/>
  <c r="H64" i="16"/>
  <c r="I64" i="16" s="1"/>
  <c r="K64" i="16" s="1"/>
  <c r="H63" i="16"/>
  <c r="I63" i="16" s="1"/>
  <c r="K63" i="16" s="1"/>
  <c r="H62" i="16"/>
  <c r="I62" i="16" s="1"/>
  <c r="K62" i="16" s="1"/>
  <c r="H61" i="16"/>
  <c r="I61" i="16" s="1"/>
  <c r="K61" i="16" s="1"/>
  <c r="H60" i="16"/>
  <c r="I60" i="16" s="1"/>
  <c r="K60" i="16" s="1"/>
  <c r="H58" i="16"/>
  <c r="I58" i="16" s="1"/>
  <c r="K58" i="16" s="1"/>
  <c r="H57" i="16"/>
  <c r="I57" i="16" s="1"/>
  <c r="K57" i="16" s="1"/>
  <c r="H56" i="16"/>
  <c r="I56" i="16" s="1"/>
  <c r="K56" i="16" s="1"/>
  <c r="H55" i="16"/>
  <c r="I55" i="16" s="1"/>
  <c r="H53" i="16"/>
  <c r="I53" i="16" s="1"/>
  <c r="H52" i="16"/>
  <c r="I52" i="16" s="1"/>
  <c r="H51" i="16"/>
  <c r="I51" i="16" s="1"/>
  <c r="H49" i="16"/>
  <c r="I49" i="16" s="1"/>
  <c r="H48" i="16"/>
  <c r="I48" i="16" s="1"/>
  <c r="H47" i="16"/>
  <c r="I47" i="16" s="1"/>
  <c r="H46" i="16"/>
  <c r="I46" i="16" s="1"/>
  <c r="H45" i="16"/>
  <c r="I45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5" i="16"/>
  <c r="I35" i="16" s="1"/>
  <c r="H34" i="16"/>
  <c r="I34" i="16" s="1"/>
  <c r="H33" i="16"/>
  <c r="I33" i="16" s="1"/>
  <c r="H32" i="16"/>
  <c r="I32" i="16" s="1"/>
  <c r="H31" i="16"/>
  <c r="I31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5" i="16"/>
  <c r="I15" i="16" s="1"/>
  <c r="H14" i="16"/>
  <c r="I14" i="16" s="1"/>
  <c r="H13" i="16"/>
  <c r="I13" i="16" s="1"/>
  <c r="H12" i="16"/>
  <c r="I12" i="16" s="1"/>
  <c r="K12" i="16" s="1"/>
  <c r="N162" i="16" l="1"/>
  <c r="L144" i="16"/>
  <c r="M144" i="16" s="1"/>
  <c r="N144" i="16" s="1"/>
  <c r="L136" i="16"/>
  <c r="M136" i="16" s="1"/>
  <c r="N136" i="16" s="1"/>
  <c r="J148" i="16"/>
  <c r="K148" i="16"/>
  <c r="J150" i="16"/>
  <c r="K150" i="16"/>
  <c r="J147" i="16"/>
  <c r="K147" i="16"/>
  <c r="J149" i="16"/>
  <c r="K149" i="16"/>
  <c r="J155" i="16"/>
  <c r="K155" i="16"/>
  <c r="J170" i="16"/>
  <c r="K170" i="16"/>
  <c r="J94" i="16"/>
  <c r="K94" i="16"/>
  <c r="J93" i="16"/>
  <c r="L93" i="16" s="1"/>
  <c r="J113" i="16"/>
  <c r="L113" i="16" s="1"/>
  <c r="K134" i="16"/>
  <c r="J134" i="16"/>
  <c r="J145" i="16"/>
  <c r="K145" i="16"/>
  <c r="J92" i="16"/>
  <c r="K92" i="16"/>
  <c r="J90" i="16"/>
  <c r="K90" i="16"/>
  <c r="J112" i="16"/>
  <c r="K112" i="16"/>
  <c r="K109" i="16"/>
  <c r="J109" i="16"/>
  <c r="J36" i="16"/>
  <c r="K36" i="16"/>
  <c r="J89" i="16"/>
  <c r="K89" i="16"/>
  <c r="J88" i="16"/>
  <c r="L88" i="16" s="1"/>
  <c r="J143" i="16"/>
  <c r="K143" i="16"/>
  <c r="K141" i="16"/>
  <c r="J141" i="16"/>
  <c r="K142" i="16"/>
  <c r="J142" i="16"/>
  <c r="J12" i="16"/>
  <c r="L12" i="16" s="1"/>
  <c r="K17" i="16"/>
  <c r="J17" i="16"/>
  <c r="K21" i="16"/>
  <c r="J21" i="16"/>
  <c r="K26" i="16"/>
  <c r="J26" i="16"/>
  <c r="K31" i="16"/>
  <c r="J31" i="16"/>
  <c r="K35" i="16"/>
  <c r="J35" i="16"/>
  <c r="K41" i="16"/>
  <c r="J41" i="16"/>
  <c r="K46" i="16"/>
  <c r="J46" i="16"/>
  <c r="K51" i="16"/>
  <c r="J51" i="16"/>
  <c r="J13" i="16"/>
  <c r="K13" i="16"/>
  <c r="K14" i="16"/>
  <c r="J14" i="16"/>
  <c r="K19" i="16"/>
  <c r="J19" i="16"/>
  <c r="K24" i="16"/>
  <c r="J24" i="16"/>
  <c r="K28" i="16"/>
  <c r="J28" i="16"/>
  <c r="K33" i="16"/>
  <c r="J33" i="16"/>
  <c r="K39" i="16"/>
  <c r="J39" i="16"/>
  <c r="K43" i="16"/>
  <c r="J43" i="16"/>
  <c r="K48" i="16"/>
  <c r="J48" i="16"/>
  <c r="K53" i="16"/>
  <c r="J53" i="16"/>
  <c r="K15" i="16"/>
  <c r="K18" i="16"/>
  <c r="K25" i="16"/>
  <c r="K42" i="16"/>
  <c r="K45" i="16"/>
  <c r="K47" i="16"/>
  <c r="K49" i="16"/>
  <c r="K52" i="16"/>
  <c r="K55" i="16"/>
  <c r="J76" i="16"/>
  <c r="K76" i="16"/>
  <c r="J80" i="16"/>
  <c r="K80" i="16"/>
  <c r="J85" i="16"/>
  <c r="K85" i="16"/>
  <c r="J97" i="16"/>
  <c r="K97" i="16"/>
  <c r="J102" i="16"/>
  <c r="K102" i="16"/>
  <c r="J106" i="16"/>
  <c r="K106" i="16"/>
  <c r="J115" i="16"/>
  <c r="K115" i="16"/>
  <c r="J119" i="16"/>
  <c r="K119" i="16"/>
  <c r="J120" i="16"/>
  <c r="K120" i="16"/>
  <c r="K20" i="16"/>
  <c r="K22" i="16"/>
  <c r="K27" i="16"/>
  <c r="K29" i="16"/>
  <c r="K32" i="16"/>
  <c r="K34" i="16"/>
  <c r="K38" i="16"/>
  <c r="K40" i="16"/>
  <c r="J15" i="16"/>
  <c r="J18" i="16"/>
  <c r="J20" i="16"/>
  <c r="J22" i="16"/>
  <c r="J25" i="16"/>
  <c r="J27" i="16"/>
  <c r="J29" i="16"/>
  <c r="J32" i="16"/>
  <c r="J34" i="16"/>
  <c r="J38" i="16"/>
  <c r="J40" i="16"/>
  <c r="J42" i="16"/>
  <c r="J45" i="16"/>
  <c r="J47" i="16"/>
  <c r="J49" i="16"/>
  <c r="J52" i="16"/>
  <c r="J55" i="16"/>
  <c r="J56" i="16"/>
  <c r="L56" i="16" s="1"/>
  <c r="J57" i="16"/>
  <c r="L57" i="16" s="1"/>
  <c r="J58" i="16"/>
  <c r="L58" i="16" s="1"/>
  <c r="J60" i="16"/>
  <c r="L60" i="16" s="1"/>
  <c r="J61" i="16"/>
  <c r="L61" i="16" s="1"/>
  <c r="J62" i="16"/>
  <c r="L62" i="16" s="1"/>
  <c r="J63" i="16"/>
  <c r="L63" i="16" s="1"/>
  <c r="J64" i="16"/>
  <c r="L64" i="16" s="1"/>
  <c r="J65" i="16"/>
  <c r="L65" i="16" s="1"/>
  <c r="J66" i="16"/>
  <c r="L66" i="16" s="1"/>
  <c r="J68" i="16"/>
  <c r="L68" i="16" s="1"/>
  <c r="J69" i="16"/>
  <c r="L69" i="16" s="1"/>
  <c r="J71" i="16"/>
  <c r="L71" i="16" s="1"/>
  <c r="J72" i="16"/>
  <c r="L72" i="16" s="1"/>
  <c r="J73" i="16"/>
  <c r="L73" i="16" s="1"/>
  <c r="J74" i="16"/>
  <c r="L74" i="16" s="1"/>
  <c r="K75" i="16"/>
  <c r="J75" i="16"/>
  <c r="J78" i="16"/>
  <c r="K78" i="16"/>
  <c r="J83" i="16"/>
  <c r="K83" i="16"/>
  <c r="J87" i="16"/>
  <c r="K87" i="16"/>
  <c r="J99" i="16"/>
  <c r="K99" i="16"/>
  <c r="J104" i="16"/>
  <c r="K104" i="16"/>
  <c r="J108" i="16"/>
  <c r="K108" i="16"/>
  <c r="J117" i="16"/>
  <c r="K117" i="16"/>
  <c r="J77" i="16"/>
  <c r="L77" i="16" s="1"/>
  <c r="J79" i="16"/>
  <c r="L79" i="16" s="1"/>
  <c r="J82" i="16"/>
  <c r="L82" i="16" s="1"/>
  <c r="J84" i="16"/>
  <c r="L84" i="16" s="1"/>
  <c r="J86" i="16"/>
  <c r="L86" i="16" s="1"/>
  <c r="J96" i="16"/>
  <c r="L96" i="16" s="1"/>
  <c r="J98" i="16"/>
  <c r="L98" i="16" s="1"/>
  <c r="J101" i="16"/>
  <c r="L101" i="16" s="1"/>
  <c r="J103" i="16"/>
  <c r="L103" i="16" s="1"/>
  <c r="J105" i="16"/>
  <c r="L105" i="16" s="1"/>
  <c r="J107" i="16"/>
  <c r="L107" i="16" s="1"/>
  <c r="J110" i="16"/>
  <c r="L110" i="16" s="1"/>
  <c r="J116" i="16"/>
  <c r="L116" i="16" s="1"/>
  <c r="J118" i="16"/>
  <c r="L118" i="16" s="1"/>
  <c r="J121" i="16"/>
  <c r="L121" i="16" s="1"/>
  <c r="J123" i="16"/>
  <c r="L123" i="16" s="1"/>
  <c r="J124" i="16"/>
  <c r="L124" i="16" s="1"/>
  <c r="J125" i="16"/>
  <c r="L125" i="16" s="1"/>
  <c r="J126" i="16"/>
  <c r="L126" i="16" s="1"/>
  <c r="J127" i="16"/>
  <c r="L127" i="16" s="1"/>
  <c r="J128" i="16"/>
  <c r="L128" i="16" s="1"/>
  <c r="J133" i="16"/>
  <c r="K133" i="16"/>
  <c r="J152" i="16"/>
  <c r="K152" i="16"/>
  <c r="K159" i="16"/>
  <c r="J159" i="16"/>
  <c r="J164" i="16"/>
  <c r="K164" i="16"/>
  <c r="J165" i="16"/>
  <c r="K165" i="16"/>
  <c r="J172" i="16"/>
  <c r="K172" i="16"/>
  <c r="J129" i="16"/>
  <c r="K129" i="16"/>
  <c r="J131" i="16"/>
  <c r="K131" i="16"/>
  <c r="J138" i="16"/>
  <c r="K138" i="16"/>
  <c r="J154" i="16"/>
  <c r="K154" i="16"/>
  <c r="J160" i="16"/>
  <c r="K160" i="16"/>
  <c r="J168" i="16"/>
  <c r="K168" i="16"/>
  <c r="J175" i="16"/>
  <c r="K175" i="16"/>
  <c r="J132" i="16"/>
  <c r="L132" i="16" s="1"/>
  <c r="J137" i="16"/>
  <c r="L137" i="16" s="1"/>
  <c r="J139" i="16"/>
  <c r="L139" i="16" s="1"/>
  <c r="J153" i="16"/>
  <c r="L153" i="16" s="1"/>
  <c r="J158" i="16"/>
  <c r="L158" i="16" s="1"/>
  <c r="J163" i="16"/>
  <c r="L163" i="16" s="1"/>
  <c r="J167" i="16"/>
  <c r="L167" i="16" s="1"/>
  <c r="J169" i="16"/>
  <c r="L169" i="16" s="1"/>
  <c r="J173" i="16"/>
  <c r="L173" i="16" s="1"/>
  <c r="G15" i="15"/>
  <c r="G14" i="15"/>
  <c r="G13" i="15"/>
  <c r="L20" i="16" l="1"/>
  <c r="M20" i="16" s="1"/>
  <c r="N20" i="16" s="1"/>
  <c r="L22" i="16"/>
  <c r="M22" i="16" s="1"/>
  <c r="N22" i="16" s="1"/>
  <c r="L172" i="16"/>
  <c r="M172" i="16" s="1"/>
  <c r="N172" i="16" s="1"/>
  <c r="L76" i="16"/>
  <c r="M76" i="16" s="1"/>
  <c r="N76" i="16" s="1"/>
  <c r="L170" i="16"/>
  <c r="M170" i="16" s="1"/>
  <c r="N170" i="16" s="1"/>
  <c r="L149" i="16"/>
  <c r="M149" i="16" s="1"/>
  <c r="N149" i="16" s="1"/>
  <c r="L150" i="16"/>
  <c r="L148" i="16"/>
  <c r="M148" i="16" s="1"/>
  <c r="N148" i="16" s="1"/>
  <c r="L147" i="16"/>
  <c r="L39" i="16"/>
  <c r="M39" i="16" s="1"/>
  <c r="N39" i="16" s="1"/>
  <c r="L155" i="16"/>
  <c r="M155" i="16" s="1"/>
  <c r="L32" i="16"/>
  <c r="M32" i="16" s="1"/>
  <c r="N32" i="16" s="1"/>
  <c r="L27" i="16"/>
  <c r="M27" i="16" s="1"/>
  <c r="N27" i="16" s="1"/>
  <c r="L18" i="16"/>
  <c r="M18" i="16" s="1"/>
  <c r="N18" i="16" s="1"/>
  <c r="L24" i="16"/>
  <c r="M24" i="16" s="1"/>
  <c r="N24" i="16" s="1"/>
  <c r="L19" i="16"/>
  <c r="M19" i="16" s="1"/>
  <c r="N19" i="16" s="1"/>
  <c r="L14" i="16"/>
  <c r="M14" i="16" s="1"/>
  <c r="N14" i="16" s="1"/>
  <c r="L55" i="16"/>
  <c r="M55" i="16" s="1"/>
  <c r="N55" i="16" s="1"/>
  <c r="L49" i="16"/>
  <c r="M49" i="16" s="1"/>
  <c r="N49" i="16" s="1"/>
  <c r="L45" i="16"/>
  <c r="M45" i="16" s="1"/>
  <c r="N45" i="16" s="1"/>
  <c r="L94" i="16"/>
  <c r="M94" i="16" s="1"/>
  <c r="N94" i="16" s="1"/>
  <c r="M93" i="16"/>
  <c r="N93" i="16" s="1"/>
  <c r="L159" i="16"/>
  <c r="M159" i="16" s="1"/>
  <c r="N159" i="16" s="1"/>
  <c r="L154" i="16"/>
  <c r="M154" i="16" s="1"/>
  <c r="N154" i="16" s="1"/>
  <c r="L131" i="16"/>
  <c r="M131" i="16" s="1"/>
  <c r="N131" i="16" s="1"/>
  <c r="L13" i="16"/>
  <c r="M13" i="16" s="1"/>
  <c r="N13" i="16" s="1"/>
  <c r="L21" i="16"/>
  <c r="M21" i="16" s="1"/>
  <c r="N21" i="16" s="1"/>
  <c r="L17" i="16"/>
  <c r="M17" i="16" s="1"/>
  <c r="N17" i="16" s="1"/>
  <c r="L112" i="16"/>
  <c r="M112" i="16" s="1"/>
  <c r="N112" i="16" s="1"/>
  <c r="L90" i="16"/>
  <c r="M90" i="16" s="1"/>
  <c r="N90" i="16" s="1"/>
  <c r="L134" i="16"/>
  <c r="M134" i="16" s="1"/>
  <c r="N134" i="16" s="1"/>
  <c r="M113" i="16"/>
  <c r="N113" i="16" s="1"/>
  <c r="L145" i="16"/>
  <c r="L92" i="16"/>
  <c r="M92" i="16" s="1"/>
  <c r="N92" i="16" s="1"/>
  <c r="L175" i="16"/>
  <c r="M175" i="16" s="1"/>
  <c r="N175" i="16" s="1"/>
  <c r="L165" i="16"/>
  <c r="M165" i="16" s="1"/>
  <c r="N165" i="16" s="1"/>
  <c r="L117" i="16"/>
  <c r="M117" i="16" s="1"/>
  <c r="N117" i="16" s="1"/>
  <c r="L87" i="16"/>
  <c r="M87" i="16" s="1"/>
  <c r="N87" i="16" s="1"/>
  <c r="L78" i="16"/>
  <c r="M78" i="16" s="1"/>
  <c r="N78" i="16" s="1"/>
  <c r="L40" i="16"/>
  <c r="M40" i="16" s="1"/>
  <c r="N40" i="16" s="1"/>
  <c r="L34" i="16"/>
  <c r="M34" i="16" s="1"/>
  <c r="N34" i="16" s="1"/>
  <c r="L106" i="16"/>
  <c r="M106" i="16" s="1"/>
  <c r="N106" i="16" s="1"/>
  <c r="L97" i="16"/>
  <c r="M97" i="16" s="1"/>
  <c r="N97" i="16" s="1"/>
  <c r="L80" i="16"/>
  <c r="M80" i="16" s="1"/>
  <c r="N80" i="16" s="1"/>
  <c r="L48" i="16"/>
  <c r="M48" i="16" s="1"/>
  <c r="N48" i="16" s="1"/>
  <c r="L41" i="16"/>
  <c r="M41" i="16" s="1"/>
  <c r="N41" i="16" s="1"/>
  <c r="L35" i="16"/>
  <c r="M35" i="16" s="1"/>
  <c r="N35" i="16" s="1"/>
  <c r="L31" i="16"/>
  <c r="M31" i="16" s="1"/>
  <c r="N31" i="16" s="1"/>
  <c r="L26" i="16"/>
  <c r="M26" i="16" s="1"/>
  <c r="N26" i="16" s="1"/>
  <c r="L142" i="16"/>
  <c r="M142" i="16" s="1"/>
  <c r="N142" i="16" s="1"/>
  <c r="L141" i="16"/>
  <c r="M141" i="16" s="1"/>
  <c r="N141" i="16" s="1"/>
  <c r="L109" i="16"/>
  <c r="M109" i="16" s="1"/>
  <c r="N109" i="16" s="1"/>
  <c r="L36" i="16"/>
  <c r="M36" i="16" s="1"/>
  <c r="L89" i="16"/>
  <c r="M88" i="16"/>
  <c r="N88" i="16" s="1"/>
  <c r="L143" i="16"/>
  <c r="M143" i="16" s="1"/>
  <c r="N143" i="16" s="1"/>
  <c r="L168" i="16"/>
  <c r="M168" i="16" s="1"/>
  <c r="N168" i="16" s="1"/>
  <c r="L164" i="16"/>
  <c r="M164" i="16" s="1"/>
  <c r="N164" i="16" s="1"/>
  <c r="L160" i="16"/>
  <c r="L152" i="16"/>
  <c r="M152" i="16" s="1"/>
  <c r="N152" i="16" s="1"/>
  <c r="L138" i="16"/>
  <c r="M138" i="16" s="1"/>
  <c r="N138" i="16" s="1"/>
  <c r="L133" i="16"/>
  <c r="M133" i="16" s="1"/>
  <c r="N133" i="16" s="1"/>
  <c r="L129" i="16"/>
  <c r="M129" i="16" s="1"/>
  <c r="N129" i="16" s="1"/>
  <c r="L120" i="16"/>
  <c r="M120" i="16" s="1"/>
  <c r="N120" i="16" s="1"/>
  <c r="L119" i="16"/>
  <c r="M119" i="16" s="1"/>
  <c r="N119" i="16" s="1"/>
  <c r="L115" i="16"/>
  <c r="M115" i="16" s="1"/>
  <c r="N115" i="16" s="1"/>
  <c r="L108" i="16"/>
  <c r="M108" i="16" s="1"/>
  <c r="N108" i="16" s="1"/>
  <c r="L104" i="16"/>
  <c r="M104" i="16" s="1"/>
  <c r="N104" i="16" s="1"/>
  <c r="L102" i="16"/>
  <c r="M102" i="16" s="1"/>
  <c r="N102" i="16" s="1"/>
  <c r="L99" i="16"/>
  <c r="M99" i="16" s="1"/>
  <c r="N99" i="16" s="1"/>
  <c r="L85" i="16"/>
  <c r="M85" i="16" s="1"/>
  <c r="N85" i="16" s="1"/>
  <c r="L83" i="16"/>
  <c r="M83" i="16" s="1"/>
  <c r="N83" i="16" s="1"/>
  <c r="L75" i="16"/>
  <c r="M75" i="16" s="1"/>
  <c r="N75" i="16" s="1"/>
  <c r="L53" i="16"/>
  <c r="M53" i="16" s="1"/>
  <c r="N53" i="16" s="1"/>
  <c r="L43" i="16"/>
  <c r="M43" i="16" s="1"/>
  <c r="N43" i="16" s="1"/>
  <c r="L52" i="16"/>
  <c r="M52" i="16" s="1"/>
  <c r="N52" i="16" s="1"/>
  <c r="L47" i="16"/>
  <c r="M47" i="16" s="1"/>
  <c r="N47" i="16" s="1"/>
  <c r="L51" i="16"/>
  <c r="M51" i="16" s="1"/>
  <c r="N51" i="16" s="1"/>
  <c r="L46" i="16"/>
  <c r="M46" i="16" s="1"/>
  <c r="L42" i="16"/>
  <c r="M42" i="16" s="1"/>
  <c r="N42" i="16" s="1"/>
  <c r="L38" i="16"/>
  <c r="M38" i="16" s="1"/>
  <c r="N38" i="16" s="1"/>
  <c r="L33" i="16"/>
  <c r="L29" i="16"/>
  <c r="M29" i="16" s="1"/>
  <c r="N29" i="16" s="1"/>
  <c r="L28" i="16"/>
  <c r="M28" i="16" s="1"/>
  <c r="L25" i="16"/>
  <c r="M25" i="16" s="1"/>
  <c r="N25" i="16" s="1"/>
  <c r="L15" i="16"/>
  <c r="M15" i="16" s="1"/>
  <c r="N15" i="16" s="1"/>
  <c r="M160" i="16"/>
  <c r="N160" i="16" s="1"/>
  <c r="M123" i="16"/>
  <c r="N123" i="16" s="1"/>
  <c r="M110" i="16"/>
  <c r="N110" i="16" s="1"/>
  <c r="M101" i="16"/>
  <c r="N101" i="16" s="1"/>
  <c r="M96" i="16"/>
  <c r="N96" i="16" s="1"/>
  <c r="M84" i="16"/>
  <c r="N84" i="16" s="1"/>
  <c r="M79" i="16"/>
  <c r="N79" i="16" s="1"/>
  <c r="M74" i="16"/>
  <c r="N74" i="16" s="1"/>
  <c r="M72" i="16"/>
  <c r="N72" i="16" s="1"/>
  <c r="M68" i="16"/>
  <c r="N68" i="16" s="1"/>
  <c r="M64" i="16"/>
  <c r="N64" i="16" s="1"/>
  <c r="M62" i="16"/>
  <c r="N62" i="16" s="1"/>
  <c r="M58" i="16"/>
  <c r="N58" i="16" s="1"/>
  <c r="M128" i="16"/>
  <c r="N128" i="16" s="1"/>
  <c r="M118" i="16"/>
  <c r="N118" i="16" s="1"/>
  <c r="M105" i="16"/>
  <c r="N105" i="16" s="1"/>
  <c r="M127" i="16"/>
  <c r="N127" i="16" s="1"/>
  <c r="M124" i="16"/>
  <c r="N124" i="16" s="1"/>
  <c r="M121" i="16"/>
  <c r="N121" i="16" s="1"/>
  <c r="M116" i="16"/>
  <c r="N116" i="16" s="1"/>
  <c r="M107" i="16"/>
  <c r="N107" i="16" s="1"/>
  <c r="M103" i="16"/>
  <c r="N103" i="16" s="1"/>
  <c r="M98" i="16"/>
  <c r="N98" i="16" s="1"/>
  <c r="M86" i="16"/>
  <c r="N86" i="16" s="1"/>
  <c r="M82" i="16"/>
  <c r="N82" i="16" s="1"/>
  <c r="M77" i="16"/>
  <c r="N77" i="16" s="1"/>
  <c r="M73" i="16"/>
  <c r="N73" i="16" s="1"/>
  <c r="M69" i="16"/>
  <c r="N69" i="16" s="1"/>
  <c r="M66" i="16"/>
  <c r="N66" i="16" s="1"/>
  <c r="M63" i="16"/>
  <c r="N63" i="16" s="1"/>
  <c r="M60" i="16"/>
  <c r="N60" i="16" s="1"/>
  <c r="M57" i="16"/>
  <c r="N57" i="16" s="1"/>
  <c r="M173" i="16"/>
  <c r="N173" i="16" s="1"/>
  <c r="M167" i="16"/>
  <c r="N167" i="16" s="1"/>
  <c r="M158" i="16"/>
  <c r="N158" i="16" s="1"/>
  <c r="M139" i="16"/>
  <c r="N139" i="16" s="1"/>
  <c r="M132" i="16"/>
  <c r="N132" i="16" s="1"/>
  <c r="M126" i="16"/>
  <c r="N126" i="16" s="1"/>
  <c r="M71" i="16"/>
  <c r="N71" i="16" s="1"/>
  <c r="M65" i="16"/>
  <c r="N65" i="16" s="1"/>
  <c r="M61" i="16"/>
  <c r="N61" i="16" s="1"/>
  <c r="M56" i="16"/>
  <c r="N56" i="16" s="1"/>
  <c r="M169" i="16"/>
  <c r="N169" i="16" s="1"/>
  <c r="M163" i="16"/>
  <c r="N163" i="16" s="1"/>
  <c r="M153" i="16"/>
  <c r="N153" i="16" s="1"/>
  <c r="M137" i="16"/>
  <c r="N137" i="16" s="1"/>
  <c r="M125" i="16"/>
  <c r="N125" i="16" s="1"/>
  <c r="M12" i="16"/>
  <c r="N12" i="16" s="1"/>
  <c r="H14" i="15"/>
  <c r="I14" i="15" s="1"/>
  <c r="H13" i="15"/>
  <c r="I13" i="15" s="1"/>
  <c r="G12" i="15"/>
  <c r="H12" i="15" s="1"/>
  <c r="I12" i="15" s="1"/>
  <c r="N155" i="16" l="1"/>
  <c r="M150" i="16"/>
  <c r="N150" i="16" s="1"/>
  <c r="M147" i="16"/>
  <c r="N147" i="16" s="1"/>
  <c r="N36" i="16"/>
  <c r="M145" i="16"/>
  <c r="N145" i="16" s="1"/>
  <c r="N28" i="16"/>
  <c r="M89" i="16"/>
  <c r="N89" i="16" s="1"/>
  <c r="N46" i="16"/>
  <c r="M33" i="16"/>
  <c r="N33" i="16" s="1"/>
  <c r="K14" i="15"/>
  <c r="J14" i="15"/>
  <c r="K13" i="15"/>
  <c r="J13" i="15"/>
  <c r="J12" i="15"/>
  <c r="K12" i="15"/>
  <c r="H15" i="15"/>
  <c r="L12" i="15" l="1"/>
  <c r="M12" i="15" s="1"/>
  <c r="N12" i="15" s="1"/>
  <c r="L14" i="15"/>
  <c r="M14" i="15" s="1"/>
  <c r="N14" i="15" s="1"/>
  <c r="L13" i="15"/>
  <c r="M13" i="15" s="1"/>
  <c r="I15" i="15"/>
  <c r="N13" i="15" l="1"/>
  <c r="J15" i="15"/>
  <c r="K15" i="15"/>
  <c r="L15" i="15" l="1"/>
  <c r="M15" i="15" s="1"/>
  <c r="N15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3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схилі к=1,15</t>
        </r>
      </text>
    </comment>
    <comment ref="G16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3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5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1,2 примітка роботи виконані висоторізом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3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схилі к=1,15</t>
        </r>
      </text>
    </comment>
    <comment ref="G16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9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1,2 примітка роботи виконані висоторізом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3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схилі к=1,15</t>
        </r>
      </text>
    </comment>
    <comment ref="G16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1,2 примітка роботи виконані висоторізом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21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схилі к=1,15</t>
        </r>
      </text>
    </comment>
    <comment ref="G165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6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8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1,2 примітка роботи виконані висоторізом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21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схилі к=1,15</t>
        </r>
      </text>
    </comment>
    <comment ref="G168" authorId="0" shapeId="0" xr:uid="{00000000-0006-0000-0B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9" authorId="0" shapeId="0" xr:uid="{00000000-0006-0000-0B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71" authorId="0" shapeId="0" xr:uid="{00000000-0006-0000-0B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1,2 примітка роботи виконані висоторізом</t>
        </r>
      </text>
    </comment>
  </commentList>
</comments>
</file>

<file path=xl/sharedStrings.xml><?xml version="1.0" encoding="utf-8"?>
<sst xmlns="http://schemas.openxmlformats.org/spreadsheetml/2006/main" count="3581" uniqueCount="399">
  <si>
    <t>ЗАТВЕРДЖУЮ</t>
  </si>
  <si>
    <t>ММКП "РБУ"</t>
  </si>
  <si>
    <t>______________ Цап О.К.</t>
  </si>
  <si>
    <t>РОЗРАХУНКОВА ВАРТІСТЬ ПОТОЧНОГО УТРИМАННЯ ЗЕЛЕНИХ НАСАДЖЕНЬ ПО ММКП "РБУ"</t>
  </si>
  <si>
    <t>№ п/п</t>
  </si>
  <si>
    <t>Обгрунтування розцінок</t>
  </si>
  <si>
    <t>Найменування робіт</t>
  </si>
  <si>
    <t>Одиниці виміру</t>
  </si>
  <si>
    <t>Розряд</t>
  </si>
  <si>
    <t>Тариф</t>
  </si>
  <si>
    <t>Норма часу</t>
  </si>
  <si>
    <t>Заробітна плата</t>
  </si>
  <si>
    <t>Заробітна плата (в т.ч. премія 42%)</t>
  </si>
  <si>
    <t>Відрахува-ння на заробітну плату 22%</t>
  </si>
  <si>
    <t>Повна собівартість</t>
  </si>
  <si>
    <t>Рентабельність 12%</t>
  </si>
  <si>
    <t>Сума</t>
  </si>
  <si>
    <t>шт</t>
  </si>
  <si>
    <t>Інженер з проектно-кошторисної роботи</t>
  </si>
  <si>
    <t>Русин О.В.</t>
  </si>
  <si>
    <t>Перевірено:</t>
  </si>
  <si>
    <t>_______________________________________________________________________________________________</t>
  </si>
  <si>
    <t>1.2.7.32</t>
  </si>
  <si>
    <t>Омолодження дерев листяних порід з діаметром стовбура до 50см при кількості зрівзів скелетних гілок 21-30</t>
  </si>
  <si>
    <t>Заступник директора</t>
  </si>
  <si>
    <t>1.2.8.28</t>
  </si>
  <si>
    <t>Очищення доріжок від снігу, щільного, не примерзлого до асфальту, при товщині шару понад 5см</t>
  </si>
  <si>
    <t>100м2</t>
  </si>
  <si>
    <t>1.2.8.31</t>
  </si>
  <si>
    <t>Посипання доріжок піском</t>
  </si>
  <si>
    <t>1.2.8.6</t>
  </si>
  <si>
    <t>Змітання снігу з диванів і лавок, при товщині шару до 10см</t>
  </si>
  <si>
    <t>1.2.8.30</t>
  </si>
  <si>
    <t>Очищення доріжок від снігу, щільного, примерзлого до асфальту, при товщині шару понад 5см</t>
  </si>
  <si>
    <t>1.2.11.1.48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</si>
  <si>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0,76-0,8м</t>
    </r>
  </si>
  <si>
    <t>м3</t>
  </si>
  <si>
    <t>1.2.11.2.9</t>
  </si>
  <si>
    <r>
      <t xml:space="preserve">Розкряжування повалених дерев,мяколистяні породи,
 </t>
    </r>
    <r>
      <rPr>
        <sz val="12"/>
        <color theme="1"/>
        <rFont val="Calibri"/>
        <family val="2"/>
        <charset val="204"/>
        <scheme val="minor"/>
      </rPr>
      <t>d 60см</t>
    </r>
  </si>
  <si>
    <t>1.2.11.2.15</t>
  </si>
  <si>
    <r>
      <t xml:space="preserve">Розкряжування повалених дерев,мяколистяні породи,
 </t>
    </r>
    <r>
      <rPr>
        <sz val="12"/>
        <color theme="1"/>
        <rFont val="Calibri"/>
        <family val="2"/>
        <charset val="204"/>
        <scheme val="minor"/>
      </rPr>
      <t>d 90см</t>
    </r>
  </si>
  <si>
    <t>1.2.5.53</t>
  </si>
  <si>
    <t>Підвязування садженця до кілка</t>
  </si>
  <si>
    <t>1.1.1.29</t>
  </si>
  <si>
    <t>Копання ям для садіння дерев і кущів з круглою грудкою в немерзлий грунт при розмірі ями 0,5х0,5м на грунтах середніх</t>
  </si>
  <si>
    <t>1.6.1.15</t>
  </si>
  <si>
    <t>Навантаження або розвантаження садивного матеріалу на транспортні засоби дере листяних порід з грудкою розміром 0,8х0,8х0,6м</t>
  </si>
  <si>
    <t>1.2.4.11</t>
  </si>
  <si>
    <t>Обрізування у квітниках кущів троянд чайно-гібридних</t>
  </si>
  <si>
    <t>1.1.1.8</t>
  </si>
  <si>
    <t>Планування (вирівнювання), зачищання без трамбування поверхні до 10см на грунтах середніх</t>
  </si>
  <si>
    <t>м2</t>
  </si>
  <si>
    <t>1.2.3.3</t>
  </si>
  <si>
    <t>Очищення газонів від опалого листя, гілля і сміття при засміченості великій</t>
  </si>
  <si>
    <t>1.6.1.28</t>
  </si>
  <si>
    <t>Навантаження листя мокрого</t>
  </si>
  <si>
    <t>т</t>
  </si>
  <si>
    <t>1.6.1.24</t>
  </si>
  <si>
    <t>Навантаження піску, каміння, щебеню, цегли, вугілля</t>
  </si>
  <si>
    <t>1.2.3.6</t>
  </si>
  <si>
    <t>Очищення газонів і квітників від стебел квіткових рослин</t>
  </si>
  <si>
    <t>1.2.11.1.44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</si>
  <si>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0,71-0,75м</t>
    </r>
  </si>
  <si>
    <t>1.2.11.3.1.7</t>
  </si>
  <si>
    <t>пень</t>
  </si>
  <si>
    <t>1.2.7.2</t>
  </si>
  <si>
    <t>Фомування крон дерев висотою 3-5м</t>
  </si>
  <si>
    <t>1.2.7.31</t>
  </si>
  <si>
    <t>Омолодження дерев листяних порід з діаметром стовбура до 50см при кількості зрівзів скелетних гілок до 20м</t>
  </si>
  <si>
    <t>1.6.1.29</t>
  </si>
  <si>
    <t>Навантаження листя сухого</t>
  </si>
  <si>
    <t>1.2.3.2</t>
  </si>
  <si>
    <t>Очищення газонів від опалого листя, гілля і сміття при засміченості середній</t>
  </si>
  <si>
    <t>1.2.11.1.36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</si>
  <si>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0,61-0,65м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</si>
  <si>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0,61-0,65м</t>
    </r>
  </si>
  <si>
    <t>1.2.11.1.28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</si>
  <si>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0,51-0,55м</t>
    </r>
  </si>
  <si>
    <t>1.2.11.1.7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</si>
  <si>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0,21-0,25м</t>
    </r>
  </si>
  <si>
    <t>1.2.11.1.40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</si>
  <si>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 0,66-0,7м</t>
    </r>
  </si>
  <si>
    <t>1.2.11.3.1.2</t>
  </si>
  <si>
    <t>Корчування пнів вручну, діаметр пня до 50см</t>
  </si>
  <si>
    <t>1.2.3.14</t>
  </si>
  <si>
    <t>Прополювання квітників без розпушування грунту при забуряненості середній</t>
  </si>
  <si>
    <t>1.1.1.17</t>
  </si>
  <si>
    <t>Копання ям для садіння дерев і кущів при розмірі ями 0,5х0,5м на грунтах середніх</t>
  </si>
  <si>
    <t>1.2.5.55</t>
  </si>
  <si>
    <t>Садіння дерев і кущів з грудкою з упаковкою в рогожу або корзину розміром 0,5х0,4м</t>
  </si>
  <si>
    <t>1.2.3.15</t>
  </si>
  <si>
    <t>Прополювання квітників з розпушувачем грунту при забуряненості великій</t>
  </si>
  <si>
    <t>1.2.7.4</t>
  </si>
  <si>
    <t>Формування крон кущів з діаметром куща до 0,5м</t>
  </si>
  <si>
    <t>1.2.7.5</t>
  </si>
  <si>
    <t>Формування крон кущів з діаметром куща  0,5-1,0м</t>
  </si>
  <si>
    <t>1.2.6.26</t>
  </si>
  <si>
    <t>1.2.21.1.20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</si>
  <si>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0,41-0,45м</t>
    </r>
  </si>
  <si>
    <t>1.2.11.1.52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</si>
  <si>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 0,81-0,9м</t>
    </r>
  </si>
  <si>
    <t>1.2.3.9</t>
  </si>
  <si>
    <t>Прополювання квітників з розпушуванням грунту при забур'яненості великій</t>
  </si>
  <si>
    <t>1.1.2.16</t>
  </si>
  <si>
    <t>Суцільне внесення в грунт мінеральних добрив</t>
  </si>
  <si>
    <t>1.2.7.7
К=1,2</t>
  </si>
  <si>
    <t>Обрізування під природний вигляд крон дерев висотою до 3м висоторізом</t>
  </si>
  <si>
    <t>1.2.7.9</t>
  </si>
  <si>
    <t xml:space="preserve">Обрізування під природний вигляд крон дерев висотою більше 5м </t>
  </si>
  <si>
    <t>1.2.11.1.60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</si>
  <si>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1,2-1,5м</t>
    </r>
  </si>
  <si>
    <t>1.2.11.1.4.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</si>
  <si>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0,16-0,2м</t>
    </r>
  </si>
  <si>
    <t>1.2.11.1.24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</si>
  <si>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0,46-0,5м</t>
    </r>
  </si>
  <si>
    <t>1.2.11.1.2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</si>
  <si>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0,11-0,15м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</si>
  <si>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0,11-0,15м</t>
    </r>
  </si>
  <si>
    <t>1.2.11.1.1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</si>
  <si>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 до 0,1м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</si>
  <si>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до 0,1м</t>
    </r>
  </si>
  <si>
    <t>1.2.21.1.16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</si>
  <si>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0,36-0,4м</t>
    </r>
  </si>
  <si>
    <t>1.2.11.1.32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</si>
  <si>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0,56-0,6м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</si>
  <si>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0,71-0,75м</t>
    </r>
  </si>
  <si>
    <t>1.2.11.1.10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</si>
  <si>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0,26-0,3м</t>
    </r>
  </si>
  <si>
    <t>1.2.11.1.56</t>
  </si>
  <si>
    <r>
      <t xml:space="preserve">Звалювання дерев вручну з обрубуванням гілок і розкряжуванням, м'яколистяні та хвойні ,
 </t>
    </r>
    <r>
      <rPr>
        <sz val="12"/>
        <color theme="1"/>
        <rFont val="Calibri"/>
        <family val="2"/>
        <charset val="204"/>
        <scheme val="minor"/>
      </rPr>
      <t>d 1,0-1,1м</t>
    </r>
  </si>
  <si>
    <r>
      <t xml:space="preserve">Звалювання дерев вручну з обрубуванням гілок і розкряжуванням, м'яколистяні та хвойні ,
 </t>
    </r>
    <r>
      <rPr>
        <sz val="12"/>
        <color theme="1"/>
        <rFont val="Calibri"/>
        <family val="2"/>
        <charset val="204"/>
        <scheme val="minor"/>
      </rPr>
      <t>d 0,76-0,8м</t>
    </r>
  </si>
  <si>
    <t>1.2.11.2.3</t>
  </si>
  <si>
    <t>Розкряжування повалених дерев, м'яколистяні та хвойні , d 30см</t>
  </si>
  <si>
    <t>1.2.11.2.1</t>
  </si>
  <si>
    <t>Розкряжування повалених дерев, твердолистяні породи, d 20см</t>
  </si>
  <si>
    <t>1.2.3.41
К=1,15</t>
  </si>
  <si>
    <t>Прибирання з газонів трави, скошеної газонокосаркою на схилі</t>
  </si>
  <si>
    <t>1.2.3.8</t>
  </si>
  <si>
    <t>Прополювання квітників з розпушуванням грунту при забур'яненості середній</t>
  </si>
  <si>
    <t>1.2.9.25</t>
  </si>
  <si>
    <t>Обробка газонів гербіцидами із застосуванням оприскувача</t>
  </si>
  <si>
    <t>1.1.1.92</t>
  </si>
  <si>
    <t>Копання ущільнених грунтів на глибину, см до 15 на грунтах середніх</t>
  </si>
  <si>
    <t>1.1.1.99</t>
  </si>
  <si>
    <t>Розрівнювання скопаної поверхні з очищенням грунта середнього</t>
  </si>
  <si>
    <t>1.2.1.1</t>
  </si>
  <si>
    <t>Садіння квітів</t>
  </si>
  <si>
    <t>100шт</t>
  </si>
  <si>
    <t>1.2.8.62</t>
  </si>
  <si>
    <t>Покриття паркових доріжок цегляною кришкою</t>
  </si>
  <si>
    <t>1.5.3.25</t>
  </si>
  <si>
    <t>Покриття поліетиленовою плівкою теплиці</t>
  </si>
  <si>
    <t>1.2.7.8
К=1,2</t>
  </si>
  <si>
    <t>Обрізування під природний вигляд крон дерев висотою 3-5м висоторізом</t>
  </si>
  <si>
    <t>1.2.11.4.16</t>
  </si>
  <si>
    <t>Збирання гілок та порубочних решток після звалювання дерев порід листяних</t>
  </si>
  <si>
    <t>1.2.11.4.17</t>
  </si>
  <si>
    <t>Навантаження гілок на транспортні засоби після обрізування мяколистяних і хвойних порід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</si>
  <si>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0,41-0,45м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</si>
  <si>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0,46-0,5м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</si>
  <si>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0,51-0,55м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</si>
  <si>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0,66-0,7м</t>
    </r>
  </si>
  <si>
    <t>1.2.21.1.13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</si>
  <si>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0,31-0,35м</t>
    </r>
  </si>
  <si>
    <r>
      <t xml:space="preserve">Звалювання дерев вручну з обрубуванням гілок і розкряжуванням, м'яколистяні та хвойні ,
 </t>
    </r>
    <r>
      <rPr>
        <sz val="12"/>
        <color theme="1"/>
        <rFont val="Calibri"/>
        <family val="2"/>
        <charset val="204"/>
        <scheme val="minor"/>
      </rPr>
      <t>d 0,31-0,35м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</si>
  <si>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0,36-0,40м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</si>
  <si>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0,56-0,60м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</si>
  <si>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0,21-0,25м</t>
    </r>
  </si>
  <si>
    <t>1.2.11.1.4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</si>
  <si>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0,16-0,2м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</si>
  <si>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0,81-0,9м</t>
    </r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</si>
  <si>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0,26-0,3м</t>
    </r>
  </si>
  <si>
    <t>1.6.1.33</t>
  </si>
  <si>
    <t>Навантаження дров</t>
  </si>
  <si>
    <t>1.2.3.41</t>
  </si>
  <si>
    <t>Прибирання з газонів трави, скошеної газонокосаркою</t>
  </si>
  <si>
    <t>1.2.3.29</t>
  </si>
  <si>
    <t>Поливання рослин із поливальниць</t>
  </si>
  <si>
    <t>1.6.1.36</t>
  </si>
  <si>
    <t>Навантаження зеленої маси</t>
  </si>
  <si>
    <t>1.2.3.5</t>
  </si>
  <si>
    <t>Очищення газонів від випадкового сміття при великій засміченості</t>
  </si>
  <si>
    <t>1.2.8.8</t>
  </si>
  <si>
    <t>Очищення урн від сміття</t>
  </si>
  <si>
    <t>1.2.8.16</t>
  </si>
  <si>
    <t>Підмітання доріжок при великій засміченості</t>
  </si>
  <si>
    <t>1.2.7.57</t>
  </si>
  <si>
    <t xml:space="preserve">Збирання зрізаного гілля </t>
  </si>
  <si>
    <t>1.3.1.2</t>
  </si>
  <si>
    <t>Зняття дернени вручну, товщиною більше 6 см</t>
  </si>
  <si>
    <t>1.2.7.8</t>
  </si>
  <si>
    <t xml:space="preserve">Обрізування під природний вигляд крон дерев висотою 3-5м </t>
  </si>
  <si>
    <t>1.2.11.4.18</t>
  </si>
  <si>
    <t>Навантаження гілок на транспортні засоби після обрізування твердолистяних порід</t>
  </si>
  <si>
    <t>1.1.1.114</t>
  </si>
  <si>
    <t>Розкидання привізного грунту з товщиною шару до 10см</t>
  </si>
  <si>
    <t>1.6.1.2</t>
  </si>
  <si>
    <t>Навантаження або розвантаження садивного матеріалу на транспортні засоби садженців довжиною до 2м</t>
  </si>
  <si>
    <t>Розкряжування повалених дерев, твердолистяні породи, d 30см</t>
  </si>
  <si>
    <t>Розкряжування повалених дерев, твердолистяні породи, d 60см</t>
  </si>
  <si>
    <t>1.2.11.2.7</t>
  </si>
  <si>
    <t>Розкряжування повалених дерев, твердолистяні породи, d 50см</t>
  </si>
  <si>
    <t>1.2.1.6</t>
  </si>
  <si>
    <t>Сівба газонів вручну</t>
  </si>
  <si>
    <t>1.2.7.58</t>
  </si>
  <si>
    <t>Збирання зрізаного гілля поряд  з шипами і колючками</t>
  </si>
  <si>
    <t>1.2.11.2.5</t>
  </si>
  <si>
    <t>Розкряжування повалених дерев, твердолистяні породи, d 40см</t>
  </si>
  <si>
    <t>1.2.3.4</t>
  </si>
  <si>
    <t>Очищення газонів від випадкового сміття при засміченості середній</t>
  </si>
  <si>
    <t>1.2.11.2.11</t>
  </si>
  <si>
    <t>Розкряжування повалених дерев, мяколистяні та хвойні породипороди, d 70см</t>
  </si>
  <si>
    <t>1.2.8.63</t>
  </si>
  <si>
    <t>Видалення бурянів біля огорожі</t>
  </si>
  <si>
    <r>
      <t xml:space="preserve">Звалювання дерев вручну з обрубуванням гілок і розкряжуванням, твердолистяні породи, </t>
    </r>
    <r>
      <rPr>
        <sz val="12"/>
        <color theme="1"/>
        <rFont val="Calibri"/>
        <family val="2"/>
        <charset val="204"/>
        <scheme val="minor"/>
      </rPr>
      <t>d 1,2-1,5м</t>
    </r>
  </si>
  <si>
    <t>1.2.11.4.11</t>
  </si>
  <si>
    <t>Викопування сухостійних дерев вуличної посадки на грунтах середніх</t>
  </si>
  <si>
    <t>Розкряжування повалених дерев, мяколистяні породи, d 50см</t>
  </si>
  <si>
    <t>1.2.11.4.1</t>
  </si>
  <si>
    <t>Корчування окремого куща на грунті середньому</t>
  </si>
  <si>
    <t>1.2.11.4.19</t>
  </si>
  <si>
    <t>Навантаження гілок на транспортні засоби після обрізування колючих порід</t>
  </si>
  <si>
    <t xml:space="preserve">Викопування сухостійних дерев вуличної посадки - сосни, берези, в’яза, клена, ясена, липи, груші, яблуні, каштана, глоду, гледичії на ґрунтах середніх
</t>
  </si>
  <si>
    <t>1.2.7.59</t>
  </si>
  <si>
    <t>Формовочне обрізування старих дерев прищеплених плакучих форм:
- крон дерев висотою до
  2,5 м з діаметром стовбура до 10 см, віком до 10 років</t>
  </si>
  <si>
    <t>Звалювання дерев</t>
  </si>
  <si>
    <t>Розкряжування дерев</t>
  </si>
  <si>
    <t>Навантаження</t>
  </si>
  <si>
    <t>Омолодження дерев</t>
  </si>
  <si>
    <t>Викопування дерев</t>
  </si>
  <si>
    <t>Очищення та прибирання газонів, доріжок</t>
  </si>
  <si>
    <t>Садіння квітів і дерев, догляд</t>
  </si>
  <si>
    <t>Накладні витрати 63,8%</t>
  </si>
  <si>
    <t xml:space="preserve">Формування крон </t>
  </si>
  <si>
    <t>1.2.3.5
к=2</t>
  </si>
  <si>
    <t>Очищення газонів від випадкового сміття при великій засміченості взимку</t>
  </si>
  <si>
    <t>Обрізування дерев, кущів</t>
  </si>
  <si>
    <t>Корчування пнів, кущів</t>
  </si>
  <si>
    <t>1.2.7.31
к=1,2</t>
  </si>
  <si>
    <t>Омолодження дерев листяних порід з діаметром стовбура до 50см при кількості зрівзів скелетних гілок до 20м висоторізом</t>
  </si>
  <si>
    <t>1.2.11.3.1.9</t>
  </si>
  <si>
    <t>Корчування пнів вручну, діаметр пня до 70см біля доріг і будівель та комунікацій, твердолистяні породи</t>
  </si>
  <si>
    <t>1.2.11.3.1.11</t>
  </si>
  <si>
    <t>Корчування пнів вручну, діаметр пня до 120см біля доріг і будівель та комунікацій, твердолистяні породи</t>
  </si>
  <si>
    <t>Корчування пнів вручну, діаметр пня до 70см в парках і садах, мяколистяні породи, з використанням бензомоторної пилки</t>
  </si>
  <si>
    <t>1.2.11.3.1.3
К=0,6</t>
  </si>
  <si>
    <t>1.1.1.2</t>
  </si>
  <si>
    <t>1.2.3.30</t>
  </si>
  <si>
    <t>Поливання звичайних газонів із шланга</t>
  </si>
  <si>
    <r>
      <t xml:space="preserve">Звалювання дерев вручну з обрубуванням гілок і розкряжуванням, твердолистяні породи ,
 </t>
    </r>
    <r>
      <rPr>
        <sz val="12"/>
        <color theme="1"/>
        <rFont val="Calibri"/>
        <family val="2"/>
        <charset val="204"/>
        <scheme val="minor"/>
      </rPr>
      <t>d 1,0-1,1м</t>
    </r>
  </si>
  <si>
    <t>1.6.1.30</t>
  </si>
  <si>
    <t>Навантаження пиломатеріалів</t>
  </si>
  <si>
    <t>Планування (вирівню- вання), зачищання і трамбування поверхні шаром до 10 см:
- природної щільності на ґрунтах: середніх</t>
  </si>
  <si>
    <t>1.6.1.27</t>
  </si>
  <si>
    <t>Навантаження грунту дернового</t>
  </si>
  <si>
    <t>1.3.1.1</t>
  </si>
  <si>
    <t>Зняття дернени вручну, товщиною до 6 см</t>
  </si>
  <si>
    <t>Очищення газонів і квітників, пристовбурних лунок дерев і кущів, живоплоту від стебел квіткових рослин</t>
  </si>
  <si>
    <t>Видалення секатором порослі дерев</t>
  </si>
  <si>
    <t>Розкряжування повалених дерев, мяколистяні та хвойні породи, d 20см</t>
  </si>
  <si>
    <t>1.2.11.3.1.8
к=0,6</t>
  </si>
  <si>
    <t>Корчування пнів вручну, діаметр пня до 50см біля доріг і будівель та комунікацій,хвойні породи та мяколистяні з використанням бензомоторної пилки</t>
  </si>
  <si>
    <t>Головний спеціаліст відділу інфраструктури та</t>
  </si>
  <si>
    <t>благоустрою міста УМГ__________________Кармазин І.В.</t>
  </si>
  <si>
    <t>1.2.3.1</t>
  </si>
  <si>
    <t>Очищення газонів від опалого листя, гілля і сміття при засміченості малій</t>
  </si>
  <si>
    <t>1.6.2.26</t>
  </si>
  <si>
    <t>Перенесення вантажу навалом у маломістких засобах переміщення на віддаль, м: 19-27</t>
  </si>
  <si>
    <t xml:space="preserve">Планування (вирівню- вання), зачищання без трамбування поверхні до 10 см:
- природної щільності
  на ґрунтах середніх
</t>
  </si>
  <si>
    <t>1.1.1.112</t>
  </si>
  <si>
    <t xml:space="preserve">Розкидання привізного ґрунту з товщиною шару, 
без розрівнювання поверхні до 10см
</t>
  </si>
  <si>
    <t>1.2.7.22
К=1,2</t>
  </si>
  <si>
    <t xml:space="preserve">Вирізування сухого гілля і дрібної суші висоторізом:
- на деревах листяних порід з  діаметром стовбура до 35 см  і наявністю сухого гілля, до 5 шт.
</t>
  </si>
  <si>
    <t>1.2.7.3</t>
  </si>
  <si>
    <t>Формування крон дерев висотою більше 5 м</t>
  </si>
  <si>
    <t>01.12.2019р.</t>
  </si>
  <si>
    <t>ЗА ГРУДЕНЬ 2019 РОКУ</t>
  </si>
  <si>
    <t>1.2.11.3.1.9
к=0,6</t>
  </si>
  <si>
    <t>Корчування пнів вручну, діаметр пня до 70см біля доріг і будівель та комунікацій,хвойні породи та мяколистяні з використанням бензомоторної пилки</t>
  </si>
  <si>
    <t>Корчування пнів (випилюванням  частинами) діаметр пня до  50 см з використанням бензомоторної пилки</t>
  </si>
  <si>
    <t>Корчування пнів (випилюванням  частинами) діаметр пня до  70 см з використанням бензомоторної пилки</t>
  </si>
  <si>
    <t xml:space="preserve"> Корчування пнів (випилюванням  частинами) діаметр пня до  90 см з використанням бензомоторної пилки</t>
  </si>
  <si>
    <t xml:space="preserve">1.2.11.3.2.2
</t>
  </si>
  <si>
    <t xml:space="preserve">1.2.11.3.2.3
</t>
  </si>
  <si>
    <t xml:space="preserve">1.2.11.3.2.4
</t>
  </si>
  <si>
    <t>02.01.2020р.</t>
  </si>
  <si>
    <t>ЗА СІЧЕНЬ 2020 РОКУ</t>
  </si>
  <si>
    <t xml:space="preserve">1.2.11.3.1.8
</t>
  </si>
  <si>
    <t>Корчування пнів вручну, діаметр пня до 50см біля доріг і будівель та комунікацій,твердолистяні породи</t>
  </si>
  <si>
    <t>Корчування пнів вручну, діаметр пня до 30см біля доріг і будівель та комунікацій, твердолистяні породи</t>
  </si>
  <si>
    <t>Корчування пнів вручну, діаметр пня до 30см біля доріг і будівель та комунікацій, хвойні та мяколистяні породи</t>
  </si>
  <si>
    <t xml:space="preserve">1.2.7.7
</t>
  </si>
  <si>
    <t xml:space="preserve">Обрізування під природний вигляд крон дерев висотою до 3м </t>
  </si>
  <si>
    <t>01.02.2020р.</t>
  </si>
  <si>
    <t>ЗА ЛЮТИЙ 2020 РОКУ</t>
  </si>
  <si>
    <t>Накладні витрати 65,9%</t>
  </si>
  <si>
    <t>1.2.11.4.15</t>
  </si>
  <si>
    <t>Збирання гілок та порубочних решток після звалювання дерев порід хвойних</t>
  </si>
  <si>
    <t>1.2.8.27</t>
  </si>
  <si>
    <t>Очищення доріжок від снігу, щільного, не примерзлого до асфальту, при товщині шару до 5см</t>
  </si>
  <si>
    <t>1.2.7.10</t>
  </si>
  <si>
    <t>Обрізування під природний вигляд крон кущів з діаметром куща до 0,5м</t>
  </si>
  <si>
    <t>1.2.7.11</t>
  </si>
  <si>
    <t>Обрізування під природний вигляд крон кущів з діаметром куща  0,5-1м</t>
  </si>
  <si>
    <t>Розкряжування повалених дерев, мяколистяні та хвойні породи, d 70см</t>
  </si>
  <si>
    <t>Розкряжування повалених дерев,мяколистяні та хвойні породи, d 40см</t>
  </si>
  <si>
    <t>01.03.2020р.</t>
  </si>
  <si>
    <t>ЗА БЕРЕЗЕНЬ 2020 РОКУ</t>
  </si>
  <si>
    <t>1.2.8.22</t>
  </si>
  <si>
    <t>Очищення доріжок від трави при ступені заростання середньому</t>
  </si>
  <si>
    <t>1.2.11.3.1.1</t>
  </si>
  <si>
    <t>Корчування пнів вручну, в парках і садах, діаметр пня до 30см, хвойні породи та мяколистяні</t>
  </si>
  <si>
    <t>1.2.5.54</t>
  </si>
  <si>
    <t>Садіння дерев і кущів з грудкою з упаковкою в рогожу або корзину розміром 0,3х0,3м</t>
  </si>
  <si>
    <t>______________ Гельбич І.І.</t>
  </si>
  <si>
    <t>1.2.4.12</t>
  </si>
  <si>
    <t>Обрізування у квітниках кущів троянд поліантових</t>
  </si>
  <si>
    <t>ЗА КВІТЕНЬ 2020 РОКУ</t>
  </si>
  <si>
    <t>1.6.1.46</t>
  </si>
  <si>
    <t>Розвантаження грунту дернового</t>
  </si>
  <si>
    <t>Фомування крон дерев висотою до 3м</t>
  </si>
  <si>
    <t>1.2.7.1
к=1,2</t>
  </si>
  <si>
    <t>Інше</t>
  </si>
  <si>
    <t>1.3.3.17</t>
  </si>
  <si>
    <t>Побілка рам</t>
  </si>
  <si>
    <t>02.04.2020р.</t>
  </si>
  <si>
    <t>01.06.2020р.</t>
  </si>
  <si>
    <t>ЗА ЧЕРВЕНЬ 2020 РОКУ</t>
  </si>
  <si>
    <t>1.2.7.33</t>
  </si>
  <si>
    <t>Омолодження дерев листяних порід з діаметром стовбура до 50см при кількості зрівзів скелетних гілок більше 30</t>
  </si>
  <si>
    <t>Омолодження дерев листяних порід з діаметром стовбура до 50см при кількості зрівзів скелетних гілок до 20</t>
  </si>
  <si>
    <t>Омолодження дерев листяних порід з діаметром стовбура до 50см при кількості зрівзів скелетних гілок до 20 висоторізом</t>
  </si>
  <si>
    <t>1.1.1.14</t>
  </si>
  <si>
    <t>Копання ям для садіння дерев і кущів з оголеною кореневою системою в грунт при розмірі ями 0,3х0,3м на грунтах середніх</t>
  </si>
  <si>
    <t>Корчування пнів вручну, в парках і садах, діаметр пня до 30см, твердолистяні породи</t>
  </si>
  <si>
    <t>02.11.2020р.</t>
  </si>
  <si>
    <t>ЗА ЛИСТОПАД 2020 РОКУ</t>
  </si>
  <si>
    <t>1.2.11.1.4.
к=1,4</t>
  </si>
  <si>
    <t>1.2.7.9
к=1,2</t>
  </si>
  <si>
    <t>Обрізкування дерев</t>
  </si>
  <si>
    <t>1.2.11.1.8</t>
  </si>
  <si>
    <r>
      <t xml:space="preserve">Звалювання дерев вручну з обрубуванням гілок і розкряжуванням, мяколистяні та хвойні породи,
 </t>
    </r>
    <r>
      <rPr>
        <sz val="12"/>
        <color theme="1"/>
        <rFont val="Calibri"/>
        <family val="2"/>
        <charset val="204"/>
        <scheme val="minor"/>
      </rPr>
      <t>d 0,21-0,25м</t>
    </r>
  </si>
  <si>
    <t>01.12.2020р.</t>
  </si>
  <si>
    <t>ЗА ГРУДЕНЬ 2020 РОКУ</t>
  </si>
  <si>
    <t>1.2.7.1</t>
  </si>
  <si>
    <t>04.01.2021р.</t>
  </si>
  <si>
    <t>ЗА СІЧЕНЬ 2021 РОКУ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</si>
  <si>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0,21-0,25м, довжина сортиментів (дров) 1-2м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</si>
  <si>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0,21-0,25м, довжина сортиментів (дров) 1-2м</t>
    </r>
  </si>
  <si>
    <r>
      <t xml:space="preserve">Розкряжування повалених дерев, твердолистяні породи,  </t>
    </r>
    <r>
      <rPr>
        <sz val="12"/>
        <color theme="1"/>
        <rFont val="Calibri"/>
        <family val="2"/>
        <charset val="204"/>
        <scheme val="minor"/>
      </rPr>
      <t>d 90см</t>
    </r>
  </si>
  <si>
    <r>
      <t xml:space="preserve">Розкряжування повалених дерев, мяколистяні породи,  </t>
    </r>
    <r>
      <rPr>
        <sz val="12"/>
        <color theme="1"/>
        <rFont val="Calibri"/>
        <family val="2"/>
        <charset val="204"/>
        <scheme val="minor"/>
      </rPr>
      <t>d 90см</t>
    </r>
  </si>
  <si>
    <r>
      <t xml:space="preserve">Розкряжування повалених дерев, мяколистяні породи,  </t>
    </r>
    <r>
      <rPr>
        <sz val="12"/>
        <color theme="1"/>
        <rFont val="Calibri"/>
        <family val="2"/>
        <charset val="204"/>
        <scheme val="minor"/>
      </rPr>
      <t>d 60см</t>
    </r>
  </si>
  <si>
    <t>Розкряжування повалених дерев, мяколистяні та хвойні породи, d 40см</t>
  </si>
  <si>
    <t>Планування (вирівнювання), зачищання і трамбування поверхні шаром до 10 см:
- природної щільності на ґрунтах: середніх</t>
  </si>
  <si>
    <t>1.2.11.1.58</t>
  </si>
  <si>
    <r>
      <t xml:space="preserve">Звалювання дерев вручну з обрубуванням гілок і розкряжуванням, м'яколистяні та хвойні , довжина 2-3м
 </t>
    </r>
    <r>
      <rPr>
        <sz val="12"/>
        <color theme="1"/>
        <rFont val="Calibri"/>
        <family val="2"/>
        <charset val="204"/>
        <scheme val="minor"/>
      </rPr>
      <t>d 1,0-1,1м</t>
    </r>
  </si>
  <si>
    <r>
      <t xml:space="preserve">Звалювання дерев вручну з обрубуванням гілок і розкряжуванням, твердолистяні породи , довжина 2-3м
 </t>
    </r>
    <r>
      <rPr>
        <sz val="12"/>
        <color theme="1"/>
        <rFont val="Calibri"/>
        <family val="2"/>
        <charset val="204"/>
        <scheme val="minor"/>
      </rPr>
      <t>d 1,0-1,1м</t>
    </r>
  </si>
  <si>
    <t>01.02.2021р.</t>
  </si>
  <si>
    <t>ЗА ЛЮТИЙ 2021 РОКУ</t>
  </si>
  <si>
    <t>1.2.7.50</t>
  </si>
  <si>
    <t>Прочищання живоплоту з деревно-чагарникових порід віком до 5 років,  твердолистяних з обрізуванням ножівкою і секатором</t>
  </si>
  <si>
    <t>м</t>
  </si>
  <si>
    <t>01.03.2021р.</t>
  </si>
  <si>
    <t>ЗА БЕРЕЗЕНЬ 2021 РОКУ</t>
  </si>
  <si>
    <t>Накладні витрати 64,6%</t>
  </si>
  <si>
    <t xml:space="preserve">1.2.11.3.1.8
к=0,6
</t>
  </si>
  <si>
    <t>Корчування пнів вручну, діаметр пня до 50см біля доріг і будівель та комунікацій,твердолистяні породи з використанням бензомоторної пилки</t>
  </si>
  <si>
    <t>Корчування пнів вручну, діаметр пня до 70см біля доріг і будівель та комунікацій, твердолистяні породи з використанням бензомоторної пилки</t>
  </si>
  <si>
    <t>1.2.7.50
к=1,2</t>
  </si>
  <si>
    <t>Прочищання живоплоту з деревно-чагарникових порід віком більше 5 років твердолистяних з обрізуванням ножівкою і секатором</t>
  </si>
  <si>
    <t>Головний спеціаліст, кошторисник 
відділу житлово-комунального господарства УМГ</t>
  </si>
  <si>
    <t>Нетребко Т.О.</t>
  </si>
  <si>
    <t>1.1.1.115</t>
  </si>
  <si>
    <t>Розкидання привізного грунту  товщиною шару більше 10см з розрівнюванням поверхні</t>
  </si>
  <si>
    <t>01.04.2021р.</t>
  </si>
  <si>
    <t>ЗА КВІТЕНЬ 2021 РОКУ</t>
  </si>
  <si>
    <t xml:space="preserve">Омолодження </t>
  </si>
  <si>
    <t>1.2.7.41</t>
  </si>
  <si>
    <t>Омолодження живоплоту з деревно-чагарникових порід твердолистяних з обрізуванням пагонів до 70%</t>
  </si>
  <si>
    <t>1.4.1.19</t>
  </si>
  <si>
    <t>Викопування дерев: деревні листяні породи (крім дуба, каштану й горіха) у віці 5 років на середніх грунтах</t>
  </si>
  <si>
    <t>1 саджа-нець</t>
  </si>
  <si>
    <t>1.2.7.42</t>
  </si>
  <si>
    <t>Омолодження живоплоту з деревно-чагарникових порід твердолистяних з обрізуванням пагонів більше 70%</t>
  </si>
  <si>
    <t>01.06.2021р.</t>
  </si>
  <si>
    <t>ЗА ЧЕРВЕНЬ 2021 РОКУ</t>
  </si>
  <si>
    <t>Садіння квітів, дерев і кущів, догляд</t>
  </si>
  <si>
    <t>1.1.1.86</t>
  </si>
  <si>
    <t>Копання траншеї для садіння живої огорожі при розмірі однорядної  0,5х0,5х1,0м на грунтах середніх</t>
  </si>
  <si>
    <t>1.2.5.73</t>
  </si>
  <si>
    <t>Садіння живоплоту в траншеї шириною 0,5 і глибиною 0,5м однорядного з кущів некоючих</t>
  </si>
  <si>
    <t>Корчування живоплоту 
віком понад 5 років 
на грунтах середніх</t>
  </si>
  <si>
    <t>1.2.11.4.7</t>
  </si>
  <si>
    <t>01.07.2021р.</t>
  </si>
  <si>
    <t>ЗА ЛИПЕНЬ 2021 РОКУ</t>
  </si>
  <si>
    <t>01.08.2021р.</t>
  </si>
  <si>
    <t>ЗА СЕРПЕНЬ 2021 РОКУ</t>
  </si>
  <si>
    <t>1.2.8.71</t>
  </si>
  <si>
    <t>Очищання від сміття, пилу, мулу і бруду газонного бортового каменю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</si>
</sst>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zoomScaleNormal="100" workbookViewId="0">
      <selection activeCell="A12" sqref="A12:XFD15"/>
    </sheetView>
  </sheetViews>
  <sheetFormatPr defaultRowHeight="15" x14ac:dyDescent="0.25"/>
  <cols>
    <col min="1" max="1" width="4.42578125" customWidth="1"/>
    <col min="2" max="2" width="12.4257812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275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276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232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237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105" x14ac:dyDescent="0.25">
      <c r="A12" s="9">
        <v>1</v>
      </c>
      <c r="B12" s="18" t="s">
        <v>277</v>
      </c>
      <c r="C12" s="14" t="s">
        <v>278</v>
      </c>
      <c r="D12" s="9" t="s">
        <v>64</v>
      </c>
      <c r="E12" s="9">
        <v>2</v>
      </c>
      <c r="F12" s="9">
        <v>47.45</v>
      </c>
      <c r="G12" s="16">
        <f>16*0.6</f>
        <v>9.6</v>
      </c>
      <c r="H12" s="16">
        <f>ROUND(F12*G12,2)</f>
        <v>455.52</v>
      </c>
      <c r="I12" s="16">
        <f t="shared" ref="I12:I14" si="0">ROUND(H12*42%+H12,2)</f>
        <v>646.84</v>
      </c>
      <c r="J12" s="6">
        <f t="shared" ref="J12:J14" si="1">ROUND(I12*22%,2)</f>
        <v>142.30000000000001</v>
      </c>
      <c r="K12" s="6">
        <f t="shared" ref="K12:K14" si="2">ROUND(I12*63.8%,2)</f>
        <v>412.68</v>
      </c>
      <c r="L12" s="16">
        <f t="shared" ref="L12:L14" si="3">ROUND(SUM(I12:K12),2)</f>
        <v>1201.82</v>
      </c>
      <c r="M12" s="16">
        <f t="shared" ref="M12:M14" si="4">ROUND(L12*12%,2)</f>
        <v>144.22</v>
      </c>
      <c r="N12" s="16">
        <f t="shared" ref="N12:N14" si="5">ROUND(L12+M12,2)</f>
        <v>1346.04</v>
      </c>
    </row>
    <row r="13" spans="1:14" s="7" customFormat="1" ht="75" x14ac:dyDescent="0.25">
      <c r="A13" s="9">
        <v>2</v>
      </c>
      <c r="B13" s="18" t="s">
        <v>282</v>
      </c>
      <c r="C13" s="14" t="s">
        <v>279</v>
      </c>
      <c r="D13" s="9" t="s">
        <v>64</v>
      </c>
      <c r="E13" s="9">
        <v>3</v>
      </c>
      <c r="F13" s="9">
        <v>52.72</v>
      </c>
      <c r="G13" s="16">
        <f>8</f>
        <v>8</v>
      </c>
      <c r="H13" s="16">
        <f>ROUND(F13*G13,2)</f>
        <v>421.76</v>
      </c>
      <c r="I13" s="16">
        <f t="shared" si="0"/>
        <v>598.9</v>
      </c>
      <c r="J13" s="6">
        <f t="shared" si="1"/>
        <v>131.76</v>
      </c>
      <c r="K13" s="6">
        <f t="shared" si="2"/>
        <v>382.1</v>
      </c>
      <c r="L13" s="16">
        <f t="shared" si="3"/>
        <v>1112.76</v>
      </c>
      <c r="M13" s="16">
        <f t="shared" si="4"/>
        <v>133.53</v>
      </c>
      <c r="N13" s="16">
        <f t="shared" si="5"/>
        <v>1246.29</v>
      </c>
    </row>
    <row r="14" spans="1:14" s="7" customFormat="1" ht="75" x14ac:dyDescent="0.25">
      <c r="A14" s="9">
        <v>3</v>
      </c>
      <c r="B14" s="18" t="s">
        <v>283</v>
      </c>
      <c r="C14" s="14" t="s">
        <v>280</v>
      </c>
      <c r="D14" s="9" t="s">
        <v>64</v>
      </c>
      <c r="E14" s="9">
        <v>3</v>
      </c>
      <c r="F14" s="9">
        <v>52.72</v>
      </c>
      <c r="G14" s="16">
        <f>12</f>
        <v>12</v>
      </c>
      <c r="H14" s="16">
        <f>ROUND(F14*G14,2)</f>
        <v>632.64</v>
      </c>
      <c r="I14" s="16">
        <f t="shared" si="0"/>
        <v>898.35</v>
      </c>
      <c r="J14" s="6">
        <f t="shared" si="1"/>
        <v>197.64</v>
      </c>
      <c r="K14" s="6">
        <f t="shared" si="2"/>
        <v>573.15</v>
      </c>
      <c r="L14" s="16">
        <f t="shared" si="3"/>
        <v>1669.14</v>
      </c>
      <c r="M14" s="16">
        <f t="shared" si="4"/>
        <v>200.3</v>
      </c>
      <c r="N14" s="16">
        <f t="shared" si="5"/>
        <v>1869.44</v>
      </c>
    </row>
    <row r="15" spans="1:14" s="7" customFormat="1" ht="75" x14ac:dyDescent="0.25">
      <c r="A15" s="9">
        <v>4</v>
      </c>
      <c r="B15" s="18" t="s">
        <v>284</v>
      </c>
      <c r="C15" s="14" t="s">
        <v>281</v>
      </c>
      <c r="D15" s="9" t="s">
        <v>64</v>
      </c>
      <c r="E15" s="9">
        <v>3</v>
      </c>
      <c r="F15" s="9">
        <v>52.72</v>
      </c>
      <c r="G15" s="16">
        <f>19.8</f>
        <v>19.8</v>
      </c>
      <c r="H15" s="16">
        <f>ROUND(F15*G15,2)</f>
        <v>1043.8599999999999</v>
      </c>
      <c r="I15" s="16">
        <f t="shared" ref="I15" si="6">ROUND(H15*42%+H15,2)</f>
        <v>1482.28</v>
      </c>
      <c r="J15" s="6">
        <f t="shared" ref="J15" si="7">ROUND(I15*22%,2)</f>
        <v>326.10000000000002</v>
      </c>
      <c r="K15" s="6">
        <f t="shared" ref="K15" si="8">ROUND(I15*63.8%,2)</f>
        <v>945.69</v>
      </c>
      <c r="L15" s="16">
        <f t="shared" ref="L15" si="9">ROUND(SUM(I15:K15),2)</f>
        <v>2754.07</v>
      </c>
      <c r="M15" s="16">
        <f t="shared" ref="M15" si="10">ROUND(L15*12%,2)</f>
        <v>330.49</v>
      </c>
      <c r="N15" s="16">
        <f t="shared" ref="N15" si="11">ROUND(L15+M15,2)</f>
        <v>3084.56</v>
      </c>
    </row>
    <row r="16" spans="1:14" s="7" customFormat="1" ht="38.25" customHeight="1" x14ac:dyDescent="0.25">
      <c r="A16" s="26"/>
      <c r="B16" s="26"/>
      <c r="C16" s="27"/>
      <c r="D16" s="26"/>
      <c r="E16" s="26"/>
      <c r="F16" s="26"/>
      <c r="G16" s="30"/>
      <c r="H16" s="28"/>
      <c r="I16" s="28"/>
      <c r="J16" s="29"/>
      <c r="K16" s="29"/>
      <c r="L16" s="28"/>
      <c r="M16" s="28"/>
      <c r="N16" s="28"/>
    </row>
    <row r="17" spans="2:9" s="1" customFormat="1" ht="15.75" x14ac:dyDescent="0.25">
      <c r="B17" s="1" t="s">
        <v>18</v>
      </c>
      <c r="I17" s="1" t="s">
        <v>19</v>
      </c>
    </row>
    <row r="18" spans="2:9" s="1" customFormat="1" ht="15.75" x14ac:dyDescent="0.25"/>
    <row r="19" spans="2:9" s="1" customFormat="1" ht="15.75" x14ac:dyDescent="0.25">
      <c r="B19" s="1" t="s">
        <v>20</v>
      </c>
    </row>
    <row r="20" spans="2:9" s="1" customFormat="1" ht="15.75" x14ac:dyDescent="0.25"/>
    <row r="21" spans="2:9" s="1" customFormat="1" ht="15.75" x14ac:dyDescent="0.25">
      <c r="B21" s="31" t="s">
        <v>262</v>
      </c>
      <c r="C21" s="31"/>
      <c r="D21" s="31"/>
    </row>
    <row r="22" spans="2:9" s="1" customFormat="1" ht="15.75" x14ac:dyDescent="0.25">
      <c r="B22" s="31" t="s">
        <v>263</v>
      </c>
      <c r="C22" s="31"/>
      <c r="D22" s="31"/>
    </row>
    <row r="23" spans="2:9" s="1" customFormat="1" ht="15.75" x14ac:dyDescent="0.25"/>
    <row r="24" spans="2:9" s="1" customFormat="1" ht="15.75" x14ac:dyDescent="0.25"/>
    <row r="25" spans="2:9" s="1" customFormat="1" ht="15.75" x14ac:dyDescent="0.25"/>
    <row r="26" spans="2:9" s="1" customFormat="1" ht="15.75" x14ac:dyDescent="0.25"/>
    <row r="27" spans="2:9" s="1" customFormat="1" ht="15.75" x14ac:dyDescent="0.25"/>
    <row r="28" spans="2:9" s="1" customFormat="1" ht="15.75" x14ac:dyDescent="0.25"/>
    <row r="29" spans="2:9" s="1" customFormat="1" ht="15.75" x14ac:dyDescent="0.25"/>
    <row r="30" spans="2:9" s="1" customFormat="1" ht="15.75" x14ac:dyDescent="0.25"/>
    <row r="31" spans="2:9" s="1" customFormat="1" ht="15.75" x14ac:dyDescent="0.25"/>
  </sheetData>
  <mergeCells count="3">
    <mergeCell ref="A7:N7"/>
    <mergeCell ref="A8:N8"/>
    <mergeCell ref="A11:N11"/>
  </mergeCells>
  <pageMargins left="0.39370078740157483" right="0.39370078740157483" top="0.78740157480314965" bottom="0.3937007874015748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93"/>
  <sheetViews>
    <sheetView zoomScaleNormal="100" workbookViewId="0">
      <pane xSplit="9" ySplit="10" topLeftCell="J117" activePane="bottomRight" state="frozen"/>
      <selection pane="topRight" activeCell="J1" sqref="J1"/>
      <selection pane="bottomLeft" activeCell="A11" sqref="A11"/>
      <selection pane="bottomRight" activeCell="G118" sqref="G118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345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.75" x14ac:dyDescent="0.25">
      <c r="A12" s="9">
        <v>1</v>
      </c>
      <c r="B12" s="9" t="s">
        <v>118</v>
      </c>
      <c r="C12" s="14" t="s">
        <v>119</v>
      </c>
      <c r="D12" s="9" t="s">
        <v>36</v>
      </c>
      <c r="E12" s="9">
        <v>4</v>
      </c>
      <c r="F12" s="9">
        <v>59.28</v>
      </c>
      <c r="G12" s="9">
        <v>16.667000000000002</v>
      </c>
      <c r="H12" s="16">
        <f t="shared" ref="H12:H15" si="0">ROUND(F12*G12,2)</f>
        <v>988.02</v>
      </c>
      <c r="I12" s="16">
        <f t="shared" ref="I12:I15" si="1">ROUND(H12*42%+H12,2)</f>
        <v>1402.99</v>
      </c>
      <c r="J12" s="6">
        <f t="shared" ref="J12:J15" si="2">ROUND(I12*22%,2)</f>
        <v>308.66000000000003</v>
      </c>
      <c r="K12" s="6">
        <f t="shared" ref="K12:K15" si="3">ROUND(I12*65.9%,2)</f>
        <v>924.57</v>
      </c>
      <c r="L12" s="16">
        <f t="shared" ref="L12:L15" si="4">ROUND(SUM(I12:K12),2)</f>
        <v>2636.22</v>
      </c>
      <c r="M12" s="16">
        <f t="shared" ref="M12:M15" si="5">ROUND(L12*12%,2)</f>
        <v>316.35000000000002</v>
      </c>
      <c r="N12" s="16">
        <f t="shared" ref="N12:N15" si="6">ROUND(L12+M12,2)</f>
        <v>2952.57</v>
      </c>
    </row>
    <row r="13" spans="1:14" s="7" customFormat="1" ht="75.75" x14ac:dyDescent="0.25">
      <c r="A13" s="9">
        <v>2</v>
      </c>
      <c r="B13" s="9" t="s">
        <v>118</v>
      </c>
      <c r="C13" s="14" t="s">
        <v>120</v>
      </c>
      <c r="D13" s="9" t="s">
        <v>36</v>
      </c>
      <c r="E13" s="9">
        <v>4</v>
      </c>
      <c r="F13" s="9">
        <v>59.28</v>
      </c>
      <c r="G13" s="16">
        <v>20</v>
      </c>
      <c r="H13" s="16">
        <f t="shared" si="0"/>
        <v>1185.5999999999999</v>
      </c>
      <c r="I13" s="16">
        <f t="shared" si="1"/>
        <v>1683.55</v>
      </c>
      <c r="J13" s="6">
        <f t="shared" si="2"/>
        <v>370.38</v>
      </c>
      <c r="K13" s="6">
        <f t="shared" si="3"/>
        <v>1109.46</v>
      </c>
      <c r="L13" s="16">
        <f t="shared" si="4"/>
        <v>3163.39</v>
      </c>
      <c r="M13" s="16">
        <f t="shared" si="5"/>
        <v>379.61</v>
      </c>
      <c r="N13" s="16">
        <f t="shared" si="6"/>
        <v>3543</v>
      </c>
    </row>
    <row r="14" spans="1:14" s="7" customFormat="1" ht="75.75" x14ac:dyDescent="0.25">
      <c r="A14" s="9">
        <v>3</v>
      </c>
      <c r="B14" s="9" t="s">
        <v>115</v>
      </c>
      <c r="C14" s="14" t="s">
        <v>116</v>
      </c>
      <c r="D14" s="9" t="s">
        <v>36</v>
      </c>
      <c r="E14" s="9">
        <v>4</v>
      </c>
      <c r="F14" s="9">
        <v>59.28</v>
      </c>
      <c r="G14" s="9">
        <v>15.385</v>
      </c>
      <c r="H14" s="16">
        <f t="shared" si="0"/>
        <v>912.02</v>
      </c>
      <c r="I14" s="16">
        <f t="shared" si="1"/>
        <v>1295.07</v>
      </c>
      <c r="J14" s="6">
        <f t="shared" si="2"/>
        <v>284.92</v>
      </c>
      <c r="K14" s="6">
        <f t="shared" si="3"/>
        <v>853.45</v>
      </c>
      <c r="L14" s="16">
        <f t="shared" si="4"/>
        <v>2433.44</v>
      </c>
      <c r="M14" s="16">
        <f t="shared" si="5"/>
        <v>292.01</v>
      </c>
      <c r="N14" s="16">
        <f t="shared" si="6"/>
        <v>2725.45</v>
      </c>
    </row>
    <row r="15" spans="1:14" s="7" customFormat="1" ht="75.75" x14ac:dyDescent="0.25">
      <c r="A15" s="9">
        <v>4</v>
      </c>
      <c r="B15" s="9" t="s">
        <v>115</v>
      </c>
      <c r="C15" s="14" t="s">
        <v>117</v>
      </c>
      <c r="D15" s="9" t="s">
        <v>36</v>
      </c>
      <c r="E15" s="9">
        <v>4</v>
      </c>
      <c r="F15" s="9">
        <v>59.28</v>
      </c>
      <c r="G15" s="9">
        <v>18.181999999999999</v>
      </c>
      <c r="H15" s="16">
        <f t="shared" si="0"/>
        <v>1077.83</v>
      </c>
      <c r="I15" s="16">
        <f t="shared" si="1"/>
        <v>1530.52</v>
      </c>
      <c r="J15" s="6">
        <f t="shared" si="2"/>
        <v>336.71</v>
      </c>
      <c r="K15" s="6">
        <f t="shared" si="3"/>
        <v>1008.61</v>
      </c>
      <c r="L15" s="16">
        <f t="shared" si="4"/>
        <v>2875.84</v>
      </c>
      <c r="M15" s="16">
        <f t="shared" si="5"/>
        <v>345.1</v>
      </c>
      <c r="N15" s="16">
        <f t="shared" si="6"/>
        <v>3220.94</v>
      </c>
    </row>
    <row r="16" spans="1:14" s="7" customFormat="1" ht="75.75" x14ac:dyDescent="0.25">
      <c r="A16" s="9">
        <v>5</v>
      </c>
      <c r="B16" s="19" t="s">
        <v>168</v>
      </c>
      <c r="C16" s="20" t="s">
        <v>169</v>
      </c>
      <c r="D16" s="19" t="s">
        <v>36</v>
      </c>
      <c r="E16" s="19">
        <v>4</v>
      </c>
      <c r="F16" s="19">
        <v>59.28</v>
      </c>
      <c r="G16" s="23">
        <v>14.286</v>
      </c>
      <c r="H16" s="21">
        <f t="shared" ref="H16:H37" si="7">ROUND(F16*G16,2)</f>
        <v>846.87</v>
      </c>
      <c r="I16" s="21">
        <f t="shared" ref="I16:I66" si="8">ROUND(H16*42%+H16,2)</f>
        <v>1202.56</v>
      </c>
      <c r="J16" s="6">
        <f t="shared" ref="J16:J37" si="9">ROUND(I16*22%,2)</f>
        <v>264.56</v>
      </c>
      <c r="K16" s="6">
        <f t="shared" ref="K16" si="10">ROUND(I16*65.9%,2)</f>
        <v>792.49</v>
      </c>
      <c r="L16" s="21">
        <f t="shared" ref="L16:L37" si="11">ROUND(SUM(I16:K16),2)</f>
        <v>2259.61</v>
      </c>
      <c r="M16" s="21">
        <f t="shared" ref="M16:M66" si="12">ROUND(L16*12%,2)</f>
        <v>271.14999999999998</v>
      </c>
      <c r="N16" s="21">
        <f t="shared" ref="N16:N66" si="13">ROUND(L16+M16,2)</f>
        <v>2530.7600000000002</v>
      </c>
    </row>
    <row r="17" spans="1:14" s="7" customFormat="1" ht="75.75" x14ac:dyDescent="0.25">
      <c r="A17" s="9">
        <v>6</v>
      </c>
      <c r="B17" s="9" t="s">
        <v>111</v>
      </c>
      <c r="C17" s="14" t="s">
        <v>112</v>
      </c>
      <c r="D17" s="9" t="s">
        <v>36</v>
      </c>
      <c r="E17" s="9">
        <v>4</v>
      </c>
      <c r="F17" s="5">
        <v>59.28</v>
      </c>
      <c r="G17" s="9">
        <v>16.667000000000002</v>
      </c>
      <c r="H17" s="16">
        <f t="shared" si="7"/>
        <v>988.02</v>
      </c>
      <c r="I17" s="16">
        <f t="shared" si="8"/>
        <v>1402.99</v>
      </c>
      <c r="J17" s="6">
        <f t="shared" si="9"/>
        <v>308.66000000000003</v>
      </c>
      <c r="K17" s="6">
        <f>ROUND(I17*65.9%,2)</f>
        <v>924.57</v>
      </c>
      <c r="L17" s="16">
        <f t="shared" si="11"/>
        <v>2636.22</v>
      </c>
      <c r="M17" s="16">
        <f t="shared" si="12"/>
        <v>316.35000000000002</v>
      </c>
      <c r="N17" s="16">
        <f t="shared" si="13"/>
        <v>2952.57</v>
      </c>
    </row>
    <row r="18" spans="1:14" s="7" customFormat="1" ht="75.75" x14ac:dyDescent="0.25">
      <c r="A18" s="9">
        <v>7</v>
      </c>
      <c r="B18" s="18" t="s">
        <v>337</v>
      </c>
      <c r="C18" s="14" t="s">
        <v>112</v>
      </c>
      <c r="D18" s="9" t="s">
        <v>36</v>
      </c>
      <c r="E18" s="9">
        <v>4</v>
      </c>
      <c r="F18" s="5">
        <v>59.28</v>
      </c>
      <c r="G18" s="9">
        <f>ROUND(16.667*1.4,3)</f>
        <v>23.334</v>
      </c>
      <c r="H18" s="16">
        <f t="shared" si="7"/>
        <v>1383.24</v>
      </c>
      <c r="I18" s="16">
        <f t="shared" si="8"/>
        <v>1964.2</v>
      </c>
      <c r="J18" s="6">
        <f t="shared" si="9"/>
        <v>432.12</v>
      </c>
      <c r="K18" s="6">
        <f>ROUND(I18*65.9%,2)</f>
        <v>1294.4100000000001</v>
      </c>
      <c r="L18" s="16">
        <f t="shared" si="11"/>
        <v>3690.73</v>
      </c>
      <c r="M18" s="16">
        <f t="shared" si="12"/>
        <v>442.89</v>
      </c>
      <c r="N18" s="16">
        <f t="shared" si="13"/>
        <v>4133.62</v>
      </c>
    </row>
    <row r="19" spans="1:14" s="7" customFormat="1" ht="75.75" x14ac:dyDescent="0.25">
      <c r="A19" s="9">
        <v>8</v>
      </c>
      <c r="B19" s="19" t="s">
        <v>78</v>
      </c>
      <c r="C19" s="20" t="s">
        <v>167</v>
      </c>
      <c r="D19" s="19" t="s">
        <v>36</v>
      </c>
      <c r="E19" s="19">
        <v>4</v>
      </c>
      <c r="F19" s="19">
        <v>59.28</v>
      </c>
      <c r="G19" s="21">
        <v>12.5</v>
      </c>
      <c r="H19" s="21">
        <f t="shared" si="7"/>
        <v>741</v>
      </c>
      <c r="I19" s="21">
        <f t="shared" si="8"/>
        <v>1052.22</v>
      </c>
      <c r="J19" s="6">
        <f t="shared" si="9"/>
        <v>231.49</v>
      </c>
      <c r="K19" s="6">
        <f t="shared" ref="K19:K27" si="14">ROUND(I19*65.9%,2)</f>
        <v>693.41</v>
      </c>
      <c r="L19" s="21">
        <f t="shared" si="11"/>
        <v>1977.12</v>
      </c>
      <c r="M19" s="21">
        <f t="shared" si="12"/>
        <v>237.25</v>
      </c>
      <c r="N19" s="21">
        <f t="shared" si="13"/>
        <v>2214.37</v>
      </c>
    </row>
    <row r="20" spans="1:14" s="7" customFormat="1" ht="75.75" x14ac:dyDescent="0.25">
      <c r="A20" s="9">
        <v>9</v>
      </c>
      <c r="B20" s="5" t="s">
        <v>78</v>
      </c>
      <c r="C20" s="4" t="s">
        <v>79</v>
      </c>
      <c r="D20" s="5" t="s">
        <v>36</v>
      </c>
      <c r="E20" s="5">
        <v>4</v>
      </c>
      <c r="F20" s="5">
        <v>59.28</v>
      </c>
      <c r="G20" s="5">
        <v>14.286</v>
      </c>
      <c r="H20" s="8">
        <f t="shared" si="7"/>
        <v>846.87</v>
      </c>
      <c r="I20" s="8">
        <f t="shared" si="8"/>
        <v>1202.56</v>
      </c>
      <c r="J20" s="6">
        <f t="shared" si="9"/>
        <v>264.56</v>
      </c>
      <c r="K20" s="6">
        <f t="shared" si="14"/>
        <v>792.49</v>
      </c>
      <c r="L20" s="8">
        <f t="shared" si="11"/>
        <v>2259.61</v>
      </c>
      <c r="M20" s="8">
        <f t="shared" si="12"/>
        <v>271.14999999999998</v>
      </c>
      <c r="N20" s="8">
        <f t="shared" si="13"/>
        <v>2530.7600000000002</v>
      </c>
    </row>
    <row r="21" spans="1:14" s="7" customFormat="1" ht="107.25" x14ac:dyDescent="0.25">
      <c r="A21" s="9">
        <v>10</v>
      </c>
      <c r="B21" s="19" t="s">
        <v>340</v>
      </c>
      <c r="C21" s="20" t="s">
        <v>347</v>
      </c>
      <c r="D21" s="19" t="s">
        <v>36</v>
      </c>
      <c r="E21" s="19">
        <v>4</v>
      </c>
      <c r="F21" s="19">
        <v>59.28</v>
      </c>
      <c r="G21" s="21">
        <v>10</v>
      </c>
      <c r="H21" s="21">
        <f t="shared" ref="H21:H22" si="15">ROUND(F21*G21,2)</f>
        <v>592.79999999999995</v>
      </c>
      <c r="I21" s="21">
        <f t="shared" ref="I21:I22" si="16">ROUND(H21*42%+H21,2)</f>
        <v>841.78</v>
      </c>
      <c r="J21" s="6">
        <f t="shared" ref="J21:J22" si="17">ROUND(I21*22%,2)</f>
        <v>185.19</v>
      </c>
      <c r="K21" s="6">
        <f t="shared" ref="K21" si="18">ROUND(I21*65.9%,2)</f>
        <v>554.73</v>
      </c>
      <c r="L21" s="21">
        <f t="shared" ref="L21:L22" si="19">ROUND(SUM(I21:K21),2)</f>
        <v>1581.7</v>
      </c>
      <c r="M21" s="21">
        <f t="shared" ref="M21:M22" si="20">ROUND(L21*12%,2)</f>
        <v>189.8</v>
      </c>
      <c r="N21" s="21">
        <f t="shared" ref="N21:N22" si="21">ROUND(L21+M21,2)</f>
        <v>1771.5</v>
      </c>
    </row>
    <row r="22" spans="1:14" s="7" customFormat="1" ht="91.5" x14ac:dyDescent="0.25">
      <c r="A22" s="9">
        <v>11</v>
      </c>
      <c r="B22" s="18" t="s">
        <v>340</v>
      </c>
      <c r="C22" s="14" t="s">
        <v>348</v>
      </c>
      <c r="D22" s="9" t="s">
        <v>36</v>
      </c>
      <c r="E22" s="9">
        <v>4</v>
      </c>
      <c r="F22" s="5">
        <v>59.28</v>
      </c>
      <c r="G22" s="16">
        <v>12.5</v>
      </c>
      <c r="H22" s="16">
        <f t="shared" si="15"/>
        <v>741</v>
      </c>
      <c r="I22" s="16">
        <f t="shared" si="16"/>
        <v>1052.22</v>
      </c>
      <c r="J22" s="6">
        <f t="shared" si="17"/>
        <v>231.49</v>
      </c>
      <c r="K22" s="6">
        <f>ROUND(I22*65.9%,2)</f>
        <v>693.41</v>
      </c>
      <c r="L22" s="16">
        <f t="shared" si="19"/>
        <v>1977.12</v>
      </c>
      <c r="M22" s="16">
        <f t="shared" si="20"/>
        <v>237.25</v>
      </c>
      <c r="N22" s="16">
        <f t="shared" si="21"/>
        <v>2214.37</v>
      </c>
    </row>
    <row r="23" spans="1:14" s="7" customFormat="1" ht="75.75" x14ac:dyDescent="0.25">
      <c r="A23" s="9">
        <v>12</v>
      </c>
      <c r="B23" s="19" t="s">
        <v>126</v>
      </c>
      <c r="C23" s="20" t="s">
        <v>171</v>
      </c>
      <c r="D23" s="19" t="s">
        <v>36</v>
      </c>
      <c r="E23" s="19">
        <v>4</v>
      </c>
      <c r="F23" s="19">
        <v>59.28</v>
      </c>
      <c r="G23" s="23">
        <v>11.111000000000001</v>
      </c>
      <c r="H23" s="21">
        <f t="shared" si="7"/>
        <v>658.66</v>
      </c>
      <c r="I23" s="21">
        <f t="shared" si="8"/>
        <v>935.3</v>
      </c>
      <c r="J23" s="6">
        <f t="shared" si="9"/>
        <v>205.77</v>
      </c>
      <c r="K23" s="6">
        <f t="shared" si="14"/>
        <v>616.36</v>
      </c>
      <c r="L23" s="21">
        <f t="shared" si="11"/>
        <v>1757.43</v>
      </c>
      <c r="M23" s="21">
        <f t="shared" si="12"/>
        <v>210.89</v>
      </c>
      <c r="N23" s="21">
        <f t="shared" si="13"/>
        <v>1968.32</v>
      </c>
    </row>
    <row r="24" spans="1:14" s="7" customFormat="1" ht="75.75" x14ac:dyDescent="0.25">
      <c r="A24" s="9">
        <v>13</v>
      </c>
      <c r="B24" s="9" t="s">
        <v>126</v>
      </c>
      <c r="C24" s="14" t="s">
        <v>127</v>
      </c>
      <c r="D24" s="9" t="s">
        <v>36</v>
      </c>
      <c r="E24" s="9">
        <v>4</v>
      </c>
      <c r="F24" s="9">
        <v>59.28</v>
      </c>
      <c r="G24" s="15">
        <v>12.5</v>
      </c>
      <c r="H24" s="16">
        <f t="shared" si="7"/>
        <v>741</v>
      </c>
      <c r="I24" s="16">
        <f t="shared" si="8"/>
        <v>1052.22</v>
      </c>
      <c r="J24" s="6">
        <f t="shared" si="9"/>
        <v>231.49</v>
      </c>
      <c r="K24" s="6">
        <f t="shared" si="14"/>
        <v>693.41</v>
      </c>
      <c r="L24" s="16">
        <f t="shared" si="11"/>
        <v>1977.12</v>
      </c>
      <c r="M24" s="16">
        <f t="shared" si="12"/>
        <v>237.25</v>
      </c>
      <c r="N24" s="16">
        <f t="shared" si="13"/>
        <v>2214.37</v>
      </c>
    </row>
    <row r="25" spans="1:14" s="7" customFormat="1" ht="75.75" x14ac:dyDescent="0.25">
      <c r="A25" s="9">
        <v>14</v>
      </c>
      <c r="B25" s="19" t="s">
        <v>113</v>
      </c>
      <c r="C25" s="20" t="s">
        <v>159</v>
      </c>
      <c r="D25" s="19" t="s">
        <v>36</v>
      </c>
      <c r="E25" s="19">
        <v>4</v>
      </c>
      <c r="F25" s="9">
        <v>59.28</v>
      </c>
      <c r="G25" s="19">
        <v>7.6920000000000002</v>
      </c>
      <c r="H25" s="21">
        <f t="shared" si="7"/>
        <v>455.98</v>
      </c>
      <c r="I25" s="21">
        <f t="shared" si="8"/>
        <v>647.49</v>
      </c>
      <c r="J25" s="6">
        <f t="shared" si="9"/>
        <v>142.44999999999999</v>
      </c>
      <c r="K25" s="6">
        <f t="shared" si="14"/>
        <v>426.7</v>
      </c>
      <c r="L25" s="21">
        <f t="shared" si="11"/>
        <v>1216.6400000000001</v>
      </c>
      <c r="M25" s="21">
        <f t="shared" si="12"/>
        <v>146</v>
      </c>
      <c r="N25" s="21">
        <f t="shared" si="13"/>
        <v>1362.64</v>
      </c>
    </row>
    <row r="26" spans="1:14" s="7" customFormat="1" ht="75.75" x14ac:dyDescent="0.25">
      <c r="A26" s="9">
        <v>15</v>
      </c>
      <c r="B26" s="9" t="s">
        <v>113</v>
      </c>
      <c r="C26" s="14" t="s">
        <v>114</v>
      </c>
      <c r="D26" s="9" t="s">
        <v>36</v>
      </c>
      <c r="E26" s="9">
        <v>4</v>
      </c>
      <c r="F26" s="9">
        <v>59.28</v>
      </c>
      <c r="G26" s="9">
        <v>8.3330000000000002</v>
      </c>
      <c r="H26" s="16">
        <f t="shared" si="7"/>
        <v>493.98</v>
      </c>
      <c r="I26" s="16">
        <f t="shared" si="8"/>
        <v>701.45</v>
      </c>
      <c r="J26" s="6">
        <f t="shared" si="9"/>
        <v>154.32</v>
      </c>
      <c r="K26" s="6">
        <f t="shared" si="14"/>
        <v>462.26</v>
      </c>
      <c r="L26" s="16">
        <f t="shared" si="11"/>
        <v>1318.03</v>
      </c>
      <c r="M26" s="16">
        <f t="shared" si="12"/>
        <v>158.16</v>
      </c>
      <c r="N26" s="16">
        <f t="shared" si="13"/>
        <v>1476.19</v>
      </c>
    </row>
    <row r="27" spans="1:14" s="7" customFormat="1" ht="75.75" x14ac:dyDescent="0.25">
      <c r="A27" s="9">
        <v>16</v>
      </c>
      <c r="B27" s="19" t="s">
        <v>76</v>
      </c>
      <c r="C27" s="20" t="s">
        <v>160</v>
      </c>
      <c r="D27" s="19" t="s">
        <v>36</v>
      </c>
      <c r="E27" s="19">
        <v>4</v>
      </c>
      <c r="F27" s="19">
        <v>59.28</v>
      </c>
      <c r="G27" s="19">
        <v>6.6669999999999998</v>
      </c>
      <c r="H27" s="21">
        <f t="shared" si="7"/>
        <v>395.22</v>
      </c>
      <c r="I27" s="21">
        <f t="shared" si="8"/>
        <v>561.21</v>
      </c>
      <c r="J27" s="6">
        <f t="shared" si="9"/>
        <v>123.47</v>
      </c>
      <c r="K27" s="6">
        <f t="shared" si="14"/>
        <v>369.84</v>
      </c>
      <c r="L27" s="21">
        <f t="shared" si="11"/>
        <v>1054.52</v>
      </c>
      <c r="M27" s="21">
        <f t="shared" si="12"/>
        <v>126.54</v>
      </c>
      <c r="N27" s="21">
        <f t="shared" si="13"/>
        <v>1181.06</v>
      </c>
    </row>
    <row r="28" spans="1:14" s="7" customFormat="1" ht="75.75" x14ac:dyDescent="0.25">
      <c r="A28" s="9">
        <v>17</v>
      </c>
      <c r="B28" s="5" t="s">
        <v>76</v>
      </c>
      <c r="C28" s="4" t="s">
        <v>77</v>
      </c>
      <c r="D28" s="5" t="s">
        <v>36</v>
      </c>
      <c r="E28" s="5">
        <v>4</v>
      </c>
      <c r="F28" s="9">
        <v>59.28</v>
      </c>
      <c r="G28" s="5">
        <v>7.6920000000000002</v>
      </c>
      <c r="H28" s="8">
        <f t="shared" si="7"/>
        <v>455.98</v>
      </c>
      <c r="I28" s="8">
        <f t="shared" si="8"/>
        <v>647.49</v>
      </c>
      <c r="J28" s="6">
        <f t="shared" si="9"/>
        <v>142.44999999999999</v>
      </c>
      <c r="K28" s="6">
        <f>ROUND(I28*65.9%,2)</f>
        <v>426.7</v>
      </c>
      <c r="L28" s="8">
        <f t="shared" si="11"/>
        <v>1216.6400000000001</v>
      </c>
      <c r="M28" s="8">
        <f t="shared" si="12"/>
        <v>146</v>
      </c>
      <c r="N28" s="8">
        <f t="shared" si="13"/>
        <v>1362.64</v>
      </c>
    </row>
    <row r="29" spans="1:14" s="7" customFormat="1" ht="75.75" x14ac:dyDescent="0.25">
      <c r="A29" s="9">
        <v>18</v>
      </c>
      <c r="B29" s="9" t="s">
        <v>123</v>
      </c>
      <c r="C29" s="14" t="s">
        <v>124</v>
      </c>
      <c r="D29" s="9" t="s">
        <v>36</v>
      </c>
      <c r="E29" s="9">
        <v>4</v>
      </c>
      <c r="F29" s="9">
        <v>59.28</v>
      </c>
      <c r="G29" s="9">
        <v>6.25</v>
      </c>
      <c r="H29" s="16">
        <f t="shared" si="7"/>
        <v>370.5</v>
      </c>
      <c r="I29" s="16">
        <f t="shared" si="8"/>
        <v>526.11</v>
      </c>
      <c r="J29" s="6">
        <f t="shared" si="9"/>
        <v>115.74</v>
      </c>
      <c r="K29" s="6">
        <f t="shared" ref="K29:K36" si="22">ROUND(I29*65.9%,2)</f>
        <v>346.71</v>
      </c>
      <c r="L29" s="16">
        <f t="shared" si="11"/>
        <v>988.56</v>
      </c>
      <c r="M29" s="16">
        <f t="shared" si="12"/>
        <v>118.63</v>
      </c>
      <c r="N29" s="16">
        <f t="shared" si="13"/>
        <v>1107.19</v>
      </c>
    </row>
    <row r="30" spans="1:14" s="7" customFormat="1" ht="75.75" x14ac:dyDescent="0.25">
      <c r="A30" s="9">
        <v>19</v>
      </c>
      <c r="B30" s="19" t="s">
        <v>123</v>
      </c>
      <c r="C30" s="20" t="s">
        <v>166</v>
      </c>
      <c r="D30" s="19" t="s">
        <v>36</v>
      </c>
      <c r="E30" s="19">
        <v>4</v>
      </c>
      <c r="F30" s="19">
        <v>59.28</v>
      </c>
      <c r="G30" s="23">
        <v>7.1429999999999998</v>
      </c>
      <c r="H30" s="21">
        <f t="shared" si="7"/>
        <v>423.44</v>
      </c>
      <c r="I30" s="21">
        <f t="shared" si="8"/>
        <v>601.28</v>
      </c>
      <c r="J30" s="6">
        <f t="shared" si="9"/>
        <v>132.28</v>
      </c>
      <c r="K30" s="6">
        <f t="shared" si="22"/>
        <v>396.24</v>
      </c>
      <c r="L30" s="21">
        <f t="shared" si="11"/>
        <v>1129.8</v>
      </c>
      <c r="M30" s="21">
        <f t="shared" si="12"/>
        <v>135.58000000000001</v>
      </c>
      <c r="N30" s="21">
        <f t="shared" si="13"/>
        <v>1265.3800000000001</v>
      </c>
    </row>
    <row r="31" spans="1:14" s="7" customFormat="1" ht="75.75" x14ac:dyDescent="0.25">
      <c r="A31" s="9">
        <v>20</v>
      </c>
      <c r="B31" s="5" t="s">
        <v>73</v>
      </c>
      <c r="C31" s="4" t="s">
        <v>74</v>
      </c>
      <c r="D31" s="5" t="s">
        <v>36</v>
      </c>
      <c r="E31" s="5">
        <v>4</v>
      </c>
      <c r="F31" s="9">
        <v>59.28</v>
      </c>
      <c r="G31" s="10">
        <v>5.556</v>
      </c>
      <c r="H31" s="8">
        <f t="shared" si="7"/>
        <v>329.36</v>
      </c>
      <c r="I31" s="8">
        <f t="shared" si="8"/>
        <v>467.69</v>
      </c>
      <c r="J31" s="6">
        <f t="shared" si="9"/>
        <v>102.89</v>
      </c>
      <c r="K31" s="6">
        <f t="shared" si="22"/>
        <v>308.20999999999998</v>
      </c>
      <c r="L31" s="8">
        <f t="shared" si="11"/>
        <v>878.79</v>
      </c>
      <c r="M31" s="8">
        <f t="shared" si="12"/>
        <v>105.45</v>
      </c>
      <c r="N31" s="8">
        <f t="shared" si="13"/>
        <v>984.24</v>
      </c>
    </row>
    <row r="32" spans="1:14" s="7" customFormat="1" ht="75.75" x14ac:dyDescent="0.25">
      <c r="A32" s="9">
        <v>21</v>
      </c>
      <c r="B32" s="5" t="s">
        <v>73</v>
      </c>
      <c r="C32" s="4" t="s">
        <v>75</v>
      </c>
      <c r="D32" s="5" t="s">
        <v>36</v>
      </c>
      <c r="E32" s="5">
        <v>4</v>
      </c>
      <c r="F32" s="9">
        <v>59.28</v>
      </c>
      <c r="G32" s="5">
        <v>6.6669999999999998</v>
      </c>
      <c r="H32" s="8">
        <f t="shared" si="7"/>
        <v>395.22</v>
      </c>
      <c r="I32" s="8">
        <f t="shared" si="8"/>
        <v>561.21</v>
      </c>
      <c r="J32" s="6">
        <f t="shared" si="9"/>
        <v>123.47</v>
      </c>
      <c r="K32" s="6">
        <f t="shared" si="22"/>
        <v>369.84</v>
      </c>
      <c r="L32" s="8">
        <f t="shared" si="11"/>
        <v>1054.52</v>
      </c>
      <c r="M32" s="8">
        <f t="shared" si="12"/>
        <v>126.54</v>
      </c>
      <c r="N32" s="8">
        <f t="shared" si="13"/>
        <v>1181.06</v>
      </c>
    </row>
    <row r="33" spans="1:14" s="7" customFormat="1" ht="75.75" x14ac:dyDescent="0.25">
      <c r="A33" s="9">
        <v>22</v>
      </c>
      <c r="B33" s="19" t="s">
        <v>80</v>
      </c>
      <c r="C33" s="20" t="s">
        <v>161</v>
      </c>
      <c r="D33" s="19" t="s">
        <v>36</v>
      </c>
      <c r="E33" s="19">
        <v>4</v>
      </c>
      <c r="F33" s="19">
        <v>59.28</v>
      </c>
      <c r="G33" s="21">
        <v>5</v>
      </c>
      <c r="H33" s="21">
        <f t="shared" si="7"/>
        <v>296.39999999999998</v>
      </c>
      <c r="I33" s="21">
        <f t="shared" si="8"/>
        <v>420.89</v>
      </c>
      <c r="J33" s="6">
        <f t="shared" si="9"/>
        <v>92.6</v>
      </c>
      <c r="K33" s="6">
        <f t="shared" si="22"/>
        <v>277.37</v>
      </c>
      <c r="L33" s="21">
        <f t="shared" si="11"/>
        <v>790.86</v>
      </c>
      <c r="M33" s="21">
        <f t="shared" si="12"/>
        <v>94.9</v>
      </c>
      <c r="N33" s="21">
        <f t="shared" si="13"/>
        <v>885.76</v>
      </c>
    </row>
    <row r="34" spans="1:14" s="7" customFormat="1" ht="75.75" x14ac:dyDescent="0.25">
      <c r="A34" s="9">
        <v>23</v>
      </c>
      <c r="B34" s="5" t="s">
        <v>80</v>
      </c>
      <c r="C34" s="4" t="s">
        <v>81</v>
      </c>
      <c r="D34" s="5" t="s">
        <v>36</v>
      </c>
      <c r="E34" s="5">
        <v>4</v>
      </c>
      <c r="F34" s="5">
        <v>59.28</v>
      </c>
      <c r="G34" s="5">
        <v>5.8819999999999997</v>
      </c>
      <c r="H34" s="8">
        <f t="shared" si="7"/>
        <v>348.68</v>
      </c>
      <c r="I34" s="8">
        <f t="shared" si="8"/>
        <v>495.13</v>
      </c>
      <c r="J34" s="6">
        <f t="shared" si="9"/>
        <v>108.93</v>
      </c>
      <c r="K34" s="6">
        <f t="shared" si="22"/>
        <v>326.29000000000002</v>
      </c>
      <c r="L34" s="8">
        <f t="shared" si="11"/>
        <v>930.35</v>
      </c>
      <c r="M34" s="8">
        <f t="shared" si="12"/>
        <v>111.64</v>
      </c>
      <c r="N34" s="8">
        <f t="shared" si="13"/>
        <v>1041.99</v>
      </c>
    </row>
    <row r="35" spans="1:14" s="7" customFormat="1" ht="75.75" x14ac:dyDescent="0.25">
      <c r="A35" s="9">
        <v>24</v>
      </c>
      <c r="B35" s="9" t="s">
        <v>61</v>
      </c>
      <c r="C35" s="14" t="s">
        <v>125</v>
      </c>
      <c r="D35" s="9" t="s">
        <v>36</v>
      </c>
      <c r="E35" s="9">
        <v>4</v>
      </c>
      <c r="F35" s="9">
        <v>59.28</v>
      </c>
      <c r="G35" s="15">
        <v>4.5449999999999999</v>
      </c>
      <c r="H35" s="16">
        <f t="shared" si="7"/>
        <v>269.43</v>
      </c>
      <c r="I35" s="16">
        <f t="shared" si="8"/>
        <v>382.59</v>
      </c>
      <c r="J35" s="6">
        <f t="shared" si="9"/>
        <v>84.17</v>
      </c>
      <c r="K35" s="6">
        <f t="shared" si="22"/>
        <v>252.13</v>
      </c>
      <c r="L35" s="16">
        <f t="shared" si="11"/>
        <v>718.89</v>
      </c>
      <c r="M35" s="16">
        <f t="shared" si="12"/>
        <v>86.27</v>
      </c>
      <c r="N35" s="16">
        <f t="shared" si="13"/>
        <v>805.16</v>
      </c>
    </row>
    <row r="36" spans="1:14" s="7" customFormat="1" ht="75.75" x14ac:dyDescent="0.25">
      <c r="A36" s="9">
        <v>25</v>
      </c>
      <c r="B36" s="9" t="s">
        <v>61</v>
      </c>
      <c r="C36" s="14" t="s">
        <v>62</v>
      </c>
      <c r="D36" s="9" t="s">
        <v>36</v>
      </c>
      <c r="E36" s="9">
        <v>4</v>
      </c>
      <c r="F36" s="9">
        <v>59.28</v>
      </c>
      <c r="G36" s="9">
        <v>5.2629999999999999</v>
      </c>
      <c r="H36" s="16">
        <f t="shared" si="7"/>
        <v>311.99</v>
      </c>
      <c r="I36" s="16">
        <f t="shared" si="8"/>
        <v>443.03</v>
      </c>
      <c r="J36" s="6">
        <f t="shared" si="9"/>
        <v>97.47</v>
      </c>
      <c r="K36" s="6">
        <f t="shared" si="22"/>
        <v>291.95999999999998</v>
      </c>
      <c r="L36" s="16">
        <f t="shared" si="11"/>
        <v>832.46</v>
      </c>
      <c r="M36" s="16">
        <f t="shared" si="12"/>
        <v>99.9</v>
      </c>
      <c r="N36" s="16">
        <f t="shared" si="13"/>
        <v>932.36</v>
      </c>
    </row>
    <row r="37" spans="1:14" s="7" customFormat="1" ht="75.75" x14ac:dyDescent="0.25">
      <c r="A37" s="9">
        <v>26</v>
      </c>
      <c r="B37" s="9" t="s">
        <v>34</v>
      </c>
      <c r="C37" s="14" t="s">
        <v>130</v>
      </c>
      <c r="D37" s="9" t="s">
        <v>36</v>
      </c>
      <c r="E37" s="9">
        <v>4</v>
      </c>
      <c r="F37" s="9">
        <v>59.28</v>
      </c>
      <c r="G37" s="16">
        <v>4</v>
      </c>
      <c r="H37" s="16">
        <f t="shared" si="7"/>
        <v>237.12</v>
      </c>
      <c r="I37" s="16">
        <f t="shared" si="8"/>
        <v>336.71</v>
      </c>
      <c r="J37" s="6">
        <f t="shared" si="9"/>
        <v>74.08</v>
      </c>
      <c r="K37" s="6">
        <f>ROUND(I37*65.9%,2)</f>
        <v>221.89</v>
      </c>
      <c r="L37" s="16">
        <f t="shared" si="11"/>
        <v>632.67999999999995</v>
      </c>
      <c r="M37" s="16">
        <f t="shared" si="12"/>
        <v>75.92</v>
      </c>
      <c r="N37" s="16">
        <f t="shared" si="13"/>
        <v>708.6</v>
      </c>
    </row>
    <row r="38" spans="1:14" s="7" customFormat="1" ht="75.75" x14ac:dyDescent="0.25">
      <c r="A38" s="9">
        <v>27</v>
      </c>
      <c r="B38" s="11" t="s">
        <v>34</v>
      </c>
      <c r="C38" s="4" t="s">
        <v>35</v>
      </c>
      <c r="D38" s="5" t="s">
        <v>36</v>
      </c>
      <c r="E38" s="5">
        <v>4</v>
      </c>
      <c r="F38" s="5">
        <v>59.28</v>
      </c>
      <c r="G38" s="12">
        <v>4.5999999999999996</v>
      </c>
      <c r="H38" s="6">
        <f>ROUND(F38*G38,2)</f>
        <v>272.69</v>
      </c>
      <c r="I38" s="6">
        <f t="shared" si="8"/>
        <v>387.22</v>
      </c>
      <c r="J38" s="6">
        <f>ROUND(I38*22%,2)</f>
        <v>85.19</v>
      </c>
      <c r="K38" s="6">
        <f>ROUND(I38*65.9%,2)</f>
        <v>255.18</v>
      </c>
      <c r="L38" s="6">
        <f>ROUND(SUM(I38:K38),2)</f>
        <v>727.59</v>
      </c>
      <c r="M38" s="6">
        <f t="shared" si="12"/>
        <v>87.31</v>
      </c>
      <c r="N38" s="6">
        <f t="shared" si="13"/>
        <v>814.9</v>
      </c>
    </row>
    <row r="39" spans="1:14" s="7" customFormat="1" ht="75.75" x14ac:dyDescent="0.25">
      <c r="A39" s="9">
        <v>28</v>
      </c>
      <c r="B39" s="19" t="s">
        <v>99</v>
      </c>
      <c r="C39" s="20" t="s">
        <v>170</v>
      </c>
      <c r="D39" s="19" t="s">
        <v>36</v>
      </c>
      <c r="E39" s="19">
        <v>4</v>
      </c>
      <c r="F39" s="19">
        <v>59.28</v>
      </c>
      <c r="G39" s="21">
        <v>3</v>
      </c>
      <c r="H39" s="21">
        <f t="shared" ref="H39:H45" si="23">ROUND(F39*G39,2)</f>
        <v>177.84</v>
      </c>
      <c r="I39" s="21">
        <f t="shared" si="8"/>
        <v>252.53</v>
      </c>
      <c r="J39" s="6">
        <f t="shared" ref="J39:J45" si="24">ROUND(I39*22%,2)</f>
        <v>55.56</v>
      </c>
      <c r="K39" s="6">
        <f>ROUND(I39*65.9%,2)</f>
        <v>166.42</v>
      </c>
      <c r="L39" s="21">
        <f t="shared" ref="L39:L45" si="25">ROUND(SUM(I39:K39),2)</f>
        <v>474.51</v>
      </c>
      <c r="M39" s="21">
        <f t="shared" si="12"/>
        <v>56.94</v>
      </c>
      <c r="N39" s="21">
        <f t="shared" si="13"/>
        <v>531.45000000000005</v>
      </c>
    </row>
    <row r="40" spans="1:14" s="7" customFormat="1" ht="75.75" x14ac:dyDescent="0.25">
      <c r="A40" s="9">
        <v>29</v>
      </c>
      <c r="B40" s="9" t="s">
        <v>99</v>
      </c>
      <c r="C40" s="14" t="s">
        <v>100</v>
      </c>
      <c r="D40" s="9" t="s">
        <v>36</v>
      </c>
      <c r="E40" s="9">
        <v>4</v>
      </c>
      <c r="F40" s="5">
        <v>59.28</v>
      </c>
      <c r="G40" s="9">
        <v>3.45</v>
      </c>
      <c r="H40" s="16">
        <f t="shared" si="23"/>
        <v>204.52</v>
      </c>
      <c r="I40" s="16">
        <f t="shared" si="8"/>
        <v>290.42</v>
      </c>
      <c r="J40" s="6">
        <f t="shared" si="24"/>
        <v>63.89</v>
      </c>
      <c r="K40" s="6">
        <f t="shared" ref="K40:K45" si="26">ROUND(I40*65.9%,2)</f>
        <v>191.39</v>
      </c>
      <c r="L40" s="16">
        <f t="shared" si="25"/>
        <v>545.70000000000005</v>
      </c>
      <c r="M40" s="16">
        <f t="shared" si="12"/>
        <v>65.48</v>
      </c>
      <c r="N40" s="16">
        <f t="shared" si="13"/>
        <v>611.17999999999995</v>
      </c>
    </row>
    <row r="41" spans="1:14" s="7" customFormat="1" ht="75.75" x14ac:dyDescent="0.25">
      <c r="A41" s="9">
        <v>30</v>
      </c>
      <c r="B41" s="9" t="s">
        <v>128</v>
      </c>
      <c r="C41" s="14" t="s">
        <v>129</v>
      </c>
      <c r="D41" s="9" t="s">
        <v>36</v>
      </c>
      <c r="E41" s="9">
        <v>4</v>
      </c>
      <c r="F41" s="9">
        <v>59.28</v>
      </c>
      <c r="G41" s="16">
        <v>2</v>
      </c>
      <c r="H41" s="16">
        <f t="shared" si="23"/>
        <v>118.56</v>
      </c>
      <c r="I41" s="16">
        <f t="shared" si="8"/>
        <v>168.36</v>
      </c>
      <c r="J41" s="6">
        <f t="shared" si="24"/>
        <v>37.04</v>
      </c>
      <c r="K41" s="6">
        <f t="shared" si="26"/>
        <v>110.95</v>
      </c>
      <c r="L41" s="16">
        <f t="shared" si="25"/>
        <v>316.35000000000002</v>
      </c>
      <c r="M41" s="16">
        <f t="shared" si="12"/>
        <v>37.96</v>
      </c>
      <c r="N41" s="16">
        <f t="shared" si="13"/>
        <v>354.31</v>
      </c>
    </row>
    <row r="42" spans="1:14" s="7" customFormat="1" ht="75.75" x14ac:dyDescent="0.25">
      <c r="A42" s="9">
        <v>31</v>
      </c>
      <c r="B42" s="9" t="s">
        <v>128</v>
      </c>
      <c r="C42" s="14" t="s">
        <v>249</v>
      </c>
      <c r="D42" s="9" t="s">
        <v>36</v>
      </c>
      <c r="E42" s="9">
        <v>4</v>
      </c>
      <c r="F42" s="9">
        <v>59.28</v>
      </c>
      <c r="G42" s="16">
        <v>2.2999999999999998</v>
      </c>
      <c r="H42" s="16">
        <f t="shared" si="23"/>
        <v>136.34</v>
      </c>
      <c r="I42" s="16">
        <f t="shared" si="8"/>
        <v>193.6</v>
      </c>
      <c r="J42" s="6">
        <f t="shared" si="24"/>
        <v>42.59</v>
      </c>
      <c r="K42" s="6">
        <f t="shared" si="26"/>
        <v>127.58</v>
      </c>
      <c r="L42" s="16">
        <f t="shared" si="25"/>
        <v>363.77</v>
      </c>
      <c r="M42" s="16">
        <f t="shared" si="12"/>
        <v>43.65</v>
      </c>
      <c r="N42" s="16">
        <f t="shared" si="13"/>
        <v>407.42</v>
      </c>
    </row>
    <row r="43" spans="1:14" s="7" customFormat="1" ht="90.75" x14ac:dyDescent="0.25">
      <c r="A43" s="9">
        <v>32</v>
      </c>
      <c r="B43" s="9" t="s">
        <v>354</v>
      </c>
      <c r="C43" s="14" t="s">
        <v>355</v>
      </c>
      <c r="D43" s="9" t="s">
        <v>36</v>
      </c>
      <c r="E43" s="9">
        <v>4</v>
      </c>
      <c r="F43" s="9">
        <v>59.28</v>
      </c>
      <c r="G43" s="16">
        <v>1.53</v>
      </c>
      <c r="H43" s="16">
        <f t="shared" ref="H43" si="27">ROUND(F43*G43,2)</f>
        <v>90.7</v>
      </c>
      <c r="I43" s="16">
        <f t="shared" si="8"/>
        <v>128.79</v>
      </c>
      <c r="J43" s="6">
        <f t="shared" ref="J43" si="28">ROUND(I43*22%,2)</f>
        <v>28.33</v>
      </c>
      <c r="K43" s="6">
        <f t="shared" si="26"/>
        <v>84.87</v>
      </c>
      <c r="L43" s="16">
        <f t="shared" ref="L43" si="29">ROUND(SUM(I43:K43),2)</f>
        <v>241.99</v>
      </c>
      <c r="M43" s="16">
        <f t="shared" si="12"/>
        <v>29.04</v>
      </c>
      <c r="N43" s="16">
        <f t="shared" si="13"/>
        <v>271.02999999999997</v>
      </c>
    </row>
    <row r="44" spans="1:14" s="7" customFormat="1" ht="90.75" x14ac:dyDescent="0.25">
      <c r="A44" s="9">
        <v>33</v>
      </c>
      <c r="B44" s="9" t="s">
        <v>354</v>
      </c>
      <c r="C44" s="14" t="s">
        <v>356</v>
      </c>
      <c r="D44" s="9" t="s">
        <v>36</v>
      </c>
      <c r="E44" s="9">
        <v>4</v>
      </c>
      <c r="F44" s="9">
        <v>59.28</v>
      </c>
      <c r="G44" s="15">
        <v>1.7589999999999999</v>
      </c>
      <c r="H44" s="16">
        <f t="shared" ref="H44" si="30">ROUND(F44*G44,2)</f>
        <v>104.27</v>
      </c>
      <c r="I44" s="16">
        <f t="shared" ref="I44" si="31">ROUND(H44*42%+H44,2)</f>
        <v>148.06</v>
      </c>
      <c r="J44" s="6">
        <f t="shared" ref="J44" si="32">ROUND(I44*22%,2)</f>
        <v>32.57</v>
      </c>
      <c r="K44" s="6">
        <f t="shared" ref="K44" si="33">ROUND(I44*65.9%,2)</f>
        <v>97.57</v>
      </c>
      <c r="L44" s="16">
        <f t="shared" ref="L44" si="34">ROUND(SUM(I44:K44),2)</f>
        <v>278.2</v>
      </c>
      <c r="M44" s="16">
        <f t="shared" ref="M44" si="35">ROUND(L44*12%,2)</f>
        <v>33.380000000000003</v>
      </c>
      <c r="N44" s="16">
        <f t="shared" ref="N44" si="36">ROUND(L44+M44,2)</f>
        <v>311.58</v>
      </c>
    </row>
    <row r="45" spans="1:14" s="7" customFormat="1" ht="75.75" x14ac:dyDescent="0.25">
      <c r="A45" s="9">
        <v>34</v>
      </c>
      <c r="B45" s="9" t="s">
        <v>109</v>
      </c>
      <c r="C45" s="14" t="s">
        <v>110</v>
      </c>
      <c r="D45" s="9" t="s">
        <v>36</v>
      </c>
      <c r="E45" s="9">
        <v>4</v>
      </c>
      <c r="F45" s="5">
        <v>59.28</v>
      </c>
      <c r="G45" s="9">
        <v>1.5</v>
      </c>
      <c r="H45" s="16">
        <f t="shared" si="23"/>
        <v>88.92</v>
      </c>
      <c r="I45" s="16">
        <f t="shared" si="8"/>
        <v>126.27</v>
      </c>
      <c r="J45" s="6">
        <f t="shared" si="24"/>
        <v>27.78</v>
      </c>
      <c r="K45" s="6">
        <f t="shared" si="26"/>
        <v>83.21</v>
      </c>
      <c r="L45" s="16">
        <f t="shared" si="25"/>
        <v>237.26</v>
      </c>
      <c r="M45" s="16">
        <f t="shared" si="12"/>
        <v>28.47</v>
      </c>
      <c r="N45" s="16">
        <f t="shared" si="13"/>
        <v>265.73</v>
      </c>
    </row>
    <row r="46" spans="1:14" s="7" customFormat="1" ht="81" customHeight="1" x14ac:dyDescent="0.25">
      <c r="A46" s="9">
        <v>35</v>
      </c>
      <c r="B46" s="11" t="s">
        <v>109</v>
      </c>
      <c r="C46" s="14" t="s">
        <v>214</v>
      </c>
      <c r="D46" s="5" t="s">
        <v>51</v>
      </c>
      <c r="E46" s="9">
        <v>4</v>
      </c>
      <c r="F46" s="9">
        <v>59.28</v>
      </c>
      <c r="G46" s="12">
        <v>1.7250000000000001</v>
      </c>
      <c r="H46" s="6">
        <f>ROUND(F46*G46,2)</f>
        <v>102.26</v>
      </c>
      <c r="I46" s="6">
        <f t="shared" ref="I46" si="37">ROUND(H46*42%+H46,2)</f>
        <v>145.21</v>
      </c>
      <c r="J46" s="6">
        <f>ROUND(I46*22%,2)</f>
        <v>31.95</v>
      </c>
      <c r="K46" s="6">
        <f t="shared" ref="K46" si="38">ROUND(I46*65.9%,2)</f>
        <v>95.69</v>
      </c>
      <c r="L46" s="6">
        <f>ROUND(SUM(I46:K46),2)</f>
        <v>272.85000000000002</v>
      </c>
      <c r="M46" s="6">
        <f t="shared" ref="M46" si="39">ROUND(L46*12%,2)</f>
        <v>32.74</v>
      </c>
      <c r="N46" s="6">
        <f t="shared" ref="N46" si="40">ROUND(L46+M46,2)</f>
        <v>305.58999999999997</v>
      </c>
    </row>
    <row r="47" spans="1:14" s="7" customFormat="1" ht="75.75" x14ac:dyDescent="0.25">
      <c r="A47" s="9">
        <v>36</v>
      </c>
      <c r="B47" s="19" t="s">
        <v>162</v>
      </c>
      <c r="C47" s="20" t="s">
        <v>164</v>
      </c>
      <c r="D47" s="19" t="s">
        <v>36</v>
      </c>
      <c r="E47" s="19">
        <v>4</v>
      </c>
      <c r="F47" s="19">
        <v>59.28</v>
      </c>
      <c r="G47" s="21">
        <v>10</v>
      </c>
      <c r="H47" s="21">
        <f t="shared" ref="H47:H52" si="41">ROUND(F47*G47,2)</f>
        <v>592.79999999999995</v>
      </c>
      <c r="I47" s="21">
        <f t="shared" ref="I47:I51" si="42">ROUND(H47*42%+H47,2)</f>
        <v>841.78</v>
      </c>
      <c r="J47" s="6">
        <f t="shared" ref="J47:J52" si="43">ROUND(I47*22%,2)</f>
        <v>185.19</v>
      </c>
      <c r="K47" s="6">
        <f>ROUND(I47*65.9%,2)</f>
        <v>554.73</v>
      </c>
      <c r="L47" s="21">
        <f t="shared" ref="L47:L52" si="44">ROUND(SUM(I47:K47),2)</f>
        <v>1581.7</v>
      </c>
      <c r="M47" s="21">
        <f t="shared" ref="M47:M51" si="45">ROUND(L47*12%,2)</f>
        <v>189.8</v>
      </c>
      <c r="N47" s="21">
        <f t="shared" ref="N47:N51" si="46">ROUND(L47+M47,2)</f>
        <v>1771.5</v>
      </c>
    </row>
    <row r="48" spans="1:14" s="7" customFormat="1" ht="75.75" x14ac:dyDescent="0.25">
      <c r="A48" s="9">
        <v>37</v>
      </c>
      <c r="B48" s="19" t="s">
        <v>162</v>
      </c>
      <c r="C48" s="20" t="s">
        <v>163</v>
      </c>
      <c r="D48" s="19" t="s">
        <v>36</v>
      </c>
      <c r="E48" s="19">
        <v>4</v>
      </c>
      <c r="F48" s="19">
        <v>59.28</v>
      </c>
      <c r="G48" s="23">
        <v>11.111000000000001</v>
      </c>
      <c r="H48" s="21">
        <f t="shared" si="41"/>
        <v>658.66</v>
      </c>
      <c r="I48" s="21">
        <f t="shared" si="42"/>
        <v>935.3</v>
      </c>
      <c r="J48" s="6">
        <f t="shared" si="43"/>
        <v>205.77</v>
      </c>
      <c r="K48" s="6">
        <f t="shared" ref="K48" si="47">ROUND(I48*65.9%,2)</f>
        <v>616.36</v>
      </c>
      <c r="L48" s="21">
        <f t="shared" si="44"/>
        <v>1757.43</v>
      </c>
      <c r="M48" s="21">
        <f t="shared" si="45"/>
        <v>210.89</v>
      </c>
      <c r="N48" s="21">
        <f t="shared" si="46"/>
        <v>1968.32</v>
      </c>
    </row>
    <row r="49" spans="1:14" s="7" customFormat="1" ht="75.75" x14ac:dyDescent="0.25">
      <c r="A49" s="9">
        <v>38</v>
      </c>
      <c r="B49" s="9" t="s">
        <v>121</v>
      </c>
      <c r="C49" s="14" t="s">
        <v>122</v>
      </c>
      <c r="D49" s="9" t="s">
        <v>36</v>
      </c>
      <c r="E49" s="9">
        <v>4</v>
      </c>
      <c r="F49" s="9">
        <v>59.28</v>
      </c>
      <c r="G49" s="9">
        <v>9.0909999999999993</v>
      </c>
      <c r="H49" s="16">
        <f t="shared" si="41"/>
        <v>538.91</v>
      </c>
      <c r="I49" s="16">
        <f t="shared" si="42"/>
        <v>765.25</v>
      </c>
      <c r="J49" s="6">
        <f t="shared" si="43"/>
        <v>168.36</v>
      </c>
      <c r="K49" s="6">
        <f>ROUND(I49*65.9%,2)</f>
        <v>504.3</v>
      </c>
      <c r="L49" s="16">
        <f t="shared" si="44"/>
        <v>1437.91</v>
      </c>
      <c r="M49" s="16">
        <f t="shared" si="45"/>
        <v>172.55</v>
      </c>
      <c r="N49" s="16">
        <f t="shared" si="46"/>
        <v>1610.46</v>
      </c>
    </row>
    <row r="50" spans="1:14" s="7" customFormat="1" ht="75.75" x14ac:dyDescent="0.25">
      <c r="A50" s="9">
        <v>39</v>
      </c>
      <c r="B50" s="19" t="s">
        <v>121</v>
      </c>
      <c r="C50" s="20" t="s">
        <v>165</v>
      </c>
      <c r="D50" s="19" t="s">
        <v>36</v>
      </c>
      <c r="E50" s="19">
        <v>4</v>
      </c>
      <c r="F50" s="19">
        <v>59.28</v>
      </c>
      <c r="G50" s="21">
        <v>10</v>
      </c>
      <c r="H50" s="21">
        <f t="shared" si="41"/>
        <v>592.79999999999995</v>
      </c>
      <c r="I50" s="21">
        <f t="shared" si="42"/>
        <v>841.78</v>
      </c>
      <c r="J50" s="6">
        <f t="shared" si="43"/>
        <v>185.19</v>
      </c>
      <c r="K50" s="6">
        <f t="shared" ref="K50:K52" si="48">ROUND(I50*65.9%,2)</f>
        <v>554.73</v>
      </c>
      <c r="L50" s="21">
        <f t="shared" si="44"/>
        <v>1581.7</v>
      </c>
      <c r="M50" s="21">
        <f t="shared" si="45"/>
        <v>189.8</v>
      </c>
      <c r="N50" s="21">
        <f t="shared" si="46"/>
        <v>1771.5</v>
      </c>
    </row>
    <row r="51" spans="1:14" s="7" customFormat="1" ht="75.75" x14ac:dyDescent="0.25">
      <c r="A51" s="9">
        <v>40</v>
      </c>
      <c r="B51" s="19" t="s">
        <v>97</v>
      </c>
      <c r="C51" s="20" t="s">
        <v>158</v>
      </c>
      <c r="D51" s="19" t="s">
        <v>36</v>
      </c>
      <c r="E51" s="19">
        <v>4</v>
      </c>
      <c r="F51" s="9">
        <v>59.28</v>
      </c>
      <c r="G51" s="19">
        <v>8.3330000000000002</v>
      </c>
      <c r="H51" s="21">
        <f t="shared" si="41"/>
        <v>493.98</v>
      </c>
      <c r="I51" s="21">
        <f t="shared" si="42"/>
        <v>701.45</v>
      </c>
      <c r="J51" s="6">
        <f t="shared" si="43"/>
        <v>154.32</v>
      </c>
      <c r="K51" s="6">
        <f t="shared" si="48"/>
        <v>462.26</v>
      </c>
      <c r="L51" s="21">
        <f t="shared" si="44"/>
        <v>1318.03</v>
      </c>
      <c r="M51" s="21">
        <f t="shared" si="45"/>
        <v>158.16</v>
      </c>
      <c r="N51" s="21">
        <f t="shared" si="46"/>
        <v>1476.19</v>
      </c>
    </row>
    <row r="52" spans="1:14" s="7" customFormat="1" ht="75.75" x14ac:dyDescent="0.25">
      <c r="A52" s="9">
        <v>41</v>
      </c>
      <c r="B52" s="9" t="s">
        <v>97</v>
      </c>
      <c r="C52" s="14" t="s">
        <v>98</v>
      </c>
      <c r="D52" s="9" t="s">
        <v>36</v>
      </c>
      <c r="E52" s="9">
        <v>4</v>
      </c>
      <c r="F52" s="5">
        <v>59.28</v>
      </c>
      <c r="G52" s="9">
        <v>9.0909999999999993</v>
      </c>
      <c r="H52" s="16">
        <f t="shared" si="41"/>
        <v>538.91</v>
      </c>
      <c r="I52" s="16">
        <f t="shared" si="8"/>
        <v>765.25</v>
      </c>
      <c r="J52" s="6">
        <f t="shared" si="43"/>
        <v>168.36</v>
      </c>
      <c r="K52" s="6">
        <f t="shared" si="48"/>
        <v>504.3</v>
      </c>
      <c r="L52" s="16">
        <f t="shared" si="44"/>
        <v>1437.91</v>
      </c>
      <c r="M52" s="16">
        <f t="shared" si="12"/>
        <v>172.55</v>
      </c>
      <c r="N52" s="16">
        <f t="shared" si="13"/>
        <v>1610.46</v>
      </c>
    </row>
    <row r="53" spans="1:14" s="7" customFormat="1" x14ac:dyDescent="0.25">
      <c r="A53" s="37" t="s">
        <v>226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s="7" customFormat="1" ht="45" x14ac:dyDescent="0.25">
      <c r="A54" s="11">
        <v>42</v>
      </c>
      <c r="B54" s="9" t="s">
        <v>133</v>
      </c>
      <c r="C54" s="14" t="s">
        <v>259</v>
      </c>
      <c r="D54" s="9" t="s">
        <v>36</v>
      </c>
      <c r="E54" s="9">
        <v>4</v>
      </c>
      <c r="F54" s="5">
        <v>59.28</v>
      </c>
      <c r="G54" s="16">
        <v>4.68</v>
      </c>
      <c r="H54" s="16">
        <f t="shared" ref="H54:H59" si="49">ROUND(F54*G54,2)</f>
        <v>277.43</v>
      </c>
      <c r="I54" s="16">
        <f t="shared" ref="I54:I64" si="50">ROUND(H54*42%+H54,2)</f>
        <v>393.95</v>
      </c>
      <c r="J54" s="6">
        <f t="shared" ref="J54:J59" si="51">ROUND(I54*22%,2)</f>
        <v>86.67</v>
      </c>
      <c r="K54" s="6">
        <f t="shared" ref="K54:K56" si="52">ROUND(I54*65.9%,2)</f>
        <v>259.61</v>
      </c>
      <c r="L54" s="16">
        <f t="shared" ref="L54:L57" si="53">ROUND(SUM(I54:K54),2)</f>
        <v>740.23</v>
      </c>
      <c r="M54" s="16">
        <f t="shared" ref="M54:M64" si="54">ROUND(L54*12%,2)</f>
        <v>88.83</v>
      </c>
      <c r="N54" s="16">
        <f t="shared" ref="N54:N64" si="55">ROUND(L54+M54,2)</f>
        <v>829.06</v>
      </c>
    </row>
    <row r="55" spans="1:14" s="7" customFormat="1" ht="45" x14ac:dyDescent="0.25">
      <c r="A55" s="11">
        <v>43</v>
      </c>
      <c r="B55" s="9" t="s">
        <v>133</v>
      </c>
      <c r="C55" s="14" t="s">
        <v>134</v>
      </c>
      <c r="D55" s="9" t="s">
        <v>36</v>
      </c>
      <c r="E55" s="9">
        <v>4</v>
      </c>
      <c r="F55" s="9">
        <v>59.28</v>
      </c>
      <c r="G55" s="16">
        <v>6.62</v>
      </c>
      <c r="H55" s="16">
        <f t="shared" si="49"/>
        <v>392.43</v>
      </c>
      <c r="I55" s="16">
        <f t="shared" si="50"/>
        <v>557.25</v>
      </c>
      <c r="J55" s="6">
        <f t="shared" si="51"/>
        <v>122.6</v>
      </c>
      <c r="K55" s="6">
        <f t="shared" si="52"/>
        <v>367.23</v>
      </c>
      <c r="L55" s="16">
        <f t="shared" si="53"/>
        <v>1047.08</v>
      </c>
      <c r="M55" s="16">
        <f t="shared" si="54"/>
        <v>125.65</v>
      </c>
      <c r="N55" s="16">
        <f t="shared" si="55"/>
        <v>1172.73</v>
      </c>
    </row>
    <row r="56" spans="1:14" s="7" customFormat="1" ht="45" x14ac:dyDescent="0.25">
      <c r="A56" s="11">
        <v>44</v>
      </c>
      <c r="B56" s="9" t="s">
        <v>131</v>
      </c>
      <c r="C56" s="14" t="s">
        <v>132</v>
      </c>
      <c r="D56" s="9" t="s">
        <v>36</v>
      </c>
      <c r="E56" s="9">
        <v>4</v>
      </c>
      <c r="F56" s="9">
        <v>59.28</v>
      </c>
      <c r="G56" s="15">
        <v>3.93</v>
      </c>
      <c r="H56" s="16">
        <f t="shared" si="49"/>
        <v>232.97</v>
      </c>
      <c r="I56" s="16">
        <f t="shared" si="50"/>
        <v>330.82</v>
      </c>
      <c r="J56" s="6">
        <f t="shared" si="51"/>
        <v>72.78</v>
      </c>
      <c r="K56" s="6">
        <f t="shared" si="52"/>
        <v>218.01</v>
      </c>
      <c r="L56" s="16">
        <f t="shared" si="53"/>
        <v>621.61</v>
      </c>
      <c r="M56" s="16">
        <f t="shared" si="54"/>
        <v>74.59</v>
      </c>
      <c r="N56" s="16">
        <f t="shared" si="55"/>
        <v>696.2</v>
      </c>
    </row>
    <row r="57" spans="1:14" s="7" customFormat="1" ht="45" x14ac:dyDescent="0.25">
      <c r="A57" s="11">
        <v>45</v>
      </c>
      <c r="B57" s="11" t="s">
        <v>131</v>
      </c>
      <c r="C57" s="4" t="s">
        <v>198</v>
      </c>
      <c r="D57" s="5" t="s">
        <v>36</v>
      </c>
      <c r="E57" s="5">
        <v>4</v>
      </c>
      <c r="F57" s="5">
        <v>59.28</v>
      </c>
      <c r="G57" s="12">
        <v>5.04</v>
      </c>
      <c r="H57" s="6">
        <f t="shared" si="49"/>
        <v>298.77</v>
      </c>
      <c r="I57" s="6">
        <f t="shared" si="50"/>
        <v>424.25</v>
      </c>
      <c r="J57" s="6">
        <f t="shared" si="51"/>
        <v>93.34</v>
      </c>
      <c r="K57" s="6">
        <f>ROUND(I57*65.9%,2)</f>
        <v>279.58</v>
      </c>
      <c r="L57" s="6">
        <f t="shared" si="53"/>
        <v>797.17</v>
      </c>
      <c r="M57" s="6">
        <f t="shared" si="54"/>
        <v>95.66</v>
      </c>
      <c r="N57" s="6">
        <f t="shared" si="55"/>
        <v>892.83</v>
      </c>
    </row>
    <row r="58" spans="1:14" s="7" customFormat="1" ht="45" x14ac:dyDescent="0.25">
      <c r="A58" s="11">
        <v>46</v>
      </c>
      <c r="B58" s="9" t="s">
        <v>206</v>
      </c>
      <c r="C58" s="14" t="s">
        <v>207</v>
      </c>
      <c r="D58" s="9" t="s">
        <v>36</v>
      </c>
      <c r="E58" s="9">
        <v>4</v>
      </c>
      <c r="F58" s="5">
        <v>59.28</v>
      </c>
      <c r="G58" s="16">
        <v>4.68</v>
      </c>
      <c r="H58" s="16">
        <f t="shared" si="49"/>
        <v>277.43</v>
      </c>
      <c r="I58" s="16">
        <f t="shared" si="50"/>
        <v>393.95</v>
      </c>
      <c r="J58" s="6">
        <f t="shared" si="51"/>
        <v>86.67</v>
      </c>
      <c r="K58" s="6">
        <f t="shared" ref="K58:K61" si="56">ROUND(I58*65.9%,2)</f>
        <v>259.61</v>
      </c>
      <c r="L58" s="16">
        <f>ROUND(SUM(I58:K58),2)</f>
        <v>740.23</v>
      </c>
      <c r="M58" s="16">
        <f t="shared" si="54"/>
        <v>88.83</v>
      </c>
      <c r="N58" s="16">
        <f t="shared" si="55"/>
        <v>829.06</v>
      </c>
    </row>
    <row r="59" spans="1:14" s="25" customFormat="1" ht="45" x14ac:dyDescent="0.25">
      <c r="A59" s="11">
        <v>47</v>
      </c>
      <c r="B59" s="5" t="s">
        <v>206</v>
      </c>
      <c r="C59" s="4" t="s">
        <v>352</v>
      </c>
      <c r="D59" s="5" t="s">
        <v>36</v>
      </c>
      <c r="E59" s="5">
        <v>4</v>
      </c>
      <c r="F59" s="5">
        <v>59.28</v>
      </c>
      <c r="G59" s="8">
        <v>3.41</v>
      </c>
      <c r="H59" s="8">
        <f t="shared" si="49"/>
        <v>202.14</v>
      </c>
      <c r="I59" s="8">
        <f t="shared" si="50"/>
        <v>287.04000000000002</v>
      </c>
      <c r="J59" s="6">
        <f t="shared" si="51"/>
        <v>63.15</v>
      </c>
      <c r="K59" s="6">
        <f t="shared" si="56"/>
        <v>189.16</v>
      </c>
      <c r="L59" s="8">
        <f>ROUND(SUM(I59:K59),2)</f>
        <v>539.35</v>
      </c>
      <c r="M59" s="8">
        <f t="shared" si="54"/>
        <v>64.72</v>
      </c>
      <c r="N59" s="8">
        <f t="shared" si="55"/>
        <v>604.07000000000005</v>
      </c>
    </row>
    <row r="60" spans="1:14" s="7" customFormat="1" ht="48" customHeight="1" x14ac:dyDescent="0.25">
      <c r="A60" s="11">
        <v>48</v>
      </c>
      <c r="B60" s="11" t="s">
        <v>200</v>
      </c>
      <c r="C60" s="4" t="s">
        <v>217</v>
      </c>
      <c r="D60" s="5" t="s">
        <v>36</v>
      </c>
      <c r="E60" s="5">
        <v>4</v>
      </c>
      <c r="F60" s="5">
        <v>59.28</v>
      </c>
      <c r="G60" s="12">
        <v>3.19</v>
      </c>
      <c r="H60" s="6">
        <f>ROUND(F60*G60,2)</f>
        <v>189.1</v>
      </c>
      <c r="I60" s="6">
        <f t="shared" si="50"/>
        <v>268.52</v>
      </c>
      <c r="J60" s="6">
        <f>ROUND(I60*22%,2)</f>
        <v>59.07</v>
      </c>
      <c r="K60" s="6">
        <f t="shared" si="56"/>
        <v>176.95</v>
      </c>
      <c r="L60" s="6">
        <f>ROUND(SUM(I60:K60),2)</f>
        <v>504.54</v>
      </c>
      <c r="M60" s="6">
        <f t="shared" si="54"/>
        <v>60.54</v>
      </c>
      <c r="N60" s="6">
        <f t="shared" si="55"/>
        <v>565.08000000000004</v>
      </c>
    </row>
    <row r="61" spans="1:14" s="7" customFormat="1" ht="45" x14ac:dyDescent="0.25">
      <c r="A61" s="11">
        <v>49</v>
      </c>
      <c r="B61" s="11" t="s">
        <v>200</v>
      </c>
      <c r="C61" s="4" t="s">
        <v>201</v>
      </c>
      <c r="D61" s="5" t="s">
        <v>36</v>
      </c>
      <c r="E61" s="5">
        <v>4</v>
      </c>
      <c r="F61" s="5">
        <v>59.28</v>
      </c>
      <c r="G61" s="12">
        <v>4.3899999999999997</v>
      </c>
      <c r="H61" s="6">
        <f t="shared" ref="H61" si="57">ROUND(F61*G61,2)</f>
        <v>260.24</v>
      </c>
      <c r="I61" s="6">
        <f t="shared" si="50"/>
        <v>369.54</v>
      </c>
      <c r="J61" s="6">
        <f t="shared" ref="J61:J129" si="58">ROUND(I61*22%,2)</f>
        <v>81.3</v>
      </c>
      <c r="K61" s="6">
        <f t="shared" si="56"/>
        <v>243.53</v>
      </c>
      <c r="L61" s="6">
        <f t="shared" ref="L61" si="59">ROUND(SUM(I61:K61),2)</f>
        <v>694.37</v>
      </c>
      <c r="M61" s="6">
        <f t="shared" si="54"/>
        <v>83.32</v>
      </c>
      <c r="N61" s="6">
        <f t="shared" si="55"/>
        <v>777.69</v>
      </c>
    </row>
    <row r="62" spans="1:14" s="7" customFormat="1" ht="45.75" x14ac:dyDescent="0.25">
      <c r="A62" s="11">
        <v>50</v>
      </c>
      <c r="B62" s="11" t="s">
        <v>37</v>
      </c>
      <c r="C62" s="4" t="s">
        <v>351</v>
      </c>
      <c r="D62" s="5" t="s">
        <v>36</v>
      </c>
      <c r="E62" s="5">
        <v>4</v>
      </c>
      <c r="F62" s="5">
        <v>59.28</v>
      </c>
      <c r="G62" s="12">
        <v>2.95</v>
      </c>
      <c r="H62" s="6">
        <f>ROUND(F62*G62,2)</f>
        <v>174.88</v>
      </c>
      <c r="I62" s="6">
        <f t="shared" si="50"/>
        <v>248.33</v>
      </c>
      <c r="J62" s="6">
        <f t="shared" si="58"/>
        <v>54.63</v>
      </c>
      <c r="K62" s="6">
        <f>ROUND(I62*65.9%,2)</f>
        <v>163.65</v>
      </c>
      <c r="L62" s="6">
        <f>ROUND(SUM(I62:K62),2)</f>
        <v>466.61</v>
      </c>
      <c r="M62" s="6">
        <f t="shared" si="54"/>
        <v>55.99</v>
      </c>
      <c r="N62" s="6">
        <f t="shared" si="55"/>
        <v>522.6</v>
      </c>
    </row>
    <row r="63" spans="1:14" s="7" customFormat="1" ht="45" x14ac:dyDescent="0.25">
      <c r="A63" s="11">
        <v>51</v>
      </c>
      <c r="B63" s="11" t="s">
        <v>37</v>
      </c>
      <c r="C63" s="4" t="s">
        <v>199</v>
      </c>
      <c r="D63" s="5" t="s">
        <v>36</v>
      </c>
      <c r="E63" s="5">
        <v>4</v>
      </c>
      <c r="F63" s="5">
        <v>59.28</v>
      </c>
      <c r="G63" s="12">
        <v>4.0999999999999996</v>
      </c>
      <c r="H63" s="6">
        <f t="shared" ref="H63:H64" si="60">ROUND(F63*G63,2)</f>
        <v>243.05</v>
      </c>
      <c r="I63" s="6">
        <f t="shared" si="50"/>
        <v>345.13</v>
      </c>
      <c r="J63" s="6">
        <f t="shared" si="58"/>
        <v>75.930000000000007</v>
      </c>
      <c r="K63" s="6">
        <f t="shared" ref="K63:K66" si="61">ROUND(I63*65.9%,2)</f>
        <v>227.44</v>
      </c>
      <c r="L63" s="6">
        <f t="shared" ref="L63" si="62">ROUND(SUM(I63:K63),2)</f>
        <v>648.5</v>
      </c>
      <c r="M63" s="6">
        <f t="shared" si="54"/>
        <v>77.819999999999993</v>
      </c>
      <c r="N63" s="6">
        <f t="shared" si="55"/>
        <v>726.32</v>
      </c>
    </row>
    <row r="64" spans="1:14" s="7" customFormat="1" ht="45" x14ac:dyDescent="0.25">
      <c r="A64" s="11">
        <v>52</v>
      </c>
      <c r="B64" s="9" t="s">
        <v>210</v>
      </c>
      <c r="C64" s="14" t="s">
        <v>304</v>
      </c>
      <c r="D64" s="9" t="s">
        <v>27</v>
      </c>
      <c r="E64" s="9">
        <v>4</v>
      </c>
      <c r="F64" s="9">
        <v>59.28</v>
      </c>
      <c r="G64" s="16">
        <v>1.87</v>
      </c>
      <c r="H64" s="16">
        <f t="shared" si="60"/>
        <v>110.85</v>
      </c>
      <c r="I64" s="16">
        <f t="shared" si="50"/>
        <v>157.41</v>
      </c>
      <c r="J64" s="6">
        <f t="shared" si="58"/>
        <v>34.630000000000003</v>
      </c>
      <c r="K64" s="6">
        <f t="shared" si="61"/>
        <v>103.73</v>
      </c>
      <c r="L64" s="16">
        <f>ROUND(SUM(I64:K64),2)</f>
        <v>295.77</v>
      </c>
      <c r="M64" s="16">
        <f t="shared" si="54"/>
        <v>35.49</v>
      </c>
      <c r="N64" s="16">
        <f t="shared" si="55"/>
        <v>331.26</v>
      </c>
    </row>
    <row r="65" spans="1:14" s="7" customFormat="1" ht="45.75" x14ac:dyDescent="0.25">
      <c r="A65" s="11">
        <v>53</v>
      </c>
      <c r="B65" s="11" t="s">
        <v>39</v>
      </c>
      <c r="C65" s="4" t="s">
        <v>350</v>
      </c>
      <c r="D65" s="5" t="s">
        <v>36</v>
      </c>
      <c r="E65" s="5">
        <v>4</v>
      </c>
      <c r="F65" s="5">
        <v>59.28</v>
      </c>
      <c r="G65" s="12">
        <v>1.51</v>
      </c>
      <c r="H65" s="6">
        <f>ROUND(F65*G65,2)</f>
        <v>89.51</v>
      </c>
      <c r="I65" s="6">
        <f t="shared" si="8"/>
        <v>127.1</v>
      </c>
      <c r="J65" s="6">
        <f t="shared" si="58"/>
        <v>27.96</v>
      </c>
      <c r="K65" s="6">
        <f t="shared" si="61"/>
        <v>83.76</v>
      </c>
      <c r="L65" s="6">
        <f>ROUND(SUM(I65:K65),2)</f>
        <v>238.82</v>
      </c>
      <c r="M65" s="6">
        <f t="shared" si="12"/>
        <v>28.66</v>
      </c>
      <c r="N65" s="6">
        <f t="shared" si="13"/>
        <v>267.48</v>
      </c>
    </row>
    <row r="66" spans="1:14" s="25" customFormat="1" ht="45.75" x14ac:dyDescent="0.25">
      <c r="A66" s="11">
        <v>54</v>
      </c>
      <c r="B66" s="11" t="s">
        <v>39</v>
      </c>
      <c r="C66" s="4" t="s">
        <v>349</v>
      </c>
      <c r="D66" s="5" t="s">
        <v>36</v>
      </c>
      <c r="E66" s="5">
        <v>4</v>
      </c>
      <c r="F66" s="5">
        <v>59.28</v>
      </c>
      <c r="G66" s="12">
        <v>2.8</v>
      </c>
      <c r="H66" s="6">
        <f>ROUND(F66*G66,2)</f>
        <v>165.98</v>
      </c>
      <c r="I66" s="6">
        <f t="shared" si="8"/>
        <v>235.69</v>
      </c>
      <c r="J66" s="6">
        <f t="shared" si="58"/>
        <v>51.85</v>
      </c>
      <c r="K66" s="6">
        <f t="shared" si="61"/>
        <v>155.32</v>
      </c>
      <c r="L66" s="6">
        <f>ROUND(SUM(I66:K66),2)</f>
        <v>442.86</v>
      </c>
      <c r="M66" s="6">
        <f t="shared" si="12"/>
        <v>53.14</v>
      </c>
      <c r="N66" s="6">
        <f t="shared" si="13"/>
        <v>496</v>
      </c>
    </row>
    <row r="67" spans="1:14" s="7" customFormat="1" x14ac:dyDescent="0.25">
      <c r="A67" s="37" t="s">
        <v>231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s="7" customFormat="1" ht="89.25" customHeight="1" x14ac:dyDescent="0.25">
      <c r="A68" s="9">
        <v>55</v>
      </c>
      <c r="B68" s="9" t="s">
        <v>246</v>
      </c>
      <c r="C68" s="14" t="s">
        <v>353</v>
      </c>
      <c r="D68" s="9" t="s">
        <v>51</v>
      </c>
      <c r="E68" s="9">
        <v>2</v>
      </c>
      <c r="F68" s="9">
        <v>47.43</v>
      </c>
      <c r="G68" s="16">
        <v>0.37</v>
      </c>
      <c r="H68" s="16">
        <f t="shared" ref="H68:H86" si="63">ROUND(F68*G68,2)</f>
        <v>17.55</v>
      </c>
      <c r="I68" s="16">
        <f t="shared" ref="I68:I123" si="64">ROUND(H68*42%+H68,2)</f>
        <v>24.92</v>
      </c>
      <c r="J68" s="6">
        <f t="shared" ref="J68:J86" si="65">ROUND(I68*22%,2)</f>
        <v>5.48</v>
      </c>
      <c r="K68" s="6">
        <f t="shared" ref="K68:K69" si="66">ROUND(I68*65.9%,2)</f>
        <v>16.420000000000002</v>
      </c>
      <c r="L68" s="16">
        <f t="shared" ref="L68:L71" si="67">ROUND(SUM(I68:K68),2)</f>
        <v>46.82</v>
      </c>
      <c r="M68" s="16">
        <f t="shared" ref="M68:M123" si="68">ROUND(L68*12%,2)</f>
        <v>5.62</v>
      </c>
      <c r="N68" s="16">
        <f t="shared" ref="N68:N123" si="69">ROUND(L68+M68,2)</f>
        <v>52.44</v>
      </c>
    </row>
    <row r="69" spans="1:14" s="7" customFormat="1" ht="75" x14ac:dyDescent="0.25">
      <c r="A69" s="9">
        <v>56</v>
      </c>
      <c r="B69" s="9" t="s">
        <v>49</v>
      </c>
      <c r="C69" s="14" t="s">
        <v>50</v>
      </c>
      <c r="D69" s="9" t="s">
        <v>51</v>
      </c>
      <c r="E69" s="9">
        <v>2</v>
      </c>
      <c r="F69" s="9">
        <v>47.43</v>
      </c>
      <c r="G69" s="15">
        <v>0.31</v>
      </c>
      <c r="H69" s="16">
        <f t="shared" si="63"/>
        <v>14.7</v>
      </c>
      <c r="I69" s="16">
        <f t="shared" si="64"/>
        <v>20.87</v>
      </c>
      <c r="J69" s="6">
        <f t="shared" si="65"/>
        <v>4.59</v>
      </c>
      <c r="K69" s="6">
        <f t="shared" si="66"/>
        <v>13.75</v>
      </c>
      <c r="L69" s="16">
        <f t="shared" si="67"/>
        <v>39.21</v>
      </c>
      <c r="M69" s="16">
        <f t="shared" si="68"/>
        <v>4.71</v>
      </c>
      <c r="N69" s="16">
        <f t="shared" si="69"/>
        <v>43.92</v>
      </c>
    </row>
    <row r="70" spans="1:14" s="7" customFormat="1" ht="90" x14ac:dyDescent="0.25">
      <c r="A70" s="9">
        <v>57</v>
      </c>
      <c r="B70" s="9" t="s">
        <v>332</v>
      </c>
      <c r="C70" s="14" t="s">
        <v>333</v>
      </c>
      <c r="D70" s="9" t="s">
        <v>17</v>
      </c>
      <c r="E70" s="9">
        <v>2</v>
      </c>
      <c r="F70" s="5">
        <v>47.43</v>
      </c>
      <c r="G70" s="15">
        <v>0.23300000000000001</v>
      </c>
      <c r="H70" s="16">
        <f t="shared" si="63"/>
        <v>11.05</v>
      </c>
      <c r="I70" s="16">
        <f t="shared" si="64"/>
        <v>15.69</v>
      </c>
      <c r="J70" s="6">
        <f t="shared" si="65"/>
        <v>3.45</v>
      </c>
      <c r="K70" s="6">
        <f>ROUND(I70*65.9%,2)</f>
        <v>10.34</v>
      </c>
      <c r="L70" s="16">
        <f t="shared" si="67"/>
        <v>29.48</v>
      </c>
      <c r="M70" s="16">
        <f t="shared" si="68"/>
        <v>3.54</v>
      </c>
      <c r="N70" s="16">
        <f t="shared" si="69"/>
        <v>33.020000000000003</v>
      </c>
    </row>
    <row r="71" spans="1:14" s="7" customFormat="1" ht="60" x14ac:dyDescent="0.25">
      <c r="A71" s="9">
        <v>58</v>
      </c>
      <c r="B71" s="9" t="s">
        <v>86</v>
      </c>
      <c r="C71" s="14" t="s">
        <v>87</v>
      </c>
      <c r="D71" s="9" t="s">
        <v>17</v>
      </c>
      <c r="E71" s="9">
        <v>2</v>
      </c>
      <c r="F71" s="5">
        <v>47.43</v>
      </c>
      <c r="G71" s="15">
        <v>0.66700000000000004</v>
      </c>
      <c r="H71" s="16">
        <f t="shared" si="63"/>
        <v>31.64</v>
      </c>
      <c r="I71" s="16">
        <f t="shared" si="64"/>
        <v>44.93</v>
      </c>
      <c r="J71" s="6">
        <f t="shared" si="65"/>
        <v>9.8800000000000008</v>
      </c>
      <c r="K71" s="6">
        <f>ROUND(I71*65.9%,2)</f>
        <v>29.61</v>
      </c>
      <c r="L71" s="16">
        <f t="shared" si="67"/>
        <v>84.42</v>
      </c>
      <c r="M71" s="16">
        <f t="shared" si="68"/>
        <v>10.130000000000001</v>
      </c>
      <c r="N71" s="16">
        <f t="shared" si="69"/>
        <v>94.55</v>
      </c>
    </row>
    <row r="72" spans="1:14" s="7" customFormat="1" ht="90" x14ac:dyDescent="0.25">
      <c r="A72" s="9">
        <v>59</v>
      </c>
      <c r="B72" s="11" t="s">
        <v>43</v>
      </c>
      <c r="C72" s="13" t="s">
        <v>44</v>
      </c>
      <c r="D72" s="11" t="s">
        <v>17</v>
      </c>
      <c r="E72" s="11">
        <v>2</v>
      </c>
      <c r="F72" s="11">
        <v>47.43</v>
      </c>
      <c r="G72" s="12">
        <v>0.66700000000000004</v>
      </c>
      <c r="H72" s="6">
        <f t="shared" si="63"/>
        <v>31.64</v>
      </c>
      <c r="I72" s="6">
        <f t="shared" si="64"/>
        <v>44.93</v>
      </c>
      <c r="J72" s="6">
        <f t="shared" si="65"/>
        <v>9.8800000000000008</v>
      </c>
      <c r="K72" s="6">
        <f>ROUND(I72*65.9%,2)</f>
        <v>29.61</v>
      </c>
      <c r="L72" s="6">
        <f>ROUND(SUM(I72:K72),2)</f>
        <v>84.42</v>
      </c>
      <c r="M72" s="6">
        <f t="shared" si="68"/>
        <v>10.130000000000001</v>
      </c>
      <c r="N72" s="6">
        <f t="shared" si="69"/>
        <v>94.55</v>
      </c>
    </row>
    <row r="73" spans="1:14" s="7" customFormat="1" ht="45" x14ac:dyDescent="0.25">
      <c r="A73" s="9">
        <v>60</v>
      </c>
      <c r="B73" s="19" t="s">
        <v>141</v>
      </c>
      <c r="C73" s="20" t="s">
        <v>142</v>
      </c>
      <c r="D73" s="19" t="s">
        <v>51</v>
      </c>
      <c r="E73" s="19">
        <v>2</v>
      </c>
      <c r="F73" s="19">
        <v>47.43</v>
      </c>
      <c r="G73" s="19">
        <v>0.13700000000000001</v>
      </c>
      <c r="H73" s="21">
        <f t="shared" si="63"/>
        <v>6.5</v>
      </c>
      <c r="I73" s="21">
        <f t="shared" si="64"/>
        <v>9.23</v>
      </c>
      <c r="J73" s="6">
        <f t="shared" si="65"/>
        <v>2.0299999999999998</v>
      </c>
      <c r="K73" s="6">
        <f t="shared" ref="K73:K83" si="70">ROUND(I73*65.9%,2)</f>
        <v>6.08</v>
      </c>
      <c r="L73" s="21">
        <f t="shared" ref="L73:L86" si="71">ROUND(SUM(I73:K73),2)</f>
        <v>17.34</v>
      </c>
      <c r="M73" s="21">
        <f t="shared" si="68"/>
        <v>2.08</v>
      </c>
      <c r="N73" s="21">
        <f t="shared" si="69"/>
        <v>19.420000000000002</v>
      </c>
    </row>
    <row r="74" spans="1:14" s="7" customFormat="1" ht="45" x14ac:dyDescent="0.25">
      <c r="A74" s="9">
        <v>61</v>
      </c>
      <c r="B74" s="19" t="s">
        <v>143</v>
      </c>
      <c r="C74" s="20" t="s">
        <v>144</v>
      </c>
      <c r="D74" s="19" t="s">
        <v>51</v>
      </c>
      <c r="E74" s="19">
        <v>2</v>
      </c>
      <c r="F74" s="19">
        <v>47.43</v>
      </c>
      <c r="G74" s="19">
        <v>4.2000000000000003E-2</v>
      </c>
      <c r="H74" s="21">
        <f t="shared" si="63"/>
        <v>1.99</v>
      </c>
      <c r="I74" s="21">
        <f t="shared" si="64"/>
        <v>2.83</v>
      </c>
      <c r="J74" s="6">
        <f t="shared" si="65"/>
        <v>0.62</v>
      </c>
      <c r="K74" s="6">
        <f t="shared" si="70"/>
        <v>1.86</v>
      </c>
      <c r="L74" s="21">
        <f t="shared" si="71"/>
        <v>5.31</v>
      </c>
      <c r="M74" s="21">
        <f t="shared" si="68"/>
        <v>0.64</v>
      </c>
      <c r="N74" s="21">
        <f t="shared" si="69"/>
        <v>5.95</v>
      </c>
    </row>
    <row r="75" spans="1:14" s="7" customFormat="1" ht="75" x14ac:dyDescent="0.25">
      <c r="A75" s="9">
        <v>62</v>
      </c>
      <c r="B75" s="11" t="s">
        <v>269</v>
      </c>
      <c r="C75" s="4" t="s">
        <v>270</v>
      </c>
      <c r="D75" s="5" t="s">
        <v>36</v>
      </c>
      <c r="E75" s="5">
        <v>1</v>
      </c>
      <c r="F75" s="5">
        <v>43.91</v>
      </c>
      <c r="G75" s="12">
        <v>1.111</v>
      </c>
      <c r="H75" s="6">
        <f t="shared" si="63"/>
        <v>48.78</v>
      </c>
      <c r="I75" s="6">
        <f t="shared" si="64"/>
        <v>69.27</v>
      </c>
      <c r="J75" s="6">
        <f t="shared" si="65"/>
        <v>15.24</v>
      </c>
      <c r="K75" s="6">
        <f t="shared" si="70"/>
        <v>45.65</v>
      </c>
      <c r="L75" s="6">
        <f t="shared" si="71"/>
        <v>130.16</v>
      </c>
      <c r="M75" s="6">
        <f t="shared" si="68"/>
        <v>15.62</v>
      </c>
      <c r="N75" s="6">
        <f t="shared" si="69"/>
        <v>145.78</v>
      </c>
    </row>
    <row r="76" spans="1:14" s="7" customFormat="1" ht="45" x14ac:dyDescent="0.25">
      <c r="A76" s="9">
        <v>63</v>
      </c>
      <c r="B76" s="11" t="s">
        <v>194</v>
      </c>
      <c r="C76" s="4" t="s">
        <v>195</v>
      </c>
      <c r="D76" s="5" t="s">
        <v>36</v>
      </c>
      <c r="E76" s="5">
        <v>1</v>
      </c>
      <c r="F76" s="5">
        <v>43.91</v>
      </c>
      <c r="G76" s="12">
        <v>1.444</v>
      </c>
      <c r="H76" s="6">
        <f t="shared" si="63"/>
        <v>63.41</v>
      </c>
      <c r="I76" s="6">
        <f t="shared" si="64"/>
        <v>90.04</v>
      </c>
      <c r="J76" s="6">
        <f t="shared" si="65"/>
        <v>19.809999999999999</v>
      </c>
      <c r="K76" s="6">
        <f t="shared" si="70"/>
        <v>59.34</v>
      </c>
      <c r="L76" s="6">
        <f t="shared" si="71"/>
        <v>169.19</v>
      </c>
      <c r="M76" s="6">
        <f t="shared" si="68"/>
        <v>20.3</v>
      </c>
      <c r="N76" s="6">
        <f t="shared" si="69"/>
        <v>189.49</v>
      </c>
    </row>
    <row r="77" spans="1:14" s="7" customFormat="1" ht="30" x14ac:dyDescent="0.25">
      <c r="A77" s="9">
        <v>64</v>
      </c>
      <c r="B77" s="9" t="s">
        <v>103</v>
      </c>
      <c r="C77" s="14" t="s">
        <v>104</v>
      </c>
      <c r="D77" s="9" t="s">
        <v>56</v>
      </c>
      <c r="E77" s="9">
        <v>3</v>
      </c>
      <c r="F77" s="9">
        <v>52.69</v>
      </c>
      <c r="G77" s="9">
        <v>11.111000000000001</v>
      </c>
      <c r="H77" s="16">
        <f t="shared" si="63"/>
        <v>585.44000000000005</v>
      </c>
      <c r="I77" s="16">
        <f t="shared" si="64"/>
        <v>831.32</v>
      </c>
      <c r="J77" s="6">
        <f t="shared" si="65"/>
        <v>182.89</v>
      </c>
      <c r="K77" s="6">
        <f t="shared" si="70"/>
        <v>547.84</v>
      </c>
      <c r="L77" s="16">
        <f t="shared" si="71"/>
        <v>1562.05</v>
      </c>
      <c r="M77" s="16">
        <f t="shared" si="68"/>
        <v>187.45</v>
      </c>
      <c r="N77" s="16">
        <f t="shared" si="69"/>
        <v>1749.5</v>
      </c>
    </row>
    <row r="78" spans="1:14" s="7" customFormat="1" x14ac:dyDescent="0.25">
      <c r="A78" s="9">
        <v>65</v>
      </c>
      <c r="B78" s="19" t="s">
        <v>145</v>
      </c>
      <c r="C78" s="20" t="s">
        <v>146</v>
      </c>
      <c r="D78" s="19" t="s">
        <v>147</v>
      </c>
      <c r="E78" s="19">
        <v>5</v>
      </c>
      <c r="F78" s="19">
        <v>67.63</v>
      </c>
      <c r="G78" s="19">
        <v>1.08</v>
      </c>
      <c r="H78" s="21">
        <f t="shared" si="63"/>
        <v>73.040000000000006</v>
      </c>
      <c r="I78" s="21">
        <f t="shared" si="64"/>
        <v>103.72</v>
      </c>
      <c r="J78" s="6">
        <f t="shared" si="65"/>
        <v>22.82</v>
      </c>
      <c r="K78" s="6">
        <f t="shared" si="70"/>
        <v>68.349999999999994</v>
      </c>
      <c r="L78" s="21">
        <f t="shared" si="71"/>
        <v>194.89</v>
      </c>
      <c r="M78" s="21">
        <f t="shared" si="68"/>
        <v>23.39</v>
      </c>
      <c r="N78" s="21">
        <f t="shared" si="69"/>
        <v>218.28</v>
      </c>
    </row>
    <row r="79" spans="1:14" s="7" customFormat="1" x14ac:dyDescent="0.25">
      <c r="A79" s="9">
        <v>66</v>
      </c>
      <c r="B79" s="11" t="s">
        <v>202</v>
      </c>
      <c r="C79" s="4" t="s">
        <v>203</v>
      </c>
      <c r="D79" s="5" t="s">
        <v>27</v>
      </c>
      <c r="E79" s="5">
        <v>3</v>
      </c>
      <c r="F79" s="5">
        <v>52.69</v>
      </c>
      <c r="G79" s="12">
        <v>1.5</v>
      </c>
      <c r="H79" s="6">
        <f t="shared" si="63"/>
        <v>79.040000000000006</v>
      </c>
      <c r="I79" s="6">
        <f t="shared" si="64"/>
        <v>112.24</v>
      </c>
      <c r="J79" s="6">
        <f t="shared" si="65"/>
        <v>24.69</v>
      </c>
      <c r="K79" s="6">
        <f t="shared" si="70"/>
        <v>73.97</v>
      </c>
      <c r="L79" s="6">
        <f t="shared" si="71"/>
        <v>210.9</v>
      </c>
      <c r="M79" s="6">
        <f t="shared" si="68"/>
        <v>25.31</v>
      </c>
      <c r="N79" s="6">
        <f t="shared" si="69"/>
        <v>236.21</v>
      </c>
    </row>
    <row r="80" spans="1:14" s="7" customFormat="1" ht="75" x14ac:dyDescent="0.25">
      <c r="A80" s="9">
        <v>67</v>
      </c>
      <c r="B80" s="19" t="s">
        <v>59</v>
      </c>
      <c r="C80" s="20" t="s">
        <v>257</v>
      </c>
      <c r="D80" s="19" t="s">
        <v>27</v>
      </c>
      <c r="E80" s="19">
        <v>1</v>
      </c>
      <c r="F80" s="19">
        <v>43.91</v>
      </c>
      <c r="G80" s="23">
        <v>3.448</v>
      </c>
      <c r="H80" s="21">
        <f>ROUND(F80*G80,2)</f>
        <v>151.4</v>
      </c>
      <c r="I80" s="21">
        <f t="shared" si="64"/>
        <v>214.99</v>
      </c>
      <c r="J80" s="6">
        <f t="shared" si="65"/>
        <v>47.3</v>
      </c>
      <c r="K80" s="6">
        <f>ROUND(I80*65.9%,2)</f>
        <v>141.68</v>
      </c>
      <c r="L80" s="21">
        <f t="shared" si="71"/>
        <v>403.97</v>
      </c>
      <c r="M80" s="21">
        <f t="shared" si="68"/>
        <v>48.48</v>
      </c>
      <c r="N80" s="21">
        <f t="shared" si="69"/>
        <v>452.45</v>
      </c>
    </row>
    <row r="81" spans="1:14" s="7" customFormat="1" ht="60" x14ac:dyDescent="0.25">
      <c r="A81" s="9">
        <v>68</v>
      </c>
      <c r="B81" s="19" t="s">
        <v>137</v>
      </c>
      <c r="C81" s="20" t="s">
        <v>138</v>
      </c>
      <c r="D81" s="19" t="s">
        <v>27</v>
      </c>
      <c r="E81" s="19">
        <v>2</v>
      </c>
      <c r="F81" s="19">
        <v>47.43</v>
      </c>
      <c r="G81" s="19">
        <v>6.6669999999999998</v>
      </c>
      <c r="H81" s="21">
        <f t="shared" si="63"/>
        <v>316.22000000000003</v>
      </c>
      <c r="I81" s="21">
        <f t="shared" si="64"/>
        <v>449.03</v>
      </c>
      <c r="J81" s="6">
        <f t="shared" si="65"/>
        <v>98.79</v>
      </c>
      <c r="K81" s="6">
        <f t="shared" si="70"/>
        <v>295.91000000000003</v>
      </c>
      <c r="L81" s="21">
        <f t="shared" si="71"/>
        <v>843.73</v>
      </c>
      <c r="M81" s="21">
        <f t="shared" si="68"/>
        <v>101.25</v>
      </c>
      <c r="N81" s="21">
        <f t="shared" si="69"/>
        <v>944.98</v>
      </c>
    </row>
    <row r="82" spans="1:14" s="7" customFormat="1" ht="60" x14ac:dyDescent="0.25">
      <c r="A82" s="9">
        <v>69</v>
      </c>
      <c r="B82" s="9" t="s">
        <v>101</v>
      </c>
      <c r="C82" s="14" t="s">
        <v>102</v>
      </c>
      <c r="D82" s="9" t="s">
        <v>27</v>
      </c>
      <c r="E82" s="9">
        <v>2</v>
      </c>
      <c r="F82" s="9">
        <v>47.43</v>
      </c>
      <c r="G82" s="16">
        <v>10</v>
      </c>
      <c r="H82" s="16">
        <f t="shared" si="63"/>
        <v>474.3</v>
      </c>
      <c r="I82" s="16">
        <f t="shared" si="64"/>
        <v>673.51</v>
      </c>
      <c r="J82" s="6">
        <f t="shared" si="65"/>
        <v>148.16999999999999</v>
      </c>
      <c r="K82" s="6">
        <f t="shared" si="70"/>
        <v>443.84</v>
      </c>
      <c r="L82" s="16">
        <f t="shared" si="71"/>
        <v>1265.52</v>
      </c>
      <c r="M82" s="16">
        <f t="shared" si="68"/>
        <v>151.86000000000001</v>
      </c>
      <c r="N82" s="16">
        <f t="shared" si="69"/>
        <v>1417.38</v>
      </c>
    </row>
    <row r="83" spans="1:14" s="7" customFormat="1" ht="60" x14ac:dyDescent="0.25">
      <c r="A83" s="9">
        <v>70</v>
      </c>
      <c r="B83" s="5" t="s">
        <v>84</v>
      </c>
      <c r="C83" s="4" t="s">
        <v>85</v>
      </c>
      <c r="D83" s="5" t="s">
        <v>27</v>
      </c>
      <c r="E83" s="5">
        <v>2</v>
      </c>
      <c r="F83" s="5">
        <v>47.43</v>
      </c>
      <c r="G83" s="17">
        <v>5</v>
      </c>
      <c r="H83" s="8">
        <f t="shared" si="63"/>
        <v>237.15</v>
      </c>
      <c r="I83" s="8">
        <f t="shared" si="64"/>
        <v>336.75</v>
      </c>
      <c r="J83" s="6">
        <f t="shared" si="65"/>
        <v>74.09</v>
      </c>
      <c r="K83" s="6">
        <f t="shared" si="70"/>
        <v>221.92</v>
      </c>
      <c r="L83" s="8">
        <f t="shared" si="71"/>
        <v>632.76</v>
      </c>
      <c r="M83" s="8">
        <f t="shared" si="68"/>
        <v>75.930000000000007</v>
      </c>
      <c r="N83" s="8">
        <f t="shared" si="69"/>
        <v>708.69</v>
      </c>
    </row>
    <row r="84" spans="1:14" s="7" customFormat="1" ht="45" x14ac:dyDescent="0.25">
      <c r="A84" s="9">
        <v>71</v>
      </c>
      <c r="B84" s="9" t="s">
        <v>90</v>
      </c>
      <c r="C84" s="14" t="s">
        <v>91</v>
      </c>
      <c r="D84" s="9" t="s">
        <v>27</v>
      </c>
      <c r="E84" s="9">
        <v>2</v>
      </c>
      <c r="F84" s="16">
        <v>47.43</v>
      </c>
      <c r="G84" s="9">
        <v>6.6669999999999998</v>
      </c>
      <c r="H84" s="16">
        <f t="shared" si="63"/>
        <v>316.22000000000003</v>
      </c>
      <c r="I84" s="16">
        <f t="shared" si="64"/>
        <v>449.03</v>
      </c>
      <c r="J84" s="6">
        <f t="shared" si="65"/>
        <v>98.79</v>
      </c>
      <c r="K84" s="6">
        <f>ROUND(I84*65.9%,2)</f>
        <v>295.91000000000003</v>
      </c>
      <c r="L84" s="16">
        <f t="shared" si="71"/>
        <v>843.73</v>
      </c>
      <c r="M84" s="16">
        <f t="shared" si="68"/>
        <v>101.25</v>
      </c>
      <c r="N84" s="16">
        <f t="shared" si="69"/>
        <v>944.98</v>
      </c>
    </row>
    <row r="85" spans="1:14" s="7" customFormat="1" ht="30" x14ac:dyDescent="0.25">
      <c r="A85" s="9">
        <v>72</v>
      </c>
      <c r="B85" s="19" t="s">
        <v>176</v>
      </c>
      <c r="C85" s="20" t="s">
        <v>177</v>
      </c>
      <c r="D85" s="19" t="s">
        <v>147</v>
      </c>
      <c r="E85" s="19">
        <v>4</v>
      </c>
      <c r="F85" s="19">
        <v>59.28</v>
      </c>
      <c r="G85" s="23">
        <v>3.8460000000000001</v>
      </c>
      <c r="H85" s="21">
        <f t="shared" si="63"/>
        <v>227.99</v>
      </c>
      <c r="I85" s="21">
        <f t="shared" si="64"/>
        <v>323.75</v>
      </c>
      <c r="J85" s="6">
        <f t="shared" si="65"/>
        <v>71.23</v>
      </c>
      <c r="K85" s="6">
        <f t="shared" ref="K85:K86" si="72">ROUND(I85*65.9%,2)</f>
        <v>213.35</v>
      </c>
      <c r="L85" s="21">
        <f t="shared" si="71"/>
        <v>608.33000000000004</v>
      </c>
      <c r="M85" s="21">
        <f t="shared" si="68"/>
        <v>73</v>
      </c>
      <c r="N85" s="21">
        <f t="shared" si="69"/>
        <v>681.33</v>
      </c>
    </row>
    <row r="86" spans="1:14" s="7" customFormat="1" ht="30" x14ac:dyDescent="0.25">
      <c r="A86" s="9">
        <v>73</v>
      </c>
      <c r="B86" s="9" t="s">
        <v>247</v>
      </c>
      <c r="C86" s="14" t="s">
        <v>248</v>
      </c>
      <c r="D86" s="9" t="s">
        <v>27</v>
      </c>
      <c r="E86" s="9">
        <v>2</v>
      </c>
      <c r="F86" s="9">
        <v>47.43</v>
      </c>
      <c r="G86" s="16">
        <v>0.32</v>
      </c>
      <c r="H86" s="16">
        <f t="shared" si="63"/>
        <v>15.18</v>
      </c>
      <c r="I86" s="16">
        <f t="shared" si="64"/>
        <v>21.56</v>
      </c>
      <c r="J86" s="6">
        <f t="shared" si="65"/>
        <v>4.74</v>
      </c>
      <c r="K86" s="6">
        <f t="shared" si="72"/>
        <v>14.21</v>
      </c>
      <c r="L86" s="16">
        <f t="shared" si="71"/>
        <v>40.51</v>
      </c>
      <c r="M86" s="16">
        <f t="shared" si="68"/>
        <v>4.8600000000000003</v>
      </c>
      <c r="N86" s="16">
        <f t="shared" si="69"/>
        <v>45.37</v>
      </c>
    </row>
    <row r="87" spans="1:14" s="7" customFormat="1" ht="30" x14ac:dyDescent="0.25">
      <c r="A87" s="9">
        <v>74</v>
      </c>
      <c r="B87" s="11" t="s">
        <v>41</v>
      </c>
      <c r="C87" s="4" t="s">
        <v>42</v>
      </c>
      <c r="D87" s="5" t="s">
        <v>17</v>
      </c>
      <c r="E87" s="5">
        <v>2</v>
      </c>
      <c r="F87" s="5">
        <v>47.43</v>
      </c>
      <c r="G87" s="12">
        <v>1.9E-2</v>
      </c>
      <c r="H87" s="6">
        <f>ROUND(F87*G87,2)</f>
        <v>0.9</v>
      </c>
      <c r="I87" s="6">
        <f t="shared" si="64"/>
        <v>1.28</v>
      </c>
      <c r="J87" s="6">
        <f t="shared" si="58"/>
        <v>0.28000000000000003</v>
      </c>
      <c r="K87" s="6">
        <f>ROUND(I87*65.9%,2)</f>
        <v>0.84</v>
      </c>
      <c r="L87" s="6">
        <f>ROUND(SUM(I87:K87),2)</f>
        <v>2.4</v>
      </c>
      <c r="M87" s="6">
        <f t="shared" si="68"/>
        <v>0.28999999999999998</v>
      </c>
      <c r="N87" s="6">
        <f t="shared" si="69"/>
        <v>2.69</v>
      </c>
    </row>
    <row r="88" spans="1:14" s="7" customFormat="1" ht="60" x14ac:dyDescent="0.25">
      <c r="A88" s="9">
        <v>75</v>
      </c>
      <c r="B88" s="9" t="s">
        <v>312</v>
      </c>
      <c r="C88" s="14" t="s">
        <v>313</v>
      </c>
      <c r="D88" s="9" t="s">
        <v>17</v>
      </c>
      <c r="E88" s="9">
        <v>5</v>
      </c>
      <c r="F88" s="16">
        <v>67.63</v>
      </c>
      <c r="G88" s="9">
        <v>0.2</v>
      </c>
      <c r="H88" s="16">
        <f t="shared" ref="H88:H90" si="73">ROUND(F88*G88,2)</f>
        <v>13.53</v>
      </c>
      <c r="I88" s="16">
        <f t="shared" si="64"/>
        <v>19.21</v>
      </c>
      <c r="J88" s="6">
        <f t="shared" si="58"/>
        <v>4.2300000000000004</v>
      </c>
      <c r="K88" s="6">
        <f t="shared" ref="K88:K92" si="74">ROUND(I88*65.9%,2)</f>
        <v>12.66</v>
      </c>
      <c r="L88" s="16">
        <f t="shared" ref="L88:L92" si="75">ROUND(SUM(I88:K88),2)</f>
        <v>36.1</v>
      </c>
      <c r="M88" s="16">
        <f t="shared" si="68"/>
        <v>4.33</v>
      </c>
      <c r="N88" s="16">
        <f t="shared" si="69"/>
        <v>40.43</v>
      </c>
    </row>
    <row r="89" spans="1:14" s="7" customFormat="1" ht="60" x14ac:dyDescent="0.25">
      <c r="A89" s="9">
        <v>76</v>
      </c>
      <c r="B89" s="9" t="s">
        <v>88</v>
      </c>
      <c r="C89" s="14" t="s">
        <v>89</v>
      </c>
      <c r="D89" s="9" t="s">
        <v>17</v>
      </c>
      <c r="E89" s="9">
        <v>5</v>
      </c>
      <c r="F89" s="16">
        <v>67.63</v>
      </c>
      <c r="G89" s="9">
        <v>0.30299999999999999</v>
      </c>
      <c r="H89" s="16">
        <f t="shared" si="73"/>
        <v>20.49</v>
      </c>
      <c r="I89" s="16">
        <f t="shared" si="64"/>
        <v>29.1</v>
      </c>
      <c r="J89" s="6">
        <f t="shared" si="58"/>
        <v>6.4</v>
      </c>
      <c r="K89" s="6">
        <f t="shared" si="74"/>
        <v>19.18</v>
      </c>
      <c r="L89" s="16">
        <f t="shared" si="75"/>
        <v>54.68</v>
      </c>
      <c r="M89" s="16">
        <f t="shared" si="68"/>
        <v>6.56</v>
      </c>
      <c r="N89" s="16">
        <f t="shared" si="69"/>
        <v>61.24</v>
      </c>
    </row>
    <row r="90" spans="1:14" s="7" customFormat="1" ht="60" x14ac:dyDescent="0.25">
      <c r="A90" s="9">
        <v>77</v>
      </c>
      <c r="B90" s="19" t="s">
        <v>139</v>
      </c>
      <c r="C90" s="20" t="s">
        <v>140</v>
      </c>
      <c r="D90" s="19" t="s">
        <v>51</v>
      </c>
      <c r="E90" s="19">
        <v>4</v>
      </c>
      <c r="F90" s="19">
        <v>59.28</v>
      </c>
      <c r="G90" s="19">
        <v>2.1000000000000001E-2</v>
      </c>
      <c r="H90" s="21">
        <f t="shared" si="73"/>
        <v>1.24</v>
      </c>
      <c r="I90" s="21">
        <f t="shared" si="64"/>
        <v>1.76</v>
      </c>
      <c r="J90" s="6">
        <f t="shared" si="58"/>
        <v>0.39</v>
      </c>
      <c r="K90" s="6">
        <f t="shared" si="74"/>
        <v>1.1599999999999999</v>
      </c>
      <c r="L90" s="21">
        <f t="shared" ref="L90:L91" si="76">ROUND(SUM(I90:K90),2)</f>
        <v>3.31</v>
      </c>
      <c r="M90" s="21">
        <f t="shared" si="68"/>
        <v>0.4</v>
      </c>
      <c r="N90" s="21">
        <f t="shared" si="69"/>
        <v>3.71</v>
      </c>
    </row>
    <row r="91" spans="1:14" s="7" customFormat="1" ht="30" x14ac:dyDescent="0.25">
      <c r="A91" s="9">
        <v>78</v>
      </c>
      <c r="B91" s="19" t="s">
        <v>255</v>
      </c>
      <c r="C91" s="20" t="s">
        <v>256</v>
      </c>
      <c r="D91" s="19" t="s">
        <v>51</v>
      </c>
      <c r="E91" s="19">
        <v>2</v>
      </c>
      <c r="F91" s="19">
        <v>47.43</v>
      </c>
      <c r="G91" s="23">
        <v>0.64</v>
      </c>
      <c r="H91" s="21">
        <f>ROUND(F91*G91,2)</f>
        <v>30.36</v>
      </c>
      <c r="I91" s="21">
        <f t="shared" si="64"/>
        <v>43.11</v>
      </c>
      <c r="J91" s="6">
        <f t="shared" si="58"/>
        <v>9.48</v>
      </c>
      <c r="K91" s="6">
        <f t="shared" si="74"/>
        <v>28.41</v>
      </c>
      <c r="L91" s="21">
        <f t="shared" si="76"/>
        <v>81</v>
      </c>
      <c r="M91" s="21">
        <f t="shared" si="68"/>
        <v>9.7200000000000006</v>
      </c>
      <c r="N91" s="21">
        <f t="shared" si="69"/>
        <v>90.72</v>
      </c>
    </row>
    <row r="92" spans="1:14" s="7" customFormat="1" ht="30" x14ac:dyDescent="0.25">
      <c r="A92" s="9">
        <v>79</v>
      </c>
      <c r="B92" s="19" t="s">
        <v>188</v>
      </c>
      <c r="C92" s="20" t="s">
        <v>189</v>
      </c>
      <c r="D92" s="19" t="s">
        <v>51</v>
      </c>
      <c r="E92" s="19">
        <v>2</v>
      </c>
      <c r="F92" s="19">
        <v>47.43</v>
      </c>
      <c r="G92" s="23">
        <v>0.82</v>
      </c>
      <c r="H92" s="21">
        <f>ROUND(F92*G92,2)</f>
        <v>38.89</v>
      </c>
      <c r="I92" s="21">
        <f t="shared" si="64"/>
        <v>55.22</v>
      </c>
      <c r="J92" s="6">
        <f t="shared" si="58"/>
        <v>12.15</v>
      </c>
      <c r="K92" s="6">
        <f t="shared" si="74"/>
        <v>36.39</v>
      </c>
      <c r="L92" s="21">
        <f t="shared" si="75"/>
        <v>103.76</v>
      </c>
      <c r="M92" s="21">
        <f t="shared" si="68"/>
        <v>12.45</v>
      </c>
      <c r="N92" s="21">
        <f t="shared" si="69"/>
        <v>116.21</v>
      </c>
    </row>
    <row r="93" spans="1:14" s="7" customFormat="1" x14ac:dyDescent="0.25">
      <c r="A93" s="37" t="s">
        <v>227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</row>
    <row r="94" spans="1:14" s="7" customFormat="1" x14ac:dyDescent="0.25">
      <c r="A94" s="5">
        <v>80</v>
      </c>
      <c r="B94" s="19" t="s">
        <v>186</v>
      </c>
      <c r="C94" s="20" t="s">
        <v>187</v>
      </c>
      <c r="D94" s="19" t="s">
        <v>51</v>
      </c>
      <c r="E94" s="19">
        <v>1</v>
      </c>
      <c r="F94" s="5">
        <v>43.91</v>
      </c>
      <c r="G94" s="23">
        <v>5.0000000000000001E-3</v>
      </c>
      <c r="H94" s="21">
        <f>ROUND(F94*G94,2)</f>
        <v>0.22</v>
      </c>
      <c r="I94" s="21">
        <f t="shared" ref="I94:I101" si="77">ROUND(H94*42%+H94,2)</f>
        <v>0.31</v>
      </c>
      <c r="J94" s="6">
        <f t="shared" ref="J94:J101" si="78">ROUND(I94*22%,2)</f>
        <v>7.0000000000000007E-2</v>
      </c>
      <c r="K94" s="6">
        <f t="shared" ref="K94:K101" si="79">ROUND(I94*65.9%,2)</f>
        <v>0.2</v>
      </c>
      <c r="L94" s="21">
        <f t="shared" ref="L94:L101" si="80">ROUND(SUM(I94:K94),2)</f>
        <v>0.57999999999999996</v>
      </c>
      <c r="M94" s="21">
        <f t="shared" ref="M94:M101" si="81">ROUND(L94*12%,2)</f>
        <v>7.0000000000000007E-2</v>
      </c>
      <c r="N94" s="21">
        <f t="shared" ref="N94:N101" si="82">ROUND(L94+M94,2)</f>
        <v>0.65</v>
      </c>
    </row>
    <row r="95" spans="1:14" s="7" customFormat="1" ht="45" x14ac:dyDescent="0.25">
      <c r="A95" s="5">
        <v>81</v>
      </c>
      <c r="B95" s="11" t="s">
        <v>204</v>
      </c>
      <c r="C95" s="4" t="s">
        <v>205</v>
      </c>
      <c r="D95" s="5" t="s">
        <v>51</v>
      </c>
      <c r="E95" s="5">
        <v>1</v>
      </c>
      <c r="F95" s="5">
        <v>43.91</v>
      </c>
      <c r="G95" s="12">
        <v>6.0000000000000001E-3</v>
      </c>
      <c r="H95" s="6">
        <f t="shared" ref="H95:H101" si="83">ROUND(F95*G95,2)</f>
        <v>0.26</v>
      </c>
      <c r="I95" s="6">
        <f t="shared" si="77"/>
        <v>0.37</v>
      </c>
      <c r="J95" s="6">
        <f t="shared" si="78"/>
        <v>0.08</v>
      </c>
      <c r="K95" s="6">
        <f t="shared" si="79"/>
        <v>0.24</v>
      </c>
      <c r="L95" s="6">
        <f t="shared" si="80"/>
        <v>0.69</v>
      </c>
      <c r="M95" s="6">
        <f t="shared" si="81"/>
        <v>0.08</v>
      </c>
      <c r="N95" s="6">
        <f t="shared" si="82"/>
        <v>0.77</v>
      </c>
    </row>
    <row r="96" spans="1:14" s="25" customFormat="1" ht="60" x14ac:dyDescent="0.25">
      <c r="A96" s="5">
        <v>82</v>
      </c>
      <c r="B96" s="5" t="s">
        <v>296</v>
      </c>
      <c r="C96" s="4" t="s">
        <v>297</v>
      </c>
      <c r="D96" s="5" t="s">
        <v>36</v>
      </c>
      <c r="E96" s="5">
        <v>1</v>
      </c>
      <c r="F96" s="5">
        <v>43.91</v>
      </c>
      <c r="G96" s="5">
        <v>0.82</v>
      </c>
      <c r="H96" s="8">
        <f t="shared" si="83"/>
        <v>36.01</v>
      </c>
      <c r="I96" s="8">
        <f t="shared" si="77"/>
        <v>51.13</v>
      </c>
      <c r="J96" s="6">
        <f t="shared" si="78"/>
        <v>11.25</v>
      </c>
      <c r="K96" s="6">
        <f t="shared" si="79"/>
        <v>33.69</v>
      </c>
      <c r="L96" s="8">
        <f t="shared" si="80"/>
        <v>96.07</v>
      </c>
      <c r="M96" s="8">
        <f t="shared" si="81"/>
        <v>11.53</v>
      </c>
      <c r="N96" s="8">
        <f t="shared" si="82"/>
        <v>107.6</v>
      </c>
    </row>
    <row r="97" spans="1:14" s="7" customFormat="1" ht="60" x14ac:dyDescent="0.25">
      <c r="A97" s="5">
        <v>83</v>
      </c>
      <c r="B97" s="19" t="s">
        <v>154</v>
      </c>
      <c r="C97" s="20" t="s">
        <v>155</v>
      </c>
      <c r="D97" s="19" t="s">
        <v>36</v>
      </c>
      <c r="E97" s="19">
        <v>1</v>
      </c>
      <c r="F97" s="5">
        <v>43.91</v>
      </c>
      <c r="G97" s="19">
        <v>0.58499999999999996</v>
      </c>
      <c r="H97" s="21">
        <f t="shared" si="83"/>
        <v>25.69</v>
      </c>
      <c r="I97" s="21">
        <f t="shared" si="77"/>
        <v>36.479999999999997</v>
      </c>
      <c r="J97" s="6">
        <f t="shared" si="78"/>
        <v>8.0299999999999994</v>
      </c>
      <c r="K97" s="6">
        <f t="shared" si="79"/>
        <v>24.04</v>
      </c>
      <c r="L97" s="21">
        <f t="shared" si="80"/>
        <v>68.55</v>
      </c>
      <c r="M97" s="21">
        <f t="shared" si="81"/>
        <v>8.23</v>
      </c>
      <c r="N97" s="21">
        <f t="shared" si="82"/>
        <v>76.78</v>
      </c>
    </row>
    <row r="98" spans="1:14" s="7" customFormat="1" ht="60" x14ac:dyDescent="0.25">
      <c r="A98" s="5">
        <v>84</v>
      </c>
      <c r="B98" s="19" t="s">
        <v>156</v>
      </c>
      <c r="C98" s="20" t="s">
        <v>157</v>
      </c>
      <c r="D98" s="19" t="s">
        <v>36</v>
      </c>
      <c r="E98" s="19">
        <v>1</v>
      </c>
      <c r="F98" s="19">
        <v>43.91</v>
      </c>
      <c r="G98" s="19">
        <v>1.111</v>
      </c>
      <c r="H98" s="21">
        <f t="shared" si="83"/>
        <v>48.78</v>
      </c>
      <c r="I98" s="21">
        <f t="shared" si="77"/>
        <v>69.27</v>
      </c>
      <c r="J98" s="6">
        <f t="shared" si="78"/>
        <v>15.24</v>
      </c>
      <c r="K98" s="6">
        <f t="shared" si="79"/>
        <v>45.65</v>
      </c>
      <c r="L98" s="21">
        <f t="shared" si="80"/>
        <v>130.16</v>
      </c>
      <c r="M98" s="21">
        <f t="shared" si="81"/>
        <v>15.62</v>
      </c>
      <c r="N98" s="21">
        <f t="shared" si="82"/>
        <v>145.78</v>
      </c>
    </row>
    <row r="99" spans="1:14" s="7" customFormat="1" ht="60" x14ac:dyDescent="0.25">
      <c r="A99" s="5">
        <v>85</v>
      </c>
      <c r="B99" s="11" t="s">
        <v>192</v>
      </c>
      <c r="C99" s="4" t="s">
        <v>193</v>
      </c>
      <c r="D99" s="5" t="s">
        <v>36</v>
      </c>
      <c r="E99" s="5">
        <v>1</v>
      </c>
      <c r="F99" s="5">
        <v>43.91</v>
      </c>
      <c r="G99" s="12">
        <v>1.25</v>
      </c>
      <c r="H99" s="6">
        <f t="shared" si="83"/>
        <v>54.89</v>
      </c>
      <c r="I99" s="6">
        <f t="shared" si="77"/>
        <v>77.94</v>
      </c>
      <c r="J99" s="6">
        <f t="shared" si="78"/>
        <v>17.149999999999999</v>
      </c>
      <c r="K99" s="6">
        <f t="shared" si="79"/>
        <v>51.36</v>
      </c>
      <c r="L99" s="6">
        <f t="shared" si="80"/>
        <v>146.44999999999999</v>
      </c>
      <c r="M99" s="6">
        <f t="shared" si="81"/>
        <v>17.57</v>
      </c>
      <c r="N99" s="6">
        <f t="shared" si="82"/>
        <v>164.02</v>
      </c>
    </row>
    <row r="100" spans="1:14" s="7" customFormat="1" ht="60" x14ac:dyDescent="0.25">
      <c r="A100" s="5">
        <v>86</v>
      </c>
      <c r="B100" s="11" t="s">
        <v>220</v>
      </c>
      <c r="C100" s="4" t="s">
        <v>221</v>
      </c>
      <c r="D100" s="5" t="s">
        <v>36</v>
      </c>
      <c r="E100" s="5">
        <v>1</v>
      </c>
      <c r="F100" s="5">
        <v>43.91</v>
      </c>
      <c r="G100" s="12">
        <v>1.429</v>
      </c>
      <c r="H100" s="6">
        <f t="shared" si="83"/>
        <v>62.75</v>
      </c>
      <c r="I100" s="6">
        <f t="shared" si="77"/>
        <v>89.11</v>
      </c>
      <c r="J100" s="6">
        <f t="shared" si="78"/>
        <v>19.600000000000001</v>
      </c>
      <c r="K100" s="6">
        <f t="shared" si="79"/>
        <v>58.72</v>
      </c>
      <c r="L100" s="6">
        <f t="shared" si="80"/>
        <v>167.43</v>
      </c>
      <c r="M100" s="6">
        <f t="shared" si="81"/>
        <v>20.09</v>
      </c>
      <c r="N100" s="6">
        <f t="shared" si="82"/>
        <v>187.52</v>
      </c>
    </row>
    <row r="101" spans="1:14" s="7" customFormat="1" ht="75" x14ac:dyDescent="0.25">
      <c r="A101" s="5">
        <v>87</v>
      </c>
      <c r="B101" s="11" t="s">
        <v>196</v>
      </c>
      <c r="C101" s="4" t="s">
        <v>197</v>
      </c>
      <c r="D101" s="5" t="s">
        <v>17</v>
      </c>
      <c r="E101" s="5">
        <v>3</v>
      </c>
      <c r="F101" s="5">
        <v>52.69</v>
      </c>
      <c r="G101" s="12">
        <v>1.2999999999999999E-2</v>
      </c>
      <c r="H101" s="6">
        <f t="shared" si="83"/>
        <v>0.68</v>
      </c>
      <c r="I101" s="6">
        <f t="shared" si="77"/>
        <v>0.97</v>
      </c>
      <c r="J101" s="6">
        <f t="shared" si="78"/>
        <v>0.21</v>
      </c>
      <c r="K101" s="6">
        <f t="shared" si="79"/>
        <v>0.64</v>
      </c>
      <c r="L101" s="6">
        <f t="shared" si="80"/>
        <v>1.82</v>
      </c>
      <c r="M101" s="6">
        <f t="shared" si="81"/>
        <v>0.22</v>
      </c>
      <c r="N101" s="6">
        <f t="shared" si="82"/>
        <v>2.04</v>
      </c>
    </row>
    <row r="102" spans="1:14" s="7" customFormat="1" ht="90" x14ac:dyDescent="0.25">
      <c r="A102" s="5">
        <v>88</v>
      </c>
      <c r="B102" s="5" t="s">
        <v>45</v>
      </c>
      <c r="C102" s="4" t="s">
        <v>46</v>
      </c>
      <c r="D102" s="5" t="s">
        <v>17</v>
      </c>
      <c r="E102" s="5">
        <v>3</v>
      </c>
      <c r="F102" s="8">
        <v>52.69</v>
      </c>
      <c r="G102" s="5">
        <v>0.08</v>
      </c>
      <c r="H102" s="8">
        <f t="shared" ref="H102:H172" si="84">ROUND(F102*G102,2)</f>
        <v>4.22</v>
      </c>
      <c r="I102" s="8">
        <f t="shared" si="64"/>
        <v>5.99</v>
      </c>
      <c r="J102" s="6">
        <f t="shared" si="58"/>
        <v>1.32</v>
      </c>
      <c r="K102" s="6">
        <f>ROUND(I102*65.9%,2)</f>
        <v>3.95</v>
      </c>
      <c r="L102" s="8">
        <f t="shared" ref="L102:L115" si="85">ROUND(SUM(I102:K102),2)</f>
        <v>11.26</v>
      </c>
      <c r="M102" s="8">
        <f t="shared" si="68"/>
        <v>1.35</v>
      </c>
      <c r="N102" s="8">
        <f t="shared" si="69"/>
        <v>12.61</v>
      </c>
    </row>
    <row r="103" spans="1:14" s="7" customFormat="1" ht="45" x14ac:dyDescent="0.25">
      <c r="A103" s="5">
        <v>89</v>
      </c>
      <c r="B103" s="9" t="s">
        <v>57</v>
      </c>
      <c r="C103" s="14" t="s">
        <v>58</v>
      </c>
      <c r="D103" s="9" t="s">
        <v>56</v>
      </c>
      <c r="E103" s="9">
        <v>1</v>
      </c>
      <c r="F103" s="16">
        <v>43.91</v>
      </c>
      <c r="G103" s="15">
        <v>1.35</v>
      </c>
      <c r="H103" s="16">
        <f t="shared" si="84"/>
        <v>59.28</v>
      </c>
      <c r="I103" s="16">
        <f t="shared" si="64"/>
        <v>84.18</v>
      </c>
      <c r="J103" s="6">
        <f t="shared" si="58"/>
        <v>18.52</v>
      </c>
      <c r="K103" s="6">
        <f t="shared" ref="K103" si="86">ROUND(I103*65.9%,2)</f>
        <v>55.47</v>
      </c>
      <c r="L103" s="16">
        <f t="shared" si="85"/>
        <v>158.16999999999999</v>
      </c>
      <c r="M103" s="16">
        <f t="shared" si="68"/>
        <v>18.98</v>
      </c>
      <c r="N103" s="16">
        <f t="shared" si="69"/>
        <v>177.15</v>
      </c>
    </row>
    <row r="104" spans="1:14" s="7" customFormat="1" ht="38.25" customHeight="1" x14ac:dyDescent="0.25">
      <c r="A104" s="5">
        <v>90</v>
      </c>
      <c r="B104" s="9" t="s">
        <v>253</v>
      </c>
      <c r="C104" s="14" t="s">
        <v>254</v>
      </c>
      <c r="D104" s="9" t="s">
        <v>36</v>
      </c>
      <c r="E104" s="9">
        <v>1</v>
      </c>
      <c r="F104" s="9">
        <v>43.91</v>
      </c>
      <c r="G104" s="15">
        <v>1.7</v>
      </c>
      <c r="H104" s="16">
        <f t="shared" si="84"/>
        <v>74.650000000000006</v>
      </c>
      <c r="I104" s="16">
        <f t="shared" si="64"/>
        <v>106</v>
      </c>
      <c r="J104" s="6">
        <f t="shared" si="58"/>
        <v>23.32</v>
      </c>
      <c r="K104" s="6">
        <f>ROUND(I104*65.9%,2)</f>
        <v>69.849999999999994</v>
      </c>
      <c r="L104" s="16">
        <f t="shared" si="85"/>
        <v>199.17</v>
      </c>
      <c r="M104" s="16">
        <f t="shared" si="68"/>
        <v>23.9</v>
      </c>
      <c r="N104" s="16">
        <f t="shared" si="69"/>
        <v>223.07</v>
      </c>
    </row>
    <row r="105" spans="1:14" s="7" customFormat="1" ht="30" x14ac:dyDescent="0.25">
      <c r="A105" s="5">
        <v>91</v>
      </c>
      <c r="B105" s="9" t="s">
        <v>54</v>
      </c>
      <c r="C105" s="14" t="s">
        <v>55</v>
      </c>
      <c r="D105" s="9" t="s">
        <v>56</v>
      </c>
      <c r="E105" s="9">
        <v>1</v>
      </c>
      <c r="F105" s="16">
        <v>43.91</v>
      </c>
      <c r="G105" s="9">
        <v>2.5</v>
      </c>
      <c r="H105" s="16">
        <f t="shared" si="84"/>
        <v>109.78</v>
      </c>
      <c r="I105" s="16">
        <f t="shared" si="64"/>
        <v>155.88999999999999</v>
      </c>
      <c r="J105" s="6">
        <f t="shared" si="58"/>
        <v>34.299999999999997</v>
      </c>
      <c r="K105" s="6">
        <f t="shared" ref="K105:K107" si="87">ROUND(I105*65.9%,2)</f>
        <v>102.73</v>
      </c>
      <c r="L105" s="16">
        <f t="shared" si="85"/>
        <v>292.92</v>
      </c>
      <c r="M105" s="16">
        <f t="shared" si="68"/>
        <v>35.15</v>
      </c>
      <c r="N105" s="16">
        <f t="shared" si="69"/>
        <v>328.07</v>
      </c>
    </row>
    <row r="106" spans="1:14" s="7" customFormat="1" ht="30" x14ac:dyDescent="0.25">
      <c r="A106" s="5">
        <v>92</v>
      </c>
      <c r="B106" s="5" t="s">
        <v>69</v>
      </c>
      <c r="C106" s="4" t="s">
        <v>70</v>
      </c>
      <c r="D106" s="5" t="s">
        <v>56</v>
      </c>
      <c r="E106" s="5">
        <v>1</v>
      </c>
      <c r="F106" s="8">
        <v>43.91</v>
      </c>
      <c r="G106" s="5">
        <v>2.8</v>
      </c>
      <c r="H106" s="8">
        <f t="shared" si="84"/>
        <v>122.95</v>
      </c>
      <c r="I106" s="8">
        <f t="shared" si="64"/>
        <v>174.59</v>
      </c>
      <c r="J106" s="6">
        <f t="shared" si="58"/>
        <v>38.409999999999997</v>
      </c>
      <c r="K106" s="6">
        <f t="shared" si="87"/>
        <v>115.05</v>
      </c>
      <c r="L106" s="8">
        <f t="shared" si="85"/>
        <v>328.05</v>
      </c>
      <c r="M106" s="8">
        <f t="shared" si="68"/>
        <v>39.369999999999997</v>
      </c>
      <c r="N106" s="8">
        <f t="shared" si="69"/>
        <v>367.42</v>
      </c>
    </row>
    <row r="107" spans="1:14" s="7" customFormat="1" ht="30" x14ac:dyDescent="0.25">
      <c r="A107" s="5">
        <v>93</v>
      </c>
      <c r="B107" s="9" t="s">
        <v>250</v>
      </c>
      <c r="C107" s="14" t="s">
        <v>251</v>
      </c>
      <c r="D107" s="9" t="s">
        <v>36</v>
      </c>
      <c r="E107" s="9">
        <v>2</v>
      </c>
      <c r="F107" s="9">
        <v>47.43</v>
      </c>
      <c r="G107" s="15">
        <v>1</v>
      </c>
      <c r="H107" s="16">
        <f t="shared" si="84"/>
        <v>47.43</v>
      </c>
      <c r="I107" s="16">
        <f t="shared" si="64"/>
        <v>67.349999999999994</v>
      </c>
      <c r="J107" s="6">
        <f t="shared" si="58"/>
        <v>14.82</v>
      </c>
      <c r="K107" s="6">
        <f t="shared" si="87"/>
        <v>44.38</v>
      </c>
      <c r="L107" s="16">
        <f t="shared" si="85"/>
        <v>126.55</v>
      </c>
      <c r="M107" s="16">
        <f t="shared" si="68"/>
        <v>15.19</v>
      </c>
      <c r="N107" s="16">
        <f t="shared" si="69"/>
        <v>141.74</v>
      </c>
    </row>
    <row r="108" spans="1:14" s="7" customFormat="1" x14ac:dyDescent="0.25">
      <c r="A108" s="5">
        <v>94</v>
      </c>
      <c r="B108" s="19" t="s">
        <v>172</v>
      </c>
      <c r="C108" s="20" t="s">
        <v>173</v>
      </c>
      <c r="D108" s="19" t="s">
        <v>36</v>
      </c>
      <c r="E108" s="19">
        <v>1</v>
      </c>
      <c r="F108" s="19">
        <v>43.91</v>
      </c>
      <c r="G108" s="21">
        <v>1.5</v>
      </c>
      <c r="H108" s="21">
        <f t="shared" si="84"/>
        <v>65.87</v>
      </c>
      <c r="I108" s="21">
        <f t="shared" si="64"/>
        <v>93.54</v>
      </c>
      <c r="J108" s="6">
        <f t="shared" si="58"/>
        <v>20.58</v>
      </c>
      <c r="K108" s="6">
        <f>ROUND(I108*65.9%,2)</f>
        <v>61.64</v>
      </c>
      <c r="L108" s="21">
        <f t="shared" si="85"/>
        <v>175.76</v>
      </c>
      <c r="M108" s="21">
        <f t="shared" si="68"/>
        <v>21.09</v>
      </c>
      <c r="N108" s="21">
        <f t="shared" si="69"/>
        <v>196.85</v>
      </c>
    </row>
    <row r="109" spans="1:14" s="7" customFormat="1" ht="30" x14ac:dyDescent="0.25">
      <c r="A109" s="5">
        <v>95</v>
      </c>
      <c r="B109" s="19" t="s">
        <v>178</v>
      </c>
      <c r="C109" s="20" t="s">
        <v>179</v>
      </c>
      <c r="D109" s="19" t="s">
        <v>56</v>
      </c>
      <c r="E109" s="19">
        <v>2</v>
      </c>
      <c r="F109" s="19">
        <v>47.43</v>
      </c>
      <c r="G109" s="23">
        <v>2.57</v>
      </c>
      <c r="H109" s="21">
        <f t="shared" si="84"/>
        <v>121.9</v>
      </c>
      <c r="I109" s="21">
        <f t="shared" si="64"/>
        <v>173.1</v>
      </c>
      <c r="J109" s="6">
        <f t="shared" si="58"/>
        <v>38.08</v>
      </c>
      <c r="K109" s="6">
        <f t="shared" ref="K109" si="88">ROUND(I109*65.9%,2)</f>
        <v>114.07</v>
      </c>
      <c r="L109" s="21">
        <f t="shared" si="85"/>
        <v>325.25</v>
      </c>
      <c r="M109" s="21">
        <f t="shared" si="68"/>
        <v>39.03</v>
      </c>
      <c r="N109" s="21">
        <f t="shared" si="69"/>
        <v>364.28</v>
      </c>
    </row>
    <row r="110" spans="1:14" s="7" customFormat="1" ht="30" x14ac:dyDescent="0.25">
      <c r="A110" s="5">
        <v>96</v>
      </c>
      <c r="B110" s="9" t="s">
        <v>318</v>
      </c>
      <c r="C110" s="14" t="s">
        <v>319</v>
      </c>
      <c r="D110" s="9" t="s">
        <v>36</v>
      </c>
      <c r="E110" s="9">
        <v>1</v>
      </c>
      <c r="F110" s="16">
        <v>43.91</v>
      </c>
      <c r="G110" s="9">
        <v>1.1499999999999999</v>
      </c>
      <c r="H110" s="16">
        <f t="shared" si="84"/>
        <v>50.5</v>
      </c>
      <c r="I110" s="16">
        <f t="shared" si="64"/>
        <v>71.709999999999994</v>
      </c>
      <c r="J110" s="6">
        <f t="shared" si="58"/>
        <v>15.78</v>
      </c>
      <c r="K110" s="6">
        <f>ROUND(I110*65.9%,2)</f>
        <v>47.26</v>
      </c>
      <c r="L110" s="16">
        <f t="shared" si="85"/>
        <v>134.75</v>
      </c>
      <c r="M110" s="16">
        <f t="shared" si="68"/>
        <v>16.170000000000002</v>
      </c>
      <c r="N110" s="16">
        <f t="shared" si="69"/>
        <v>150.91999999999999</v>
      </c>
    </row>
    <row r="111" spans="1:14" s="7" customFormat="1" ht="60" x14ac:dyDescent="0.25">
      <c r="A111" s="5">
        <v>97</v>
      </c>
      <c r="B111" s="5" t="s">
        <v>266</v>
      </c>
      <c r="C111" s="4" t="s">
        <v>267</v>
      </c>
      <c r="D111" s="5" t="s">
        <v>56</v>
      </c>
      <c r="E111" s="5">
        <v>1</v>
      </c>
      <c r="F111" s="8">
        <v>43.91</v>
      </c>
      <c r="G111" s="17">
        <v>1.5</v>
      </c>
      <c r="H111" s="8">
        <f t="shared" si="84"/>
        <v>65.87</v>
      </c>
      <c r="I111" s="16">
        <f t="shared" si="64"/>
        <v>93.54</v>
      </c>
      <c r="J111" s="6">
        <f t="shared" si="58"/>
        <v>20.58</v>
      </c>
      <c r="K111" s="6">
        <f>ROUND(I111*65.9%,2)</f>
        <v>61.64</v>
      </c>
      <c r="L111" s="8">
        <f t="shared" si="85"/>
        <v>175.76</v>
      </c>
      <c r="M111" s="8">
        <f t="shared" si="68"/>
        <v>21.09</v>
      </c>
      <c r="N111" s="8">
        <f t="shared" si="69"/>
        <v>196.85</v>
      </c>
    </row>
    <row r="112" spans="1:14" s="7" customFormat="1" x14ac:dyDescent="0.25">
      <c r="A112" s="37" t="s">
        <v>230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</row>
    <row r="113" spans="1:14" s="7" customFormat="1" ht="60" x14ac:dyDescent="0.25">
      <c r="A113" s="5">
        <v>98</v>
      </c>
      <c r="B113" s="5" t="s">
        <v>264</v>
      </c>
      <c r="C113" s="4" t="s">
        <v>265</v>
      </c>
      <c r="D113" s="5" t="s">
        <v>27</v>
      </c>
      <c r="E113" s="5">
        <v>1</v>
      </c>
      <c r="F113" s="8">
        <v>43.91</v>
      </c>
      <c r="G113" s="17">
        <v>1.6</v>
      </c>
      <c r="H113" s="8">
        <f t="shared" ref="H113:H114" si="89">ROUND(F113*G113,2)</f>
        <v>70.260000000000005</v>
      </c>
      <c r="I113" s="16">
        <f t="shared" ref="I113:I114" si="90">ROUND(H113*42%+H113,2)</f>
        <v>99.77</v>
      </c>
      <c r="J113" s="6">
        <f t="shared" ref="J113:J114" si="91">ROUND(I113*22%,2)</f>
        <v>21.95</v>
      </c>
      <c r="K113" s="6">
        <f t="shared" ref="K113:K114" si="92">ROUND(I113*65.9%,2)</f>
        <v>65.75</v>
      </c>
      <c r="L113" s="8">
        <f t="shared" ref="L113:L114" si="93">ROUND(SUM(I113:K113),2)</f>
        <v>187.47</v>
      </c>
      <c r="M113" s="8">
        <f t="shared" ref="M113:M114" si="94">ROUND(L113*12%,2)</f>
        <v>22.5</v>
      </c>
      <c r="N113" s="8">
        <f t="shared" ref="N113:N114" si="95">ROUND(L113+M113,2)</f>
        <v>209.97</v>
      </c>
    </row>
    <row r="114" spans="1:14" s="7" customFormat="1" ht="60" x14ac:dyDescent="0.25">
      <c r="A114" s="5">
        <v>99</v>
      </c>
      <c r="B114" s="5" t="s">
        <v>71</v>
      </c>
      <c r="C114" s="4" t="s">
        <v>72</v>
      </c>
      <c r="D114" s="5" t="s">
        <v>27</v>
      </c>
      <c r="E114" s="5">
        <v>1</v>
      </c>
      <c r="F114" s="8">
        <v>43.91</v>
      </c>
      <c r="G114" s="5">
        <v>3.2</v>
      </c>
      <c r="H114" s="8">
        <f t="shared" si="89"/>
        <v>140.51</v>
      </c>
      <c r="I114" s="8">
        <f t="shared" si="90"/>
        <v>199.52</v>
      </c>
      <c r="J114" s="6">
        <f t="shared" si="91"/>
        <v>43.89</v>
      </c>
      <c r="K114" s="6">
        <f t="shared" si="92"/>
        <v>131.47999999999999</v>
      </c>
      <c r="L114" s="8">
        <f t="shared" si="93"/>
        <v>374.89</v>
      </c>
      <c r="M114" s="8">
        <f t="shared" si="94"/>
        <v>44.99</v>
      </c>
      <c r="N114" s="8">
        <f t="shared" si="95"/>
        <v>419.88</v>
      </c>
    </row>
    <row r="115" spans="1:14" s="7" customFormat="1" ht="60" x14ac:dyDescent="0.25">
      <c r="A115" s="5">
        <v>100</v>
      </c>
      <c r="B115" s="9" t="s">
        <v>52</v>
      </c>
      <c r="C115" s="14" t="s">
        <v>53</v>
      </c>
      <c r="D115" s="9" t="s">
        <v>27</v>
      </c>
      <c r="E115" s="9">
        <v>1</v>
      </c>
      <c r="F115" s="16">
        <v>43.91</v>
      </c>
      <c r="G115" s="9">
        <v>4.8</v>
      </c>
      <c r="H115" s="16">
        <f t="shared" si="84"/>
        <v>210.77</v>
      </c>
      <c r="I115" s="16">
        <f t="shared" si="64"/>
        <v>299.29000000000002</v>
      </c>
      <c r="J115" s="6">
        <f t="shared" si="58"/>
        <v>65.84</v>
      </c>
      <c r="K115" s="6">
        <f>ROUND(I115*65.9%,2)</f>
        <v>197.23</v>
      </c>
      <c r="L115" s="16">
        <f t="shared" si="85"/>
        <v>562.36</v>
      </c>
      <c r="M115" s="16">
        <f t="shared" si="68"/>
        <v>67.48</v>
      </c>
      <c r="N115" s="16">
        <f t="shared" si="69"/>
        <v>629.84</v>
      </c>
    </row>
    <row r="116" spans="1:14" s="7" customFormat="1" ht="45" x14ac:dyDescent="0.25">
      <c r="A116" s="5">
        <v>101</v>
      </c>
      <c r="B116" s="9" t="s">
        <v>208</v>
      </c>
      <c r="C116" s="14" t="s">
        <v>209</v>
      </c>
      <c r="D116" s="9" t="s">
        <v>27</v>
      </c>
      <c r="E116" s="9">
        <v>1</v>
      </c>
      <c r="F116" s="9">
        <v>43.91</v>
      </c>
      <c r="G116" s="16">
        <v>0.03</v>
      </c>
      <c r="H116" s="16">
        <f t="shared" si="84"/>
        <v>1.32</v>
      </c>
      <c r="I116" s="16">
        <f t="shared" si="64"/>
        <v>1.87</v>
      </c>
      <c r="J116" s="6">
        <f t="shared" si="58"/>
        <v>0.41</v>
      </c>
      <c r="K116" s="6">
        <f t="shared" ref="K116:K123" si="96">ROUND(I116*65.9%,2)</f>
        <v>1.23</v>
      </c>
      <c r="L116" s="16">
        <f>ROUND(SUM(I116:K116),2)</f>
        <v>3.51</v>
      </c>
      <c r="M116" s="16">
        <f t="shared" si="68"/>
        <v>0.42</v>
      </c>
      <c r="N116" s="16">
        <f t="shared" si="69"/>
        <v>3.93</v>
      </c>
    </row>
    <row r="117" spans="1:14" s="7" customFormat="1" ht="45" x14ac:dyDescent="0.25">
      <c r="A117" s="5">
        <v>102</v>
      </c>
      <c r="B117" s="19" t="s">
        <v>180</v>
      </c>
      <c r="C117" s="20" t="s">
        <v>181</v>
      </c>
      <c r="D117" s="19" t="s">
        <v>27</v>
      </c>
      <c r="E117" s="19">
        <v>1</v>
      </c>
      <c r="F117" s="19">
        <v>43.91</v>
      </c>
      <c r="G117" s="23">
        <v>9.0999999999999998E-2</v>
      </c>
      <c r="H117" s="21">
        <f t="shared" si="84"/>
        <v>4</v>
      </c>
      <c r="I117" s="21">
        <f t="shared" si="64"/>
        <v>5.68</v>
      </c>
      <c r="J117" s="6">
        <f t="shared" si="58"/>
        <v>1.25</v>
      </c>
      <c r="K117" s="6">
        <f t="shared" si="96"/>
        <v>3.74</v>
      </c>
      <c r="L117" s="21">
        <f t="shared" ref="L117" si="97">ROUND(SUM(I117:K117),2)</f>
        <v>10.67</v>
      </c>
      <c r="M117" s="21">
        <f t="shared" si="68"/>
        <v>1.28</v>
      </c>
      <c r="N117" s="21">
        <f t="shared" si="69"/>
        <v>11.95</v>
      </c>
    </row>
    <row r="118" spans="1:14" s="7" customFormat="1" ht="60" x14ac:dyDescent="0.25">
      <c r="A118" s="5">
        <v>103</v>
      </c>
      <c r="B118" s="22" t="s">
        <v>234</v>
      </c>
      <c r="C118" s="20" t="s">
        <v>235</v>
      </c>
      <c r="D118" s="19" t="s">
        <v>27</v>
      </c>
      <c r="E118" s="19">
        <v>1</v>
      </c>
      <c r="F118" s="19">
        <v>43.91</v>
      </c>
      <c r="G118" s="23">
        <f>0.091*2</f>
        <v>0.182</v>
      </c>
      <c r="H118" s="21">
        <f t="shared" si="84"/>
        <v>7.99</v>
      </c>
      <c r="I118" s="21">
        <f t="shared" si="64"/>
        <v>11.35</v>
      </c>
      <c r="J118" s="6">
        <f t="shared" si="58"/>
        <v>2.5</v>
      </c>
      <c r="K118" s="6">
        <f t="shared" si="96"/>
        <v>7.48</v>
      </c>
      <c r="L118" s="21">
        <f>ROUND(SUM(I118:K118),2)</f>
        <v>21.33</v>
      </c>
      <c r="M118" s="21">
        <f t="shared" si="68"/>
        <v>2.56</v>
      </c>
      <c r="N118" s="21">
        <f t="shared" si="69"/>
        <v>23.89</v>
      </c>
    </row>
    <row r="119" spans="1:14" s="7" customFormat="1" ht="45" x14ac:dyDescent="0.25">
      <c r="A119" s="5">
        <v>104</v>
      </c>
      <c r="B119" s="9" t="s">
        <v>59</v>
      </c>
      <c r="C119" s="14" t="s">
        <v>60</v>
      </c>
      <c r="D119" s="9" t="s">
        <v>27</v>
      </c>
      <c r="E119" s="9">
        <v>1</v>
      </c>
      <c r="F119" s="16">
        <v>43.91</v>
      </c>
      <c r="G119" s="9">
        <v>3.448</v>
      </c>
      <c r="H119" s="16">
        <f t="shared" si="84"/>
        <v>151.4</v>
      </c>
      <c r="I119" s="16">
        <f t="shared" si="64"/>
        <v>214.99</v>
      </c>
      <c r="J119" s="6">
        <f t="shared" si="58"/>
        <v>47.3</v>
      </c>
      <c r="K119" s="6">
        <f t="shared" si="96"/>
        <v>141.68</v>
      </c>
      <c r="L119" s="16">
        <f t="shared" ref="L119" si="98">ROUND(SUM(I119:K119),2)</f>
        <v>403.97</v>
      </c>
      <c r="M119" s="16">
        <f t="shared" si="68"/>
        <v>48.48</v>
      </c>
      <c r="N119" s="16">
        <f t="shared" si="69"/>
        <v>452.45</v>
      </c>
    </row>
    <row r="120" spans="1:14" s="7" customFormat="1" ht="45" x14ac:dyDescent="0.25">
      <c r="A120" s="5">
        <v>105</v>
      </c>
      <c r="B120" s="19" t="s">
        <v>174</v>
      </c>
      <c r="C120" s="20" t="s">
        <v>175</v>
      </c>
      <c r="D120" s="19" t="s">
        <v>27</v>
      </c>
      <c r="E120" s="19">
        <v>1</v>
      </c>
      <c r="F120" s="5">
        <v>43.91</v>
      </c>
      <c r="G120" s="23">
        <v>0.42699999999999999</v>
      </c>
      <c r="H120" s="21">
        <f t="shared" si="84"/>
        <v>18.75</v>
      </c>
      <c r="I120" s="21">
        <f t="shared" si="64"/>
        <v>26.63</v>
      </c>
      <c r="J120" s="6">
        <f t="shared" si="58"/>
        <v>5.86</v>
      </c>
      <c r="K120" s="6">
        <f t="shared" si="96"/>
        <v>17.55</v>
      </c>
      <c r="L120" s="21">
        <f t="shared" ref="L120:L121" si="99">ROUND(SUM(I120:K120),2)</f>
        <v>50.04</v>
      </c>
      <c r="M120" s="21">
        <f t="shared" si="68"/>
        <v>6</v>
      </c>
      <c r="N120" s="21">
        <f t="shared" si="69"/>
        <v>56.04</v>
      </c>
    </row>
    <row r="121" spans="1:14" s="7" customFormat="1" ht="45" x14ac:dyDescent="0.25">
      <c r="A121" s="5">
        <v>106</v>
      </c>
      <c r="B121" s="18" t="s">
        <v>135</v>
      </c>
      <c r="C121" s="14" t="s">
        <v>136</v>
      </c>
      <c r="D121" s="9" t="s">
        <v>27</v>
      </c>
      <c r="E121" s="9">
        <v>1</v>
      </c>
      <c r="F121" s="5">
        <v>43.91</v>
      </c>
      <c r="G121" s="16">
        <f>0.427*1.15</f>
        <v>0.49104999999999993</v>
      </c>
      <c r="H121" s="16">
        <f t="shared" si="84"/>
        <v>21.56</v>
      </c>
      <c r="I121" s="16">
        <f t="shared" si="64"/>
        <v>30.62</v>
      </c>
      <c r="J121" s="6">
        <f t="shared" si="58"/>
        <v>6.74</v>
      </c>
      <c r="K121" s="6">
        <f>ROUND(I121*65.9%,2)</f>
        <v>20.18</v>
      </c>
      <c r="L121" s="16">
        <f t="shared" si="99"/>
        <v>57.54</v>
      </c>
      <c r="M121" s="16">
        <f t="shared" si="68"/>
        <v>6.9</v>
      </c>
      <c r="N121" s="16">
        <f t="shared" si="69"/>
        <v>64.44</v>
      </c>
    </row>
    <row r="122" spans="1:14" s="7" customFormat="1" ht="45" x14ac:dyDescent="0.25">
      <c r="A122" s="5">
        <v>107</v>
      </c>
      <c r="B122" s="5" t="s">
        <v>30</v>
      </c>
      <c r="C122" s="4" t="s">
        <v>31</v>
      </c>
      <c r="D122" s="5" t="s">
        <v>17</v>
      </c>
      <c r="E122" s="5">
        <v>1</v>
      </c>
      <c r="F122" s="5">
        <v>43.91</v>
      </c>
      <c r="G122" s="10">
        <v>0.04</v>
      </c>
      <c r="H122" s="8">
        <f t="shared" si="84"/>
        <v>1.76</v>
      </c>
      <c r="I122" s="8">
        <f t="shared" si="64"/>
        <v>2.5</v>
      </c>
      <c r="J122" s="6">
        <f t="shared" si="58"/>
        <v>0.55000000000000004</v>
      </c>
      <c r="K122" s="6">
        <f t="shared" si="96"/>
        <v>1.65</v>
      </c>
      <c r="L122" s="8">
        <f t="shared" ref="L122" si="100">ROUND(SUM(I122:K122),2)</f>
        <v>4.7</v>
      </c>
      <c r="M122" s="8">
        <f t="shared" si="68"/>
        <v>0.56000000000000005</v>
      </c>
      <c r="N122" s="8">
        <f t="shared" si="69"/>
        <v>5.26</v>
      </c>
    </row>
    <row r="123" spans="1:14" s="7" customFormat="1" x14ac:dyDescent="0.25">
      <c r="A123" s="5">
        <v>108</v>
      </c>
      <c r="B123" s="19" t="s">
        <v>182</v>
      </c>
      <c r="C123" s="20" t="s">
        <v>183</v>
      </c>
      <c r="D123" s="19" t="s">
        <v>17</v>
      </c>
      <c r="E123" s="19">
        <v>1</v>
      </c>
      <c r="F123" s="19">
        <v>43.91</v>
      </c>
      <c r="G123" s="23">
        <v>0.125</v>
      </c>
      <c r="H123" s="21">
        <f t="shared" si="84"/>
        <v>5.49</v>
      </c>
      <c r="I123" s="21">
        <f t="shared" si="64"/>
        <v>7.8</v>
      </c>
      <c r="J123" s="6">
        <f t="shared" si="58"/>
        <v>1.72</v>
      </c>
      <c r="K123" s="6">
        <f t="shared" si="96"/>
        <v>5.14</v>
      </c>
      <c r="L123" s="21">
        <f t="shared" ref="L123:L129" si="101">ROUND(SUM(I123:K123),2)</f>
        <v>14.66</v>
      </c>
      <c r="M123" s="21">
        <f t="shared" si="68"/>
        <v>1.76</v>
      </c>
      <c r="N123" s="21">
        <f t="shared" si="69"/>
        <v>16.420000000000002</v>
      </c>
    </row>
    <row r="124" spans="1:14" s="7" customFormat="1" ht="30" x14ac:dyDescent="0.25">
      <c r="A124" s="5">
        <v>109</v>
      </c>
      <c r="B124" s="19" t="s">
        <v>184</v>
      </c>
      <c r="C124" s="20" t="s">
        <v>185</v>
      </c>
      <c r="D124" s="19" t="s">
        <v>27</v>
      </c>
      <c r="E124" s="19">
        <v>1</v>
      </c>
      <c r="F124" s="5">
        <v>43.91</v>
      </c>
      <c r="G124" s="23">
        <v>0.71</v>
      </c>
      <c r="H124" s="21">
        <f>ROUND(F124*G124,2)</f>
        <v>31.18</v>
      </c>
      <c r="I124" s="21">
        <f t="shared" ref="I124:I174" si="102">ROUND(H124*42%+H124,2)</f>
        <v>44.28</v>
      </c>
      <c r="J124" s="6">
        <f t="shared" ref="J124:J128" si="103">ROUND(I124*22%,2)</f>
        <v>9.74</v>
      </c>
      <c r="K124" s="6">
        <f t="shared" ref="K124" si="104">ROUND(I124*65.9%,2)</f>
        <v>29.18</v>
      </c>
      <c r="L124" s="21">
        <f t="shared" ref="L124:L128" si="105">ROUND(SUM(I124:K124),2)</f>
        <v>83.2</v>
      </c>
      <c r="M124" s="21">
        <f t="shared" ref="M124:M173" si="106">ROUND(L124*12%,2)</f>
        <v>9.98</v>
      </c>
      <c r="N124" s="21">
        <f t="shared" ref="N124:N174" si="107">ROUND(L124+M124,2)</f>
        <v>93.18</v>
      </c>
    </row>
    <row r="125" spans="1:14" s="7" customFormat="1" ht="45" x14ac:dyDescent="0.25">
      <c r="A125" s="5">
        <v>110</v>
      </c>
      <c r="B125" s="9" t="s">
        <v>308</v>
      </c>
      <c r="C125" s="14" t="s">
        <v>309</v>
      </c>
      <c r="D125" s="9" t="s">
        <v>27</v>
      </c>
      <c r="E125" s="9">
        <v>1</v>
      </c>
      <c r="F125" s="16">
        <v>43.91</v>
      </c>
      <c r="G125" s="9">
        <v>6.25</v>
      </c>
      <c r="H125" s="16">
        <f t="shared" ref="H125:H128" si="108">ROUND(F125*G125,2)</f>
        <v>274.44</v>
      </c>
      <c r="I125" s="16">
        <f t="shared" si="102"/>
        <v>389.7</v>
      </c>
      <c r="J125" s="6">
        <f t="shared" si="103"/>
        <v>85.73</v>
      </c>
      <c r="K125" s="6">
        <f>ROUND(I125*65.9%,2)</f>
        <v>256.81</v>
      </c>
      <c r="L125" s="16">
        <f t="shared" si="105"/>
        <v>732.24</v>
      </c>
      <c r="M125" s="16">
        <f t="shared" si="106"/>
        <v>87.87</v>
      </c>
      <c r="N125" s="16">
        <f t="shared" si="107"/>
        <v>820.11</v>
      </c>
    </row>
    <row r="126" spans="1:14" s="25" customFormat="1" ht="60" x14ac:dyDescent="0.25">
      <c r="A126" s="5">
        <v>111</v>
      </c>
      <c r="B126" s="5" t="s">
        <v>298</v>
      </c>
      <c r="C126" s="4" t="s">
        <v>299</v>
      </c>
      <c r="D126" s="5" t="s">
        <v>27</v>
      </c>
      <c r="E126" s="5">
        <v>1</v>
      </c>
      <c r="F126" s="5">
        <v>43.91</v>
      </c>
      <c r="G126" s="10">
        <v>1.43</v>
      </c>
      <c r="H126" s="8">
        <f t="shared" si="108"/>
        <v>62.79</v>
      </c>
      <c r="I126" s="8">
        <f t="shared" si="102"/>
        <v>89.16</v>
      </c>
      <c r="J126" s="6">
        <f t="shared" si="103"/>
        <v>19.62</v>
      </c>
      <c r="K126" s="6">
        <f>ROUND(I126*65.9%,2)</f>
        <v>58.76</v>
      </c>
      <c r="L126" s="8">
        <f t="shared" si="105"/>
        <v>167.54</v>
      </c>
      <c r="M126" s="8">
        <f t="shared" si="106"/>
        <v>20.100000000000001</v>
      </c>
      <c r="N126" s="8">
        <f t="shared" si="107"/>
        <v>187.64</v>
      </c>
    </row>
    <row r="127" spans="1:14" s="7" customFormat="1" ht="75" x14ac:dyDescent="0.25">
      <c r="A127" s="5">
        <v>112</v>
      </c>
      <c r="B127" s="5" t="s">
        <v>25</v>
      </c>
      <c r="C127" s="4" t="s">
        <v>26</v>
      </c>
      <c r="D127" s="5" t="s">
        <v>27</v>
      </c>
      <c r="E127" s="5">
        <v>1</v>
      </c>
      <c r="F127" s="5">
        <v>43.91</v>
      </c>
      <c r="G127" s="10">
        <v>2.27</v>
      </c>
      <c r="H127" s="8">
        <f t="shared" si="108"/>
        <v>99.68</v>
      </c>
      <c r="I127" s="8">
        <f t="shared" si="102"/>
        <v>141.55000000000001</v>
      </c>
      <c r="J127" s="6">
        <f t="shared" si="103"/>
        <v>31.14</v>
      </c>
      <c r="K127" s="6">
        <f>ROUND(I127*65.9%,2)</f>
        <v>93.28</v>
      </c>
      <c r="L127" s="8">
        <f t="shared" si="105"/>
        <v>265.97000000000003</v>
      </c>
      <c r="M127" s="8">
        <f t="shared" si="106"/>
        <v>31.92</v>
      </c>
      <c r="N127" s="8">
        <f t="shared" si="107"/>
        <v>297.89</v>
      </c>
    </row>
    <row r="128" spans="1:14" s="7" customFormat="1" ht="75" x14ac:dyDescent="0.25">
      <c r="A128" s="5">
        <v>113</v>
      </c>
      <c r="B128" s="5" t="s">
        <v>32</v>
      </c>
      <c r="C128" s="4" t="s">
        <v>33</v>
      </c>
      <c r="D128" s="5" t="s">
        <v>27</v>
      </c>
      <c r="E128" s="5">
        <v>1</v>
      </c>
      <c r="F128" s="5">
        <v>43.91</v>
      </c>
      <c r="G128" s="10">
        <v>4.55</v>
      </c>
      <c r="H128" s="8">
        <f t="shared" si="108"/>
        <v>199.79</v>
      </c>
      <c r="I128" s="8">
        <f t="shared" si="102"/>
        <v>283.7</v>
      </c>
      <c r="J128" s="6">
        <f t="shared" si="103"/>
        <v>62.41</v>
      </c>
      <c r="K128" s="6">
        <f t="shared" ref="K128:K131" si="109">ROUND(I128*65.9%,2)</f>
        <v>186.96</v>
      </c>
      <c r="L128" s="8">
        <f t="shared" si="105"/>
        <v>533.07000000000005</v>
      </c>
      <c r="M128" s="8">
        <f t="shared" si="106"/>
        <v>63.97</v>
      </c>
      <c r="N128" s="8">
        <f t="shared" si="107"/>
        <v>597.04</v>
      </c>
    </row>
    <row r="129" spans="1:14" s="7" customFormat="1" x14ac:dyDescent="0.25">
      <c r="A129" s="5">
        <v>114</v>
      </c>
      <c r="B129" s="5" t="s">
        <v>28</v>
      </c>
      <c r="C129" s="4" t="s">
        <v>29</v>
      </c>
      <c r="D129" s="5" t="s">
        <v>27</v>
      </c>
      <c r="E129" s="5">
        <v>1</v>
      </c>
      <c r="F129" s="5">
        <v>43.91</v>
      </c>
      <c r="G129" s="10">
        <v>0.4</v>
      </c>
      <c r="H129" s="8">
        <f t="shared" si="84"/>
        <v>17.559999999999999</v>
      </c>
      <c r="I129" s="8">
        <f t="shared" si="102"/>
        <v>24.94</v>
      </c>
      <c r="J129" s="6">
        <f t="shared" si="58"/>
        <v>5.49</v>
      </c>
      <c r="K129" s="6">
        <f t="shared" si="109"/>
        <v>16.440000000000001</v>
      </c>
      <c r="L129" s="8">
        <f t="shared" si="101"/>
        <v>46.87</v>
      </c>
      <c r="M129" s="8">
        <f t="shared" si="106"/>
        <v>5.62</v>
      </c>
      <c r="N129" s="8">
        <f t="shared" si="107"/>
        <v>52.49</v>
      </c>
    </row>
    <row r="130" spans="1:14" s="7" customFormat="1" ht="45" x14ac:dyDescent="0.25">
      <c r="A130" s="5">
        <v>115</v>
      </c>
      <c r="B130" s="19" t="s">
        <v>148</v>
      </c>
      <c r="C130" s="20" t="s">
        <v>149</v>
      </c>
      <c r="D130" s="19" t="s">
        <v>51</v>
      </c>
      <c r="E130" s="19">
        <v>3</v>
      </c>
      <c r="F130" s="19">
        <v>52.69</v>
      </c>
      <c r="G130" s="19">
        <v>1.02</v>
      </c>
      <c r="H130" s="21">
        <f t="shared" si="84"/>
        <v>53.74</v>
      </c>
      <c r="I130" s="21">
        <f t="shared" si="102"/>
        <v>76.31</v>
      </c>
      <c r="J130" s="6">
        <f t="shared" ref="J130" si="110">ROUND(I130*22%,2)</f>
        <v>16.79</v>
      </c>
      <c r="K130" s="6">
        <f t="shared" si="109"/>
        <v>50.29</v>
      </c>
      <c r="L130" s="21">
        <f t="shared" ref="L130" si="111">ROUND(SUM(I130:K130),2)</f>
        <v>143.38999999999999</v>
      </c>
      <c r="M130" s="21">
        <f t="shared" si="106"/>
        <v>17.21</v>
      </c>
      <c r="N130" s="21">
        <f t="shared" si="107"/>
        <v>160.6</v>
      </c>
    </row>
    <row r="131" spans="1:14" s="7" customFormat="1" ht="30" x14ac:dyDescent="0.25">
      <c r="A131" s="5">
        <v>116</v>
      </c>
      <c r="B131" s="11" t="s">
        <v>212</v>
      </c>
      <c r="C131" s="4" t="s">
        <v>213</v>
      </c>
      <c r="D131" s="5" t="s">
        <v>51</v>
      </c>
      <c r="E131" s="5">
        <v>1</v>
      </c>
      <c r="F131" s="5">
        <v>43.91</v>
      </c>
      <c r="G131" s="12">
        <v>7.4999999999999997E-2</v>
      </c>
      <c r="H131" s="6">
        <f>ROUND(F131*G131,2)</f>
        <v>3.29</v>
      </c>
      <c r="I131" s="6">
        <f t="shared" si="102"/>
        <v>4.67</v>
      </c>
      <c r="J131" s="6">
        <f>ROUND(I131*22%,2)</f>
        <v>1.03</v>
      </c>
      <c r="K131" s="6">
        <f t="shared" si="109"/>
        <v>3.08</v>
      </c>
      <c r="L131" s="6">
        <f>ROUND(SUM(I131:K131),2)</f>
        <v>8.7799999999999994</v>
      </c>
      <c r="M131" s="6">
        <f t="shared" si="106"/>
        <v>1.05</v>
      </c>
      <c r="N131" s="6">
        <f t="shared" si="107"/>
        <v>9.83</v>
      </c>
    </row>
    <row r="132" spans="1:14" s="7" customFormat="1" ht="30" x14ac:dyDescent="0.25">
      <c r="A132" s="5">
        <v>117</v>
      </c>
      <c r="B132" s="19" t="s">
        <v>150</v>
      </c>
      <c r="C132" s="20" t="s">
        <v>151</v>
      </c>
      <c r="D132" s="19" t="s">
        <v>51</v>
      </c>
      <c r="E132" s="19">
        <v>3</v>
      </c>
      <c r="F132" s="19">
        <v>52.69</v>
      </c>
      <c r="G132" s="19">
        <v>1.4999999999999999E-2</v>
      </c>
      <c r="H132" s="21">
        <f t="shared" ref="H132" si="112">ROUND(F132*G132,2)</f>
        <v>0.79</v>
      </c>
      <c r="I132" s="21">
        <f t="shared" si="102"/>
        <v>1.1200000000000001</v>
      </c>
      <c r="J132" s="6">
        <f t="shared" ref="J132" si="113">ROUND(I132*22%,2)</f>
        <v>0.25</v>
      </c>
      <c r="K132" s="6">
        <f t="shared" ref="K132" si="114">ROUND(I132*65.9%,2)</f>
        <v>0.74</v>
      </c>
      <c r="L132" s="21">
        <f t="shared" ref="L132" si="115">ROUND(SUM(I132:K132),2)</f>
        <v>2.11</v>
      </c>
      <c r="M132" s="21">
        <f t="shared" si="106"/>
        <v>0.25</v>
      </c>
      <c r="N132" s="21">
        <f t="shared" si="107"/>
        <v>2.36</v>
      </c>
    </row>
    <row r="133" spans="1:14" s="7" customFormat="1" x14ac:dyDescent="0.25">
      <c r="A133" s="37" t="s">
        <v>237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/>
    </row>
    <row r="134" spans="1:14" s="7" customFormat="1" ht="60" x14ac:dyDescent="0.25">
      <c r="A134" s="5">
        <v>118</v>
      </c>
      <c r="B134" s="5" t="s">
        <v>310</v>
      </c>
      <c r="C134" s="4" t="s">
        <v>311</v>
      </c>
      <c r="D134" s="5" t="s">
        <v>64</v>
      </c>
      <c r="E134" s="5">
        <v>2</v>
      </c>
      <c r="F134" s="5">
        <v>47.43</v>
      </c>
      <c r="G134" s="5">
        <v>3.2</v>
      </c>
      <c r="H134" s="8">
        <f t="shared" ref="H134:H138" si="116">ROUND(F134*G134,2)</f>
        <v>151.78</v>
      </c>
      <c r="I134" s="8">
        <f t="shared" ref="I134:I138" si="117">ROUND(H134*42%+H134,2)</f>
        <v>215.53</v>
      </c>
      <c r="J134" s="6">
        <f t="shared" ref="J134:J173" si="118">ROUND(I134*22%,2)</f>
        <v>47.42</v>
      </c>
      <c r="K134" s="6">
        <f t="shared" ref="K134:K137" si="119">ROUND(I134*65.9%,2)</f>
        <v>142.03</v>
      </c>
      <c r="L134" s="8">
        <f t="shared" ref="L134:L161" si="120">ROUND(SUM(I134:K134),2)</f>
        <v>404.98</v>
      </c>
      <c r="M134" s="8">
        <f t="shared" ref="M134:M138" si="121">ROUND(L134*12%,2)</f>
        <v>48.6</v>
      </c>
      <c r="N134" s="8">
        <f t="shared" ref="N134:N138" si="122">ROUND(L134+M134,2)</f>
        <v>453.58</v>
      </c>
    </row>
    <row r="135" spans="1:14" s="7" customFormat="1" ht="60" x14ac:dyDescent="0.25">
      <c r="A135" s="5">
        <v>119</v>
      </c>
      <c r="B135" s="5" t="s">
        <v>310</v>
      </c>
      <c r="C135" s="4" t="s">
        <v>334</v>
      </c>
      <c r="D135" s="5" t="s">
        <v>64</v>
      </c>
      <c r="E135" s="5">
        <v>2</v>
      </c>
      <c r="F135" s="5">
        <v>47.43</v>
      </c>
      <c r="G135" s="5">
        <v>4.8</v>
      </c>
      <c r="H135" s="8">
        <f t="shared" si="116"/>
        <v>227.66</v>
      </c>
      <c r="I135" s="8">
        <f t="shared" si="117"/>
        <v>323.27999999999997</v>
      </c>
      <c r="J135" s="6">
        <f t="shared" si="118"/>
        <v>71.12</v>
      </c>
      <c r="K135" s="6">
        <f t="shared" si="119"/>
        <v>213.04</v>
      </c>
      <c r="L135" s="8">
        <f t="shared" si="120"/>
        <v>607.44000000000005</v>
      </c>
      <c r="M135" s="8">
        <f t="shared" si="121"/>
        <v>72.89</v>
      </c>
      <c r="N135" s="8">
        <f t="shared" si="122"/>
        <v>680.33</v>
      </c>
    </row>
    <row r="136" spans="1:14" s="7" customFormat="1" ht="30" x14ac:dyDescent="0.25">
      <c r="A136" s="5">
        <v>120</v>
      </c>
      <c r="B136" s="5" t="s">
        <v>82</v>
      </c>
      <c r="C136" s="4" t="s">
        <v>83</v>
      </c>
      <c r="D136" s="5" t="s">
        <v>64</v>
      </c>
      <c r="E136" s="5">
        <v>2</v>
      </c>
      <c r="F136" s="5">
        <v>47.43</v>
      </c>
      <c r="G136" s="5">
        <v>5.3</v>
      </c>
      <c r="H136" s="8">
        <f t="shared" si="116"/>
        <v>251.38</v>
      </c>
      <c r="I136" s="8">
        <f t="shared" si="117"/>
        <v>356.96</v>
      </c>
      <c r="J136" s="6">
        <f t="shared" si="118"/>
        <v>78.53</v>
      </c>
      <c r="K136" s="6">
        <f t="shared" si="119"/>
        <v>235.24</v>
      </c>
      <c r="L136" s="8">
        <f t="shared" si="120"/>
        <v>670.73</v>
      </c>
      <c r="M136" s="8">
        <f t="shared" si="121"/>
        <v>80.489999999999995</v>
      </c>
      <c r="N136" s="8">
        <f t="shared" si="122"/>
        <v>751.22</v>
      </c>
    </row>
    <row r="137" spans="1:14" s="7" customFormat="1" ht="90" x14ac:dyDescent="0.25">
      <c r="A137" s="5">
        <v>121</v>
      </c>
      <c r="B137" s="18" t="s">
        <v>245</v>
      </c>
      <c r="C137" s="14" t="s">
        <v>244</v>
      </c>
      <c r="D137" s="9" t="s">
        <v>64</v>
      </c>
      <c r="E137" s="9">
        <v>2</v>
      </c>
      <c r="F137" s="9">
        <v>47.43</v>
      </c>
      <c r="G137" s="16">
        <f>8.7*0.6</f>
        <v>5.22</v>
      </c>
      <c r="H137" s="16">
        <f t="shared" si="116"/>
        <v>247.58</v>
      </c>
      <c r="I137" s="16">
        <f t="shared" si="117"/>
        <v>351.56</v>
      </c>
      <c r="J137" s="6">
        <f t="shared" si="118"/>
        <v>77.34</v>
      </c>
      <c r="K137" s="6">
        <f t="shared" si="119"/>
        <v>231.68</v>
      </c>
      <c r="L137" s="16">
        <f t="shared" si="120"/>
        <v>660.58</v>
      </c>
      <c r="M137" s="16">
        <f t="shared" si="121"/>
        <v>79.27</v>
      </c>
      <c r="N137" s="16">
        <f t="shared" si="122"/>
        <v>739.85</v>
      </c>
    </row>
    <row r="138" spans="1:14" s="7" customFormat="1" ht="75" x14ac:dyDescent="0.25">
      <c r="A138" s="5">
        <v>122</v>
      </c>
      <c r="B138" s="9" t="s">
        <v>63</v>
      </c>
      <c r="C138" s="14" t="s">
        <v>290</v>
      </c>
      <c r="D138" s="9" t="s">
        <v>64</v>
      </c>
      <c r="E138" s="9">
        <v>2</v>
      </c>
      <c r="F138" s="9">
        <v>47.43</v>
      </c>
      <c r="G138" s="9">
        <v>6.4</v>
      </c>
      <c r="H138" s="16">
        <f t="shared" si="116"/>
        <v>303.55</v>
      </c>
      <c r="I138" s="16">
        <f t="shared" si="117"/>
        <v>431.04</v>
      </c>
      <c r="J138" s="6">
        <f t="shared" si="118"/>
        <v>94.83</v>
      </c>
      <c r="K138" s="6">
        <f>ROUND(I138*65.9%,2)</f>
        <v>284.06</v>
      </c>
      <c r="L138" s="16">
        <f t="shared" si="120"/>
        <v>809.93</v>
      </c>
      <c r="M138" s="16">
        <f t="shared" si="121"/>
        <v>97.19</v>
      </c>
      <c r="N138" s="16">
        <f t="shared" si="122"/>
        <v>907.12</v>
      </c>
    </row>
    <row r="139" spans="1:14" s="7" customFormat="1" ht="75" x14ac:dyDescent="0.25">
      <c r="A139" s="5">
        <v>123</v>
      </c>
      <c r="B139" s="9" t="s">
        <v>63</v>
      </c>
      <c r="C139" s="14" t="s">
        <v>289</v>
      </c>
      <c r="D139" s="9" t="s">
        <v>64</v>
      </c>
      <c r="E139" s="9">
        <v>2</v>
      </c>
      <c r="F139" s="9">
        <v>47.43</v>
      </c>
      <c r="G139" s="9">
        <v>9.6</v>
      </c>
      <c r="H139" s="16">
        <f t="shared" si="84"/>
        <v>455.33</v>
      </c>
      <c r="I139" s="16">
        <f t="shared" si="102"/>
        <v>646.57000000000005</v>
      </c>
      <c r="J139" s="6">
        <f t="shared" si="118"/>
        <v>142.25</v>
      </c>
      <c r="K139" s="6">
        <f t="shared" ref="K139" si="123">ROUND(I139*65.9%,2)</f>
        <v>426.09</v>
      </c>
      <c r="L139" s="16">
        <f t="shared" si="120"/>
        <v>1214.9100000000001</v>
      </c>
      <c r="M139" s="16">
        <f t="shared" si="106"/>
        <v>145.79</v>
      </c>
      <c r="N139" s="16">
        <f t="shared" si="107"/>
        <v>1360.7</v>
      </c>
    </row>
    <row r="140" spans="1:14" s="7" customFormat="1" ht="105" x14ac:dyDescent="0.25">
      <c r="A140" s="5">
        <v>124</v>
      </c>
      <c r="B140" s="18" t="s">
        <v>260</v>
      </c>
      <c r="C140" s="14" t="s">
        <v>261</v>
      </c>
      <c r="D140" s="9" t="s">
        <v>64</v>
      </c>
      <c r="E140" s="9">
        <v>2</v>
      </c>
      <c r="F140" s="9">
        <v>47.43</v>
      </c>
      <c r="G140" s="16">
        <f>10.6*0.6</f>
        <v>6.3599999999999994</v>
      </c>
      <c r="H140" s="16">
        <f t="shared" ref="H140:H141" si="124">ROUND(F140*G140,2)</f>
        <v>301.64999999999998</v>
      </c>
      <c r="I140" s="16">
        <f t="shared" ref="I140:I142" si="125">ROUND(H140*42%+H140,2)</f>
        <v>428.34</v>
      </c>
      <c r="J140" s="6">
        <f t="shared" ref="J140:J147" si="126">ROUND(I140*22%,2)</f>
        <v>94.23</v>
      </c>
      <c r="K140" s="6">
        <f t="shared" ref="K140:K141" si="127">ROUND(I140*65.9%,2)</f>
        <v>282.27999999999997</v>
      </c>
      <c r="L140" s="16">
        <f t="shared" ref="L140" si="128">ROUND(SUM(I140:K140),2)</f>
        <v>804.85</v>
      </c>
      <c r="M140" s="16">
        <f t="shared" ref="M140:M142" si="129">ROUND(L140*12%,2)</f>
        <v>96.58</v>
      </c>
      <c r="N140" s="16">
        <f t="shared" ref="N140:N142" si="130">ROUND(L140+M140,2)</f>
        <v>901.43</v>
      </c>
    </row>
    <row r="141" spans="1:14" s="7" customFormat="1" ht="75" x14ac:dyDescent="0.25">
      <c r="A141" s="5">
        <v>125</v>
      </c>
      <c r="B141" s="18" t="s">
        <v>287</v>
      </c>
      <c r="C141" s="14" t="s">
        <v>288</v>
      </c>
      <c r="D141" s="9" t="s">
        <v>64</v>
      </c>
      <c r="E141" s="9">
        <v>2</v>
      </c>
      <c r="F141" s="9">
        <v>47.43</v>
      </c>
      <c r="G141" s="16">
        <v>16</v>
      </c>
      <c r="H141" s="16">
        <f t="shared" si="124"/>
        <v>758.88</v>
      </c>
      <c r="I141" s="16">
        <f t="shared" si="125"/>
        <v>1077.6099999999999</v>
      </c>
      <c r="J141" s="6">
        <f t="shared" si="126"/>
        <v>237.07</v>
      </c>
      <c r="K141" s="6">
        <f t="shared" si="127"/>
        <v>710.14</v>
      </c>
      <c r="L141" s="16">
        <f t="shared" ref="L141:L142" si="131">ROUND(SUM(I141:K141),2)</f>
        <v>2024.82</v>
      </c>
      <c r="M141" s="16">
        <f t="shared" si="129"/>
        <v>242.98</v>
      </c>
      <c r="N141" s="16">
        <f t="shared" si="130"/>
        <v>2267.8000000000002</v>
      </c>
    </row>
    <row r="142" spans="1:14" s="7" customFormat="1" ht="105" x14ac:dyDescent="0.25">
      <c r="A142" s="5">
        <v>126</v>
      </c>
      <c r="B142" s="18" t="s">
        <v>277</v>
      </c>
      <c r="C142" s="14" t="s">
        <v>278</v>
      </c>
      <c r="D142" s="9" t="s">
        <v>64</v>
      </c>
      <c r="E142" s="9">
        <v>2</v>
      </c>
      <c r="F142" s="9">
        <v>47.43</v>
      </c>
      <c r="G142" s="16">
        <f>16*0.6</f>
        <v>9.6</v>
      </c>
      <c r="H142" s="16">
        <f>ROUND(F142*G142,2)</f>
        <v>455.33</v>
      </c>
      <c r="I142" s="16">
        <f t="shared" si="125"/>
        <v>646.57000000000005</v>
      </c>
      <c r="J142" s="6">
        <f t="shared" si="126"/>
        <v>142.25</v>
      </c>
      <c r="K142" s="6">
        <f>ROUND(I142*65.9%,2)</f>
        <v>426.09</v>
      </c>
      <c r="L142" s="16">
        <f t="shared" si="131"/>
        <v>1214.9100000000001</v>
      </c>
      <c r="M142" s="16">
        <f t="shared" si="129"/>
        <v>145.79</v>
      </c>
      <c r="N142" s="16">
        <f t="shared" si="130"/>
        <v>1360.7</v>
      </c>
    </row>
    <row r="143" spans="1:14" s="7" customFormat="1" ht="75" x14ac:dyDescent="0.25">
      <c r="A143" s="5">
        <v>127</v>
      </c>
      <c r="B143" s="9" t="s">
        <v>240</v>
      </c>
      <c r="C143" s="14" t="s">
        <v>241</v>
      </c>
      <c r="D143" s="9" t="s">
        <v>64</v>
      </c>
      <c r="E143" s="9">
        <v>2</v>
      </c>
      <c r="F143" s="9">
        <v>47.43</v>
      </c>
      <c r="G143" s="16">
        <v>24</v>
      </c>
      <c r="H143" s="16">
        <f t="shared" ref="H143:H144" si="132">ROUND(F143*G143,2)</f>
        <v>1138.32</v>
      </c>
      <c r="I143" s="16">
        <f t="shared" si="102"/>
        <v>1616.41</v>
      </c>
      <c r="J143" s="6">
        <f t="shared" si="126"/>
        <v>355.61</v>
      </c>
      <c r="K143" s="6">
        <f>ROUND(I143*65.9%,2)</f>
        <v>1065.21</v>
      </c>
      <c r="L143" s="16">
        <f t="shared" ref="L143:L147" si="133">ROUND(SUM(I143:K143),2)</f>
        <v>3037.23</v>
      </c>
      <c r="M143" s="16">
        <f t="shared" si="106"/>
        <v>364.47</v>
      </c>
      <c r="N143" s="16">
        <f t="shared" si="107"/>
        <v>3401.7</v>
      </c>
    </row>
    <row r="144" spans="1:14" s="7" customFormat="1" ht="75" x14ac:dyDescent="0.25">
      <c r="A144" s="5">
        <v>128</v>
      </c>
      <c r="B144" s="9" t="s">
        <v>242</v>
      </c>
      <c r="C144" s="14" t="s">
        <v>243</v>
      </c>
      <c r="D144" s="9" t="s">
        <v>64</v>
      </c>
      <c r="E144" s="9">
        <v>2</v>
      </c>
      <c r="F144" s="9">
        <v>47.43</v>
      </c>
      <c r="G144" s="16">
        <v>65.3</v>
      </c>
      <c r="H144" s="16">
        <f t="shared" si="132"/>
        <v>3097.18</v>
      </c>
      <c r="I144" s="16">
        <f t="shared" si="102"/>
        <v>4398</v>
      </c>
      <c r="J144" s="6">
        <f t="shared" si="126"/>
        <v>967.56</v>
      </c>
      <c r="K144" s="6">
        <f t="shared" ref="K144" si="134">ROUND(I144*65.9%,2)</f>
        <v>2898.28</v>
      </c>
      <c r="L144" s="16">
        <f t="shared" si="133"/>
        <v>8263.84</v>
      </c>
      <c r="M144" s="16">
        <f t="shared" si="106"/>
        <v>991.66</v>
      </c>
      <c r="N144" s="16">
        <f t="shared" si="107"/>
        <v>9255.5</v>
      </c>
    </row>
    <row r="145" spans="1:14" s="7" customFormat="1" ht="75" x14ac:dyDescent="0.25">
      <c r="A145" s="5">
        <v>129</v>
      </c>
      <c r="B145" s="18" t="s">
        <v>282</v>
      </c>
      <c r="C145" s="14" t="s">
        <v>279</v>
      </c>
      <c r="D145" s="9" t="s">
        <v>64</v>
      </c>
      <c r="E145" s="9">
        <v>3</v>
      </c>
      <c r="F145" s="9">
        <v>52.69</v>
      </c>
      <c r="G145" s="16">
        <f>8</f>
        <v>8</v>
      </c>
      <c r="H145" s="16">
        <f>ROUND(F145*G145,2)</f>
        <v>421.52</v>
      </c>
      <c r="I145" s="16">
        <f t="shared" si="102"/>
        <v>598.55999999999995</v>
      </c>
      <c r="J145" s="6">
        <f t="shared" si="126"/>
        <v>131.68</v>
      </c>
      <c r="K145" s="6">
        <f t="shared" ref="K145:K148" si="135">ROUND(I145*65.9%,2)</f>
        <v>394.45</v>
      </c>
      <c r="L145" s="16">
        <f t="shared" si="133"/>
        <v>1124.69</v>
      </c>
      <c r="M145" s="16">
        <f t="shared" si="106"/>
        <v>134.96</v>
      </c>
      <c r="N145" s="16">
        <f t="shared" si="107"/>
        <v>1259.6500000000001</v>
      </c>
    </row>
    <row r="146" spans="1:14" s="7" customFormat="1" ht="75" x14ac:dyDescent="0.25">
      <c r="A146" s="5">
        <v>130</v>
      </c>
      <c r="B146" s="18" t="s">
        <v>283</v>
      </c>
      <c r="C146" s="14" t="s">
        <v>280</v>
      </c>
      <c r="D146" s="9" t="s">
        <v>64</v>
      </c>
      <c r="E146" s="9">
        <v>3</v>
      </c>
      <c r="F146" s="9">
        <v>52.69</v>
      </c>
      <c r="G146" s="16">
        <f>12</f>
        <v>12</v>
      </c>
      <c r="H146" s="16">
        <f>ROUND(F146*G146,2)</f>
        <v>632.28</v>
      </c>
      <c r="I146" s="16">
        <f t="shared" si="102"/>
        <v>897.84</v>
      </c>
      <c r="J146" s="6">
        <f t="shared" si="126"/>
        <v>197.52</v>
      </c>
      <c r="K146" s="6">
        <f t="shared" si="135"/>
        <v>591.67999999999995</v>
      </c>
      <c r="L146" s="16">
        <f t="shared" si="133"/>
        <v>1687.04</v>
      </c>
      <c r="M146" s="16">
        <f t="shared" si="106"/>
        <v>202.44</v>
      </c>
      <c r="N146" s="16">
        <f t="shared" si="107"/>
        <v>1889.48</v>
      </c>
    </row>
    <row r="147" spans="1:14" s="7" customFormat="1" ht="75" x14ac:dyDescent="0.25">
      <c r="A147" s="5">
        <v>131</v>
      </c>
      <c r="B147" s="18" t="s">
        <v>284</v>
      </c>
      <c r="C147" s="14" t="s">
        <v>281</v>
      </c>
      <c r="D147" s="9" t="s">
        <v>64</v>
      </c>
      <c r="E147" s="9">
        <v>3</v>
      </c>
      <c r="F147" s="9">
        <v>52.69</v>
      </c>
      <c r="G147" s="16">
        <f>19.8</f>
        <v>19.8</v>
      </c>
      <c r="H147" s="16">
        <f>ROUND(F147*G147,2)</f>
        <v>1043.26</v>
      </c>
      <c r="I147" s="16">
        <f t="shared" si="102"/>
        <v>1481.43</v>
      </c>
      <c r="J147" s="6">
        <f t="shared" si="126"/>
        <v>325.91000000000003</v>
      </c>
      <c r="K147" s="6">
        <f t="shared" si="135"/>
        <v>976.26</v>
      </c>
      <c r="L147" s="16">
        <f t="shared" si="133"/>
        <v>2783.6</v>
      </c>
      <c r="M147" s="16">
        <f t="shared" si="106"/>
        <v>334.03</v>
      </c>
      <c r="N147" s="16">
        <f t="shared" si="107"/>
        <v>3117.63</v>
      </c>
    </row>
    <row r="148" spans="1:14" s="7" customFormat="1" ht="81" customHeight="1" x14ac:dyDescent="0.25">
      <c r="A148" s="5">
        <v>132</v>
      </c>
      <c r="B148" s="11" t="s">
        <v>218</v>
      </c>
      <c r="C148" s="14" t="s">
        <v>219</v>
      </c>
      <c r="D148" s="5" t="s">
        <v>17</v>
      </c>
      <c r="E148" s="9">
        <v>3</v>
      </c>
      <c r="F148" s="9">
        <v>52.69</v>
      </c>
      <c r="G148" s="12">
        <v>0.36</v>
      </c>
      <c r="H148" s="6">
        <f>ROUND(F148*G148,2)</f>
        <v>18.97</v>
      </c>
      <c r="I148" s="6">
        <f t="shared" si="102"/>
        <v>26.94</v>
      </c>
      <c r="J148" s="6">
        <f>ROUND(I148*22%,2)</f>
        <v>5.93</v>
      </c>
      <c r="K148" s="6">
        <f t="shared" si="135"/>
        <v>17.75</v>
      </c>
      <c r="L148" s="6">
        <f>ROUND(SUM(I148:K148),2)</f>
        <v>50.62</v>
      </c>
      <c r="M148" s="6">
        <f t="shared" si="106"/>
        <v>6.07</v>
      </c>
      <c r="N148" s="6">
        <f t="shared" si="107"/>
        <v>56.69</v>
      </c>
    </row>
    <row r="149" spans="1:14" s="7" customFormat="1" x14ac:dyDescent="0.25">
      <c r="A149" s="37" t="s">
        <v>233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/>
    </row>
    <row r="150" spans="1:14" s="7" customFormat="1" ht="42" customHeight="1" x14ac:dyDescent="0.25">
      <c r="A150" s="9">
        <v>133</v>
      </c>
      <c r="B150" s="18" t="s">
        <v>344</v>
      </c>
      <c r="C150" s="14" t="s">
        <v>320</v>
      </c>
      <c r="D150" s="9" t="s">
        <v>17</v>
      </c>
      <c r="E150" s="9">
        <v>5</v>
      </c>
      <c r="F150" s="9">
        <v>67.63</v>
      </c>
      <c r="G150" s="9">
        <f>1.071</f>
        <v>1.071</v>
      </c>
      <c r="H150" s="16">
        <f t="shared" ref="H150:H151" si="136">ROUND(F150*G150,2)</f>
        <v>72.430000000000007</v>
      </c>
      <c r="I150" s="16">
        <f t="shared" ref="I150:I151" si="137">ROUND(H150*42%+H150,2)</f>
        <v>102.85</v>
      </c>
      <c r="J150" s="6">
        <f t="shared" ref="J150:J151" si="138">ROUND(I150*22%,2)</f>
        <v>22.63</v>
      </c>
      <c r="K150" s="6">
        <f>ROUND(I150*65.9%,2)</f>
        <v>67.78</v>
      </c>
      <c r="L150" s="16">
        <f t="shared" ref="L150:L151" si="139">ROUND(SUM(I150:K150),2)</f>
        <v>193.26</v>
      </c>
      <c r="M150" s="16">
        <f t="shared" ref="M150:M151" si="140">ROUND(L150*12%,2)</f>
        <v>23.19</v>
      </c>
      <c r="N150" s="16">
        <f t="shared" ref="N150:N151" si="141">ROUND(L150+M150,2)</f>
        <v>216.45</v>
      </c>
    </row>
    <row r="151" spans="1:14" s="7" customFormat="1" ht="30" x14ac:dyDescent="0.25">
      <c r="A151" s="9">
        <v>134</v>
      </c>
      <c r="B151" s="18" t="s">
        <v>321</v>
      </c>
      <c r="C151" s="14" t="s">
        <v>320</v>
      </c>
      <c r="D151" s="9" t="s">
        <v>17</v>
      </c>
      <c r="E151" s="9">
        <v>5</v>
      </c>
      <c r="F151" s="9">
        <v>67.63</v>
      </c>
      <c r="G151" s="9">
        <f>1.071*1.2</f>
        <v>1.2851999999999999</v>
      </c>
      <c r="H151" s="16">
        <f t="shared" si="136"/>
        <v>86.92</v>
      </c>
      <c r="I151" s="16">
        <f t="shared" si="137"/>
        <v>123.43</v>
      </c>
      <c r="J151" s="6">
        <f t="shared" si="138"/>
        <v>27.15</v>
      </c>
      <c r="K151" s="6">
        <f>ROUND(I151*65.9%,2)</f>
        <v>81.34</v>
      </c>
      <c r="L151" s="16">
        <f t="shared" si="139"/>
        <v>231.92</v>
      </c>
      <c r="M151" s="16">
        <f t="shared" si="140"/>
        <v>27.83</v>
      </c>
      <c r="N151" s="16">
        <f t="shared" si="141"/>
        <v>259.75</v>
      </c>
    </row>
    <row r="152" spans="1:14" s="7" customFormat="1" ht="30" x14ac:dyDescent="0.25">
      <c r="A152" s="9">
        <v>135</v>
      </c>
      <c r="B152" s="9" t="s">
        <v>65</v>
      </c>
      <c r="C152" s="14" t="s">
        <v>66</v>
      </c>
      <c r="D152" s="9" t="s">
        <v>17</v>
      </c>
      <c r="E152" s="9">
        <v>5</v>
      </c>
      <c r="F152" s="9">
        <v>67.63</v>
      </c>
      <c r="G152" s="9">
        <v>1.3640000000000001</v>
      </c>
      <c r="H152" s="16">
        <f t="shared" si="84"/>
        <v>92.25</v>
      </c>
      <c r="I152" s="16">
        <f t="shared" si="102"/>
        <v>131</v>
      </c>
      <c r="J152" s="6">
        <f t="shared" si="118"/>
        <v>28.82</v>
      </c>
      <c r="K152" s="6">
        <f>ROUND(I152*65.9%,2)</f>
        <v>86.33</v>
      </c>
      <c r="L152" s="16">
        <f t="shared" si="120"/>
        <v>246.15</v>
      </c>
      <c r="M152" s="16">
        <f t="shared" si="106"/>
        <v>29.54</v>
      </c>
      <c r="N152" s="16">
        <f t="shared" si="107"/>
        <v>275.69</v>
      </c>
    </row>
    <row r="153" spans="1:14" s="7" customFormat="1" ht="37.5" customHeight="1" x14ac:dyDescent="0.25">
      <c r="A153" s="9">
        <v>136</v>
      </c>
      <c r="B153" s="9" t="s">
        <v>273</v>
      </c>
      <c r="C153" s="14" t="s">
        <v>274</v>
      </c>
      <c r="D153" s="9" t="s">
        <v>17</v>
      </c>
      <c r="E153" s="9">
        <v>5</v>
      </c>
      <c r="F153" s="9">
        <v>67.63</v>
      </c>
      <c r="G153" s="15">
        <v>1.71</v>
      </c>
      <c r="H153" s="16">
        <f t="shared" si="84"/>
        <v>115.65</v>
      </c>
      <c r="I153" s="16">
        <f t="shared" si="102"/>
        <v>164.22</v>
      </c>
      <c r="J153" s="6">
        <f t="shared" si="118"/>
        <v>36.130000000000003</v>
      </c>
      <c r="K153" s="6">
        <f t="shared" ref="K153:K155" si="142">ROUND(I153*65.9%,2)</f>
        <v>108.22</v>
      </c>
      <c r="L153" s="16">
        <f t="shared" si="120"/>
        <v>308.57</v>
      </c>
      <c r="M153" s="16">
        <f t="shared" si="106"/>
        <v>37.03</v>
      </c>
      <c r="N153" s="16">
        <f t="shared" si="107"/>
        <v>345.6</v>
      </c>
    </row>
    <row r="154" spans="1:14" s="7" customFormat="1" ht="30" x14ac:dyDescent="0.25">
      <c r="A154" s="9">
        <v>137</v>
      </c>
      <c r="B154" s="9" t="s">
        <v>92</v>
      </c>
      <c r="C154" s="14" t="s">
        <v>93</v>
      </c>
      <c r="D154" s="9" t="s">
        <v>17</v>
      </c>
      <c r="E154" s="9">
        <v>5</v>
      </c>
      <c r="F154" s="9">
        <v>67.63</v>
      </c>
      <c r="G154" s="15">
        <v>0.11899999999999999</v>
      </c>
      <c r="H154" s="16">
        <f t="shared" si="84"/>
        <v>8.0500000000000007</v>
      </c>
      <c r="I154" s="16">
        <f t="shared" si="102"/>
        <v>11.43</v>
      </c>
      <c r="J154" s="6">
        <f t="shared" si="118"/>
        <v>2.5099999999999998</v>
      </c>
      <c r="K154" s="6">
        <f t="shared" si="142"/>
        <v>7.53</v>
      </c>
      <c r="L154" s="16">
        <f t="shared" si="120"/>
        <v>21.47</v>
      </c>
      <c r="M154" s="16">
        <f t="shared" si="106"/>
        <v>2.58</v>
      </c>
      <c r="N154" s="16">
        <f t="shared" si="107"/>
        <v>24.05</v>
      </c>
    </row>
    <row r="155" spans="1:14" s="7" customFormat="1" ht="30" x14ac:dyDescent="0.25">
      <c r="A155" s="9">
        <v>138</v>
      </c>
      <c r="B155" s="9" t="s">
        <v>94</v>
      </c>
      <c r="C155" s="14" t="s">
        <v>95</v>
      </c>
      <c r="D155" s="9" t="s">
        <v>17</v>
      </c>
      <c r="E155" s="9">
        <v>5</v>
      </c>
      <c r="F155" s="9">
        <v>67.63</v>
      </c>
      <c r="G155" s="9">
        <v>0.17899999999999999</v>
      </c>
      <c r="H155" s="16">
        <f t="shared" si="84"/>
        <v>12.11</v>
      </c>
      <c r="I155" s="16">
        <f t="shared" si="102"/>
        <v>17.2</v>
      </c>
      <c r="J155" s="6">
        <f t="shared" si="118"/>
        <v>3.78</v>
      </c>
      <c r="K155" s="6">
        <f t="shared" si="142"/>
        <v>11.33</v>
      </c>
      <c r="L155" s="16">
        <f t="shared" si="120"/>
        <v>32.31</v>
      </c>
      <c r="M155" s="16">
        <f t="shared" si="106"/>
        <v>3.88</v>
      </c>
      <c r="N155" s="16">
        <f t="shared" si="107"/>
        <v>36.19</v>
      </c>
    </row>
    <row r="156" spans="1:14" s="7" customFormat="1" x14ac:dyDescent="0.25">
      <c r="A156" s="37" t="s">
        <v>228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/>
    </row>
    <row r="157" spans="1:14" s="7" customFormat="1" ht="45" x14ac:dyDescent="0.25">
      <c r="A157" s="9">
        <v>139</v>
      </c>
      <c r="B157" s="5" t="s">
        <v>47</v>
      </c>
      <c r="C157" s="4" t="s">
        <v>48</v>
      </c>
      <c r="D157" s="5" t="s">
        <v>17</v>
      </c>
      <c r="E157" s="5">
        <v>5</v>
      </c>
      <c r="F157" s="8">
        <v>67.63</v>
      </c>
      <c r="G157" s="5">
        <v>7.0999999999999994E-2</v>
      </c>
      <c r="H157" s="8">
        <f t="shared" ref="H157:H158" si="143">ROUND(F157*G157,2)</f>
        <v>4.8</v>
      </c>
      <c r="I157" s="8">
        <f t="shared" ref="I157:I158" si="144">ROUND(H157*42%+H157,2)</f>
        <v>6.82</v>
      </c>
      <c r="J157" s="6">
        <f t="shared" ref="J157:J158" si="145">ROUND(I157*22%,2)</f>
        <v>1.5</v>
      </c>
      <c r="K157" s="6">
        <f t="shared" ref="K157" si="146">ROUND(I157*65.9%,2)</f>
        <v>4.49</v>
      </c>
      <c r="L157" s="8">
        <f t="shared" ref="L157:L158" si="147">ROUND(SUM(I157:K157),2)</f>
        <v>12.81</v>
      </c>
      <c r="M157" s="8">
        <f t="shared" ref="M157:M158" si="148">ROUND(L157*12%,2)</f>
        <v>1.54</v>
      </c>
      <c r="N157" s="8">
        <f t="shared" ref="N157:N158" si="149">ROUND(L157+M157,2)</f>
        <v>14.35</v>
      </c>
    </row>
    <row r="158" spans="1:14" s="7" customFormat="1" ht="75" x14ac:dyDescent="0.25">
      <c r="A158" s="9">
        <v>140</v>
      </c>
      <c r="B158" s="5" t="s">
        <v>67</v>
      </c>
      <c r="C158" s="4" t="s">
        <v>68</v>
      </c>
      <c r="D158" s="5" t="s">
        <v>17</v>
      </c>
      <c r="E158" s="5">
        <v>5</v>
      </c>
      <c r="F158" s="5">
        <v>67.63</v>
      </c>
      <c r="G158" s="10">
        <v>2</v>
      </c>
      <c r="H158" s="8">
        <f t="shared" si="143"/>
        <v>135.26</v>
      </c>
      <c r="I158" s="8">
        <f t="shared" si="144"/>
        <v>192.07</v>
      </c>
      <c r="J158" s="6">
        <f t="shared" si="145"/>
        <v>42.26</v>
      </c>
      <c r="K158" s="6">
        <f>ROUND(I158*65.9%,2)</f>
        <v>126.57</v>
      </c>
      <c r="L158" s="8">
        <f t="shared" si="147"/>
        <v>360.9</v>
      </c>
      <c r="M158" s="8">
        <f t="shared" si="148"/>
        <v>43.31</v>
      </c>
      <c r="N158" s="8">
        <f t="shared" si="149"/>
        <v>404.21</v>
      </c>
    </row>
    <row r="159" spans="1:14" s="25" customFormat="1" ht="90" x14ac:dyDescent="0.25">
      <c r="A159" s="9">
        <v>141</v>
      </c>
      <c r="B159" s="24" t="s">
        <v>238</v>
      </c>
      <c r="C159" s="4" t="s">
        <v>239</v>
      </c>
      <c r="D159" s="5" t="s">
        <v>17</v>
      </c>
      <c r="E159" s="5">
        <v>5</v>
      </c>
      <c r="F159" s="5">
        <v>67.63</v>
      </c>
      <c r="G159" s="10">
        <f>2*1.2</f>
        <v>2.4</v>
      </c>
      <c r="H159" s="8">
        <f t="shared" si="84"/>
        <v>162.31</v>
      </c>
      <c r="I159" s="8">
        <f t="shared" si="102"/>
        <v>230.48</v>
      </c>
      <c r="J159" s="6">
        <f t="shared" si="118"/>
        <v>50.71</v>
      </c>
      <c r="K159" s="6">
        <f t="shared" ref="K159:K160" si="150">ROUND(I159*65.9%,2)</f>
        <v>151.88999999999999</v>
      </c>
      <c r="L159" s="8">
        <f t="shared" si="120"/>
        <v>433.08</v>
      </c>
      <c r="M159" s="8">
        <f t="shared" si="106"/>
        <v>51.97</v>
      </c>
      <c r="N159" s="8">
        <f t="shared" si="107"/>
        <v>485.05</v>
      </c>
    </row>
    <row r="160" spans="1:14" s="7" customFormat="1" ht="75" x14ac:dyDescent="0.25">
      <c r="A160" s="9">
        <v>142</v>
      </c>
      <c r="B160" s="5" t="s">
        <v>22</v>
      </c>
      <c r="C160" s="4" t="s">
        <v>23</v>
      </c>
      <c r="D160" s="5" t="s">
        <v>17</v>
      </c>
      <c r="E160" s="5">
        <v>5</v>
      </c>
      <c r="F160" s="5">
        <v>67.63</v>
      </c>
      <c r="G160" s="10">
        <v>2.4390000000000001</v>
      </c>
      <c r="H160" s="8">
        <f t="shared" si="84"/>
        <v>164.95</v>
      </c>
      <c r="I160" s="8">
        <f t="shared" si="102"/>
        <v>234.23</v>
      </c>
      <c r="J160" s="6">
        <f t="shared" si="118"/>
        <v>51.53</v>
      </c>
      <c r="K160" s="6">
        <f t="shared" si="150"/>
        <v>154.36000000000001</v>
      </c>
      <c r="L160" s="8">
        <f t="shared" si="120"/>
        <v>440.12</v>
      </c>
      <c r="M160" s="8">
        <f t="shared" si="106"/>
        <v>52.81</v>
      </c>
      <c r="N160" s="8">
        <f t="shared" si="107"/>
        <v>492.93</v>
      </c>
    </row>
    <row r="161" spans="1:14" s="7" customFormat="1" ht="75" x14ac:dyDescent="0.25">
      <c r="A161" s="9">
        <v>143</v>
      </c>
      <c r="B161" s="5" t="s">
        <v>328</v>
      </c>
      <c r="C161" s="4" t="s">
        <v>329</v>
      </c>
      <c r="D161" s="5" t="s">
        <v>17</v>
      </c>
      <c r="E161" s="5">
        <v>5</v>
      </c>
      <c r="F161" s="5">
        <v>67.63</v>
      </c>
      <c r="G161" s="10">
        <v>3.3330000000000002</v>
      </c>
      <c r="H161" s="8">
        <f t="shared" si="84"/>
        <v>225.41</v>
      </c>
      <c r="I161" s="8">
        <f t="shared" si="102"/>
        <v>320.08</v>
      </c>
      <c r="J161" s="6">
        <f t="shared" si="118"/>
        <v>70.42</v>
      </c>
      <c r="K161" s="6">
        <f>ROUND(I161*65.9%,2)</f>
        <v>210.93</v>
      </c>
      <c r="L161" s="8">
        <f t="shared" si="120"/>
        <v>601.42999999999995</v>
      </c>
      <c r="M161" s="8">
        <f t="shared" si="106"/>
        <v>72.17</v>
      </c>
      <c r="N161" s="8">
        <f t="shared" si="107"/>
        <v>673.6</v>
      </c>
    </row>
    <row r="162" spans="1:14" s="7" customFormat="1" x14ac:dyDescent="0.25">
      <c r="A162" s="37" t="s">
        <v>236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/>
    </row>
    <row r="163" spans="1:14" s="7" customFormat="1" ht="45" x14ac:dyDescent="0.25">
      <c r="A163" s="9">
        <v>144</v>
      </c>
      <c r="B163" s="5" t="s">
        <v>47</v>
      </c>
      <c r="C163" s="4" t="s">
        <v>48</v>
      </c>
      <c r="D163" s="5" t="s">
        <v>17</v>
      </c>
      <c r="E163" s="5">
        <v>5</v>
      </c>
      <c r="F163" s="8">
        <v>67.63</v>
      </c>
      <c r="G163" s="5">
        <v>7.0999999999999994E-2</v>
      </c>
      <c r="H163" s="8">
        <f t="shared" ref="H163:H164" si="151">ROUND(F163*G163,2)</f>
        <v>4.8</v>
      </c>
      <c r="I163" s="8">
        <f t="shared" ref="I163:I164" si="152">ROUND(H163*42%+H163,2)</f>
        <v>6.82</v>
      </c>
      <c r="J163" s="6">
        <f t="shared" ref="J163:J166" si="153">ROUND(I163*22%,2)</f>
        <v>1.5</v>
      </c>
      <c r="K163" s="6">
        <f t="shared" ref="K163:K165" si="154">ROUND(I163*65.9%,2)</f>
        <v>4.49</v>
      </c>
      <c r="L163" s="8">
        <f t="shared" ref="L163" si="155">ROUND(SUM(I163:K163),2)</f>
        <v>12.81</v>
      </c>
      <c r="M163" s="8">
        <f t="shared" ref="M163:M166" si="156">ROUND(L163*12%,2)</f>
        <v>1.54</v>
      </c>
      <c r="N163" s="8">
        <f t="shared" ref="N163:N166" si="157">ROUND(L163+M163,2)</f>
        <v>14.35</v>
      </c>
    </row>
    <row r="164" spans="1:14" s="7" customFormat="1" ht="30" x14ac:dyDescent="0.25">
      <c r="A164" s="9">
        <v>145</v>
      </c>
      <c r="B164" s="5" t="s">
        <v>315</v>
      </c>
      <c r="C164" s="4" t="s">
        <v>316</v>
      </c>
      <c r="D164" s="5" t="s">
        <v>17</v>
      </c>
      <c r="E164" s="5">
        <v>5</v>
      </c>
      <c r="F164" s="8">
        <v>67.63</v>
      </c>
      <c r="G164" s="5">
        <v>5.6000000000000001E-2</v>
      </c>
      <c r="H164" s="8">
        <f t="shared" si="151"/>
        <v>3.79</v>
      </c>
      <c r="I164" s="8">
        <f t="shared" si="152"/>
        <v>5.38</v>
      </c>
      <c r="J164" s="6">
        <f t="shared" si="153"/>
        <v>1.18</v>
      </c>
      <c r="K164" s="6">
        <f t="shared" si="154"/>
        <v>3.55</v>
      </c>
      <c r="L164" s="8">
        <f t="shared" ref="L164" si="158">ROUND(SUM(I164:K164),2)</f>
        <v>10.11</v>
      </c>
      <c r="M164" s="8">
        <f t="shared" si="156"/>
        <v>1.21</v>
      </c>
      <c r="N164" s="8">
        <f t="shared" si="157"/>
        <v>11.32</v>
      </c>
    </row>
    <row r="165" spans="1:14" s="7" customFormat="1" ht="45" x14ac:dyDescent="0.25">
      <c r="A165" s="9">
        <v>146</v>
      </c>
      <c r="B165" s="18" t="s">
        <v>291</v>
      </c>
      <c r="C165" s="14" t="s">
        <v>292</v>
      </c>
      <c r="D165" s="9" t="s">
        <v>17</v>
      </c>
      <c r="E165" s="9">
        <v>5</v>
      </c>
      <c r="F165" s="16">
        <v>67.63</v>
      </c>
      <c r="G165" s="9">
        <v>1.07</v>
      </c>
      <c r="H165" s="16">
        <f>ROUND(F165*G165,2)</f>
        <v>72.36</v>
      </c>
      <c r="I165" s="16">
        <f>ROUND(H165*42%+H165,2)</f>
        <v>102.75</v>
      </c>
      <c r="J165" s="6">
        <f t="shared" si="153"/>
        <v>22.61</v>
      </c>
      <c r="K165" s="6">
        <f t="shared" si="154"/>
        <v>67.709999999999994</v>
      </c>
      <c r="L165" s="16">
        <f t="shared" ref="L165:L173" si="159">ROUND(SUM(I165:K165),2)</f>
        <v>193.07</v>
      </c>
      <c r="M165" s="16">
        <f t="shared" si="156"/>
        <v>23.17</v>
      </c>
      <c r="N165" s="16">
        <f t="shared" si="157"/>
        <v>216.24</v>
      </c>
    </row>
    <row r="166" spans="1:14" s="7" customFormat="1" ht="60" x14ac:dyDescent="0.25">
      <c r="A166" s="9">
        <v>147</v>
      </c>
      <c r="B166" s="18" t="s">
        <v>105</v>
      </c>
      <c r="C166" s="14" t="s">
        <v>106</v>
      </c>
      <c r="D166" s="9" t="s">
        <v>17</v>
      </c>
      <c r="E166" s="9">
        <v>5</v>
      </c>
      <c r="F166" s="16">
        <v>67.63</v>
      </c>
      <c r="G166" s="9">
        <v>1.284</v>
      </c>
      <c r="H166" s="16">
        <f>ROUND(F166*G166,2)</f>
        <v>86.84</v>
      </c>
      <c r="I166" s="16">
        <f>ROUND(H166*42%+H166,2)</f>
        <v>123.31</v>
      </c>
      <c r="J166" s="6">
        <f t="shared" si="153"/>
        <v>27.13</v>
      </c>
      <c r="K166" s="6">
        <f>ROUND(I166*65.9%,2)</f>
        <v>81.260000000000005</v>
      </c>
      <c r="L166" s="16">
        <f t="shared" si="159"/>
        <v>231.7</v>
      </c>
      <c r="M166" s="16">
        <f t="shared" si="156"/>
        <v>27.8</v>
      </c>
      <c r="N166" s="16">
        <f t="shared" si="157"/>
        <v>259.5</v>
      </c>
    </row>
    <row r="167" spans="1:14" s="7" customFormat="1" ht="45" x14ac:dyDescent="0.25">
      <c r="A167" s="9">
        <v>148</v>
      </c>
      <c r="B167" s="22" t="s">
        <v>190</v>
      </c>
      <c r="C167" s="20" t="s">
        <v>191</v>
      </c>
      <c r="D167" s="19" t="s">
        <v>17</v>
      </c>
      <c r="E167" s="19">
        <v>5</v>
      </c>
      <c r="F167" s="16">
        <v>67.63</v>
      </c>
      <c r="G167" s="19">
        <v>1.36</v>
      </c>
      <c r="H167" s="21">
        <f t="shared" si="84"/>
        <v>91.98</v>
      </c>
      <c r="I167" s="21">
        <f t="shared" si="102"/>
        <v>130.61000000000001</v>
      </c>
      <c r="J167" s="6">
        <f t="shared" si="118"/>
        <v>28.73</v>
      </c>
      <c r="K167" s="6">
        <f>ROUND(I167*65.9%,2)</f>
        <v>86.07</v>
      </c>
      <c r="L167" s="21">
        <f t="shared" si="159"/>
        <v>245.41</v>
      </c>
      <c r="M167" s="21">
        <f t="shared" si="106"/>
        <v>29.45</v>
      </c>
      <c r="N167" s="21">
        <f t="shared" si="107"/>
        <v>274.86</v>
      </c>
    </row>
    <row r="168" spans="1:14" s="7" customFormat="1" ht="60" x14ac:dyDescent="0.25">
      <c r="A168" s="9">
        <v>149</v>
      </c>
      <c r="B168" s="22" t="s">
        <v>152</v>
      </c>
      <c r="C168" s="20" t="s">
        <v>153</v>
      </c>
      <c r="D168" s="19" t="s">
        <v>17</v>
      </c>
      <c r="E168" s="19">
        <v>5</v>
      </c>
      <c r="F168" s="16">
        <v>67.63</v>
      </c>
      <c r="G168" s="19">
        <f>1.36*1.2</f>
        <v>1.6320000000000001</v>
      </c>
      <c r="H168" s="21">
        <f t="shared" si="84"/>
        <v>110.37</v>
      </c>
      <c r="I168" s="21">
        <f t="shared" si="102"/>
        <v>156.72999999999999</v>
      </c>
      <c r="J168" s="6">
        <f t="shared" si="118"/>
        <v>34.479999999999997</v>
      </c>
      <c r="K168" s="6">
        <f t="shared" ref="K168" si="160">ROUND(I168*65.9%,2)</f>
        <v>103.29</v>
      </c>
      <c r="L168" s="21">
        <f t="shared" si="159"/>
        <v>294.5</v>
      </c>
      <c r="M168" s="21">
        <f t="shared" si="106"/>
        <v>35.340000000000003</v>
      </c>
      <c r="N168" s="21">
        <f t="shared" si="107"/>
        <v>329.84</v>
      </c>
    </row>
    <row r="169" spans="1:14" s="7" customFormat="1" ht="45" x14ac:dyDescent="0.25">
      <c r="A169" s="9">
        <v>150</v>
      </c>
      <c r="B169" s="9" t="s">
        <v>107</v>
      </c>
      <c r="C169" s="14" t="s">
        <v>108</v>
      </c>
      <c r="D169" s="9" t="s">
        <v>17</v>
      </c>
      <c r="E169" s="9">
        <v>5</v>
      </c>
      <c r="F169" s="16">
        <v>67.63</v>
      </c>
      <c r="G169" s="15">
        <v>1.7</v>
      </c>
      <c r="H169" s="16">
        <f t="shared" ref="H169:H171" si="161">ROUND(F169*G169,2)</f>
        <v>114.97</v>
      </c>
      <c r="I169" s="16">
        <f t="shared" ref="I169:I171" si="162">ROUND(H169*42%+H169,2)</f>
        <v>163.26</v>
      </c>
      <c r="J169" s="6">
        <f t="shared" ref="J169:J171" si="163">ROUND(I169*22%,2)</f>
        <v>35.92</v>
      </c>
      <c r="K169" s="6">
        <f t="shared" ref="K169:K170" si="164">ROUND(I169*65.9%,2)</f>
        <v>107.59</v>
      </c>
      <c r="L169" s="16">
        <f t="shared" ref="L169:L171" si="165">ROUND(SUM(I169:K169),2)</f>
        <v>306.77</v>
      </c>
      <c r="M169" s="16">
        <f t="shared" ref="M169:M171" si="166">ROUND(L169*12%,2)</f>
        <v>36.81</v>
      </c>
      <c r="N169" s="16">
        <f t="shared" ref="N169:N171" si="167">ROUND(L169+M169,2)</f>
        <v>343.58</v>
      </c>
    </row>
    <row r="170" spans="1:14" s="7" customFormat="1" ht="45" x14ac:dyDescent="0.25">
      <c r="A170" s="9">
        <v>151</v>
      </c>
      <c r="B170" s="18" t="s">
        <v>338</v>
      </c>
      <c r="C170" s="14" t="s">
        <v>108</v>
      </c>
      <c r="D170" s="9" t="s">
        <v>17</v>
      </c>
      <c r="E170" s="9">
        <v>5</v>
      </c>
      <c r="F170" s="16">
        <v>67.63</v>
      </c>
      <c r="G170" s="15">
        <f>1.7*1.2</f>
        <v>2.04</v>
      </c>
      <c r="H170" s="16">
        <f t="shared" si="161"/>
        <v>137.97</v>
      </c>
      <c r="I170" s="16">
        <f t="shared" si="162"/>
        <v>195.92</v>
      </c>
      <c r="J170" s="6">
        <f t="shared" si="163"/>
        <v>43.1</v>
      </c>
      <c r="K170" s="6">
        <f t="shared" si="164"/>
        <v>129.11000000000001</v>
      </c>
      <c r="L170" s="16">
        <f t="shared" si="165"/>
        <v>368.13</v>
      </c>
      <c r="M170" s="16">
        <f t="shared" si="166"/>
        <v>44.18</v>
      </c>
      <c r="N170" s="16">
        <f t="shared" si="167"/>
        <v>412.31</v>
      </c>
    </row>
    <row r="171" spans="1:14" s="25" customFormat="1" ht="60" x14ac:dyDescent="0.25">
      <c r="A171" s="9">
        <v>152</v>
      </c>
      <c r="B171" s="24" t="s">
        <v>300</v>
      </c>
      <c r="C171" s="4" t="s">
        <v>301</v>
      </c>
      <c r="D171" s="5" t="s">
        <v>17</v>
      </c>
      <c r="E171" s="5">
        <v>5</v>
      </c>
      <c r="F171" s="8">
        <v>67.63</v>
      </c>
      <c r="G171" s="5">
        <v>3.2000000000000001E-2</v>
      </c>
      <c r="H171" s="8">
        <f t="shared" si="161"/>
        <v>2.16</v>
      </c>
      <c r="I171" s="8">
        <f t="shared" si="162"/>
        <v>3.07</v>
      </c>
      <c r="J171" s="6">
        <f t="shared" si="163"/>
        <v>0.68</v>
      </c>
      <c r="K171" s="6">
        <f>ROUND(I171*65.9%,2)</f>
        <v>2.02</v>
      </c>
      <c r="L171" s="8">
        <f t="shared" si="165"/>
        <v>5.77</v>
      </c>
      <c r="M171" s="8">
        <f t="shared" si="166"/>
        <v>0.69</v>
      </c>
      <c r="N171" s="8">
        <f t="shared" si="167"/>
        <v>6.46</v>
      </c>
    </row>
    <row r="172" spans="1:14" s="25" customFormat="1" ht="60" x14ac:dyDescent="0.25">
      <c r="A172" s="9">
        <v>153</v>
      </c>
      <c r="B172" s="24" t="s">
        <v>302</v>
      </c>
      <c r="C172" s="4" t="s">
        <v>303</v>
      </c>
      <c r="D172" s="5" t="s">
        <v>17</v>
      </c>
      <c r="E172" s="5">
        <v>5</v>
      </c>
      <c r="F172" s="8">
        <v>67.63</v>
      </c>
      <c r="G172" s="5">
        <v>6.7000000000000004E-2</v>
      </c>
      <c r="H172" s="8">
        <f t="shared" si="84"/>
        <v>4.53</v>
      </c>
      <c r="I172" s="8">
        <f t="shared" si="102"/>
        <v>6.43</v>
      </c>
      <c r="J172" s="6">
        <f t="shared" si="118"/>
        <v>1.41</v>
      </c>
      <c r="K172" s="6">
        <f>ROUND(I172*65.9%,2)</f>
        <v>4.24</v>
      </c>
      <c r="L172" s="8">
        <f t="shared" si="159"/>
        <v>12.08</v>
      </c>
      <c r="M172" s="8">
        <f t="shared" si="106"/>
        <v>1.45</v>
      </c>
      <c r="N172" s="8">
        <f t="shared" si="107"/>
        <v>13.53</v>
      </c>
    </row>
    <row r="173" spans="1:14" s="7" customFormat="1" ht="120" x14ac:dyDescent="0.25">
      <c r="A173" s="9">
        <v>154</v>
      </c>
      <c r="B173" s="24" t="s">
        <v>271</v>
      </c>
      <c r="C173" s="4" t="s">
        <v>272</v>
      </c>
      <c r="D173" s="5" t="s">
        <v>17</v>
      </c>
      <c r="E173" s="19">
        <v>4</v>
      </c>
      <c r="F173" s="19">
        <v>59.28</v>
      </c>
      <c r="G173" s="23">
        <f>0.513*1.2</f>
        <v>0.61560000000000004</v>
      </c>
      <c r="H173" s="21">
        <f t="shared" ref="H173" si="168">ROUND(F173*G173,2)</f>
        <v>36.49</v>
      </c>
      <c r="I173" s="21">
        <f t="shared" si="102"/>
        <v>51.82</v>
      </c>
      <c r="J173" s="6">
        <f t="shared" si="118"/>
        <v>11.4</v>
      </c>
      <c r="K173" s="6">
        <f t="shared" ref="K173:K174" si="169">ROUND(I173*65.9%,2)</f>
        <v>34.15</v>
      </c>
      <c r="L173" s="21">
        <f t="shared" si="159"/>
        <v>97.37</v>
      </c>
      <c r="M173" s="21">
        <f t="shared" si="106"/>
        <v>11.68</v>
      </c>
      <c r="N173" s="21">
        <f t="shared" si="107"/>
        <v>109.05</v>
      </c>
    </row>
    <row r="174" spans="1:14" s="7" customFormat="1" ht="117.75" customHeight="1" x14ac:dyDescent="0.25">
      <c r="A174" s="9">
        <v>155</v>
      </c>
      <c r="B174" s="11" t="s">
        <v>223</v>
      </c>
      <c r="C174" s="14" t="s">
        <v>224</v>
      </c>
      <c r="D174" s="5" t="s">
        <v>17</v>
      </c>
      <c r="E174" s="9">
        <v>5</v>
      </c>
      <c r="F174" s="16">
        <v>67.63</v>
      </c>
      <c r="G174" s="12">
        <v>3.2</v>
      </c>
      <c r="H174" s="6">
        <f>ROUND(F174*G174,2)</f>
        <v>216.42</v>
      </c>
      <c r="I174" s="6">
        <f t="shared" si="102"/>
        <v>307.32</v>
      </c>
      <c r="J174" s="6">
        <f>ROUND(I174*22%,2)</f>
        <v>67.61</v>
      </c>
      <c r="K174" s="6">
        <f t="shared" si="169"/>
        <v>202.52</v>
      </c>
      <c r="L174" s="6">
        <f>ROUND(SUM(I174:K174),2)</f>
        <v>577.45000000000005</v>
      </c>
      <c r="M174" s="6">
        <f>ROUND(L174*12%,2)</f>
        <v>69.290000000000006</v>
      </c>
      <c r="N174" s="6">
        <f t="shared" si="107"/>
        <v>646.74</v>
      </c>
    </row>
    <row r="175" spans="1:14" s="7" customFormat="1" x14ac:dyDescent="0.25">
      <c r="A175" s="37" t="s">
        <v>229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9"/>
    </row>
    <row r="176" spans="1:14" s="7" customFormat="1" ht="30" x14ac:dyDescent="0.25">
      <c r="A176" s="5">
        <v>156</v>
      </c>
      <c r="B176" s="9" t="s">
        <v>96</v>
      </c>
      <c r="C176" s="14" t="s">
        <v>258</v>
      </c>
      <c r="D176" s="9" t="s">
        <v>17</v>
      </c>
      <c r="E176" s="9">
        <v>2</v>
      </c>
      <c r="F176" s="9">
        <v>47.43</v>
      </c>
      <c r="G176" s="9">
        <v>0.04</v>
      </c>
      <c r="H176" s="16">
        <f t="shared" ref="H176" si="170">ROUND(F176*G176,2)</f>
        <v>1.9</v>
      </c>
      <c r="I176" s="16">
        <f t="shared" ref="I176:I177" si="171">ROUND(H176*42%+H176,2)</f>
        <v>2.7</v>
      </c>
      <c r="J176" s="6">
        <f t="shared" ref="J176" si="172">ROUND(I176*22%,2)</f>
        <v>0.59</v>
      </c>
      <c r="K176" s="6">
        <f>ROUND(I176*65.9%,2)</f>
        <v>1.78</v>
      </c>
      <c r="L176" s="16">
        <f t="shared" ref="L176" si="173">ROUND(SUM(I176:K176),2)</f>
        <v>5.07</v>
      </c>
      <c r="M176" s="16">
        <f t="shared" ref="M176:M177" si="174">ROUND(L176*12%,2)</f>
        <v>0.61</v>
      </c>
      <c r="N176" s="16">
        <f t="shared" ref="N176:N177" si="175">ROUND(L176+M176,2)</f>
        <v>5.68</v>
      </c>
    </row>
    <row r="177" spans="1:14" s="7" customFormat="1" ht="107.25" customHeight="1" x14ac:dyDescent="0.25">
      <c r="A177" s="11">
        <v>157</v>
      </c>
      <c r="B177" s="11" t="s">
        <v>215</v>
      </c>
      <c r="C177" s="14" t="s">
        <v>222</v>
      </c>
      <c r="D177" s="5" t="s">
        <v>17</v>
      </c>
      <c r="E177" s="9">
        <v>3</v>
      </c>
      <c r="F177" s="9">
        <v>52.69</v>
      </c>
      <c r="G177" s="12">
        <v>0.66700000000000004</v>
      </c>
      <c r="H177" s="6">
        <f>ROUND(F177*G177,2)</f>
        <v>35.14</v>
      </c>
      <c r="I177" s="6">
        <f t="shared" si="171"/>
        <v>49.9</v>
      </c>
      <c r="J177" s="6">
        <f>ROUND(I177*22%,2)</f>
        <v>10.98</v>
      </c>
      <c r="K177" s="6">
        <f>ROUND(I177*65.9%,2)</f>
        <v>32.880000000000003</v>
      </c>
      <c r="L177" s="6">
        <f>ROUND(SUM(I177:K177),2)</f>
        <v>93.76</v>
      </c>
      <c r="M177" s="6">
        <f t="shared" si="174"/>
        <v>11.25</v>
      </c>
      <c r="N177" s="6">
        <f t="shared" si="175"/>
        <v>105.01</v>
      </c>
    </row>
    <row r="178" spans="1:14" s="1" customFormat="1" ht="15.75" x14ac:dyDescent="0.25"/>
    <row r="179" spans="1:14" s="1" customFormat="1" ht="15.75" x14ac:dyDescent="0.25">
      <c r="B179" s="1" t="s">
        <v>18</v>
      </c>
      <c r="I179" s="1" t="s">
        <v>19</v>
      </c>
    </row>
    <row r="180" spans="1:14" s="1" customFormat="1" ht="15.75" x14ac:dyDescent="0.25"/>
    <row r="181" spans="1:14" s="1" customFormat="1" ht="15.75" x14ac:dyDescent="0.25">
      <c r="B181" s="1" t="s">
        <v>20</v>
      </c>
    </row>
    <row r="182" spans="1:14" s="1" customFormat="1" ht="15.75" x14ac:dyDescent="0.25"/>
    <row r="183" spans="1:14" s="1" customFormat="1" ht="15.75" x14ac:dyDescent="0.25">
      <c r="B183" s="1" t="s">
        <v>21</v>
      </c>
    </row>
    <row r="184" spans="1:14" s="1" customFormat="1" ht="15.75" x14ac:dyDescent="0.25"/>
    <row r="185" spans="1:14" s="1" customFormat="1" ht="15.75" x14ac:dyDescent="0.25"/>
    <row r="186" spans="1:14" s="1" customFormat="1" ht="15.75" x14ac:dyDescent="0.25"/>
    <row r="187" spans="1:14" s="1" customFormat="1" ht="15.75" x14ac:dyDescent="0.25"/>
    <row r="188" spans="1:14" s="1" customFormat="1" ht="15.75" x14ac:dyDescent="0.25"/>
    <row r="189" spans="1:14" s="1" customFormat="1" ht="15.75" x14ac:dyDescent="0.25"/>
    <row r="190" spans="1:14" s="1" customFormat="1" ht="15.75" x14ac:dyDescent="0.25"/>
    <row r="191" spans="1:14" s="1" customFormat="1" ht="15.75" x14ac:dyDescent="0.25"/>
    <row r="192" spans="1:14" s="1" customFormat="1" ht="15.75" x14ac:dyDescent="0.25"/>
    <row r="193" s="1" customFormat="1" ht="15.75" x14ac:dyDescent="0.25"/>
  </sheetData>
  <mergeCells count="12">
    <mergeCell ref="A175:N175"/>
    <mergeCell ref="A7:N7"/>
    <mergeCell ref="A8:N8"/>
    <mergeCell ref="A11:N11"/>
    <mergeCell ref="A53:N53"/>
    <mergeCell ref="A67:N67"/>
    <mergeCell ref="A93:N93"/>
    <mergeCell ref="A112:N112"/>
    <mergeCell ref="A133:N133"/>
    <mergeCell ref="A149:N149"/>
    <mergeCell ref="A156:N156"/>
    <mergeCell ref="A162:N162"/>
  </mergeCells>
  <pageMargins left="0.39370078740157483" right="0.39370078740157483" top="0.78740157480314965" bottom="0.39370078740157483" header="0.31496062992125984" footer="0.31496062992125984"/>
  <pageSetup paperSize="9" scale="90" orientation="landscape" r:id="rId1"/>
  <rowBreaks count="5" manualBreakCount="5">
    <brk id="66" max="13" man="1"/>
    <brk id="145" max="13" man="1"/>
    <brk id="157" max="13" man="1"/>
    <brk id="166" max="13" man="1"/>
    <brk id="173" max="1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8"/>
  <sheetViews>
    <sheetView zoomScaleNormal="10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E15" sqref="E15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357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358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90" x14ac:dyDescent="0.25">
      <c r="A12" s="9">
        <v>1</v>
      </c>
      <c r="B12" s="5" t="s">
        <v>359</v>
      </c>
      <c r="C12" s="4" t="s">
        <v>360</v>
      </c>
      <c r="D12" s="5" t="s">
        <v>361</v>
      </c>
      <c r="E12" s="5">
        <v>4</v>
      </c>
      <c r="F12" s="8">
        <v>59.28</v>
      </c>
      <c r="G12" s="5">
        <v>0.06</v>
      </c>
      <c r="H12" s="8">
        <f t="shared" ref="H12" si="0">ROUND(F12*G12,2)</f>
        <v>3.56</v>
      </c>
      <c r="I12" s="8">
        <f t="shared" ref="I12" si="1">ROUND(H12*42%+H12,2)</f>
        <v>5.0599999999999996</v>
      </c>
      <c r="J12" s="6">
        <f t="shared" ref="J12" si="2">ROUND(I12*22%,2)</f>
        <v>1.1100000000000001</v>
      </c>
      <c r="K12" s="6">
        <f t="shared" ref="K12" si="3">ROUND(I12*65.9%,2)</f>
        <v>3.33</v>
      </c>
      <c r="L12" s="8">
        <f t="shared" ref="L12" si="4">ROUND(SUM(I12:K12),2)</f>
        <v>9.5</v>
      </c>
      <c r="M12" s="8">
        <f t="shared" ref="M12" si="5">ROUND(L12*12%,2)</f>
        <v>1.1399999999999999</v>
      </c>
      <c r="N12" s="8">
        <f t="shared" ref="N12" si="6">ROUND(L12+M12,2)</f>
        <v>10.64</v>
      </c>
    </row>
    <row r="13" spans="1:14" s="1" customFormat="1" ht="15.75" x14ac:dyDescent="0.25"/>
    <row r="14" spans="1:14" s="1" customFormat="1" ht="15.75" x14ac:dyDescent="0.25">
      <c r="B14" s="1" t="s">
        <v>18</v>
      </c>
      <c r="I14" s="1" t="s">
        <v>19</v>
      </c>
    </row>
    <row r="15" spans="1:14" s="1" customFormat="1" ht="15.75" x14ac:dyDescent="0.25"/>
    <row r="16" spans="1:14" s="1" customFormat="1" ht="15.75" x14ac:dyDescent="0.25">
      <c r="B16" s="1" t="s">
        <v>20</v>
      </c>
    </row>
    <row r="17" spans="2:2" s="1" customFormat="1" ht="15.75" x14ac:dyDescent="0.25"/>
    <row r="18" spans="2:2" s="1" customFormat="1" ht="15.75" x14ac:dyDescent="0.25">
      <c r="B18" s="1" t="s">
        <v>21</v>
      </c>
    </row>
    <row r="19" spans="2:2" s="1" customFormat="1" ht="15.75" x14ac:dyDescent="0.25"/>
    <row r="20" spans="2:2" s="1" customFormat="1" ht="15.75" x14ac:dyDescent="0.25"/>
    <row r="21" spans="2:2" s="1" customFormat="1" ht="15.75" x14ac:dyDescent="0.25"/>
    <row r="22" spans="2:2" s="1" customFormat="1" ht="15.75" x14ac:dyDescent="0.25"/>
    <row r="23" spans="2:2" s="1" customFormat="1" ht="15.75" x14ac:dyDescent="0.25"/>
    <row r="24" spans="2:2" s="1" customFormat="1" ht="15.75" x14ac:dyDescent="0.25"/>
    <row r="25" spans="2:2" s="1" customFormat="1" ht="15.75" x14ac:dyDescent="0.25"/>
    <row r="26" spans="2:2" s="1" customFormat="1" ht="15.75" x14ac:dyDescent="0.25"/>
    <row r="27" spans="2:2" s="1" customFormat="1" ht="15.75" x14ac:dyDescent="0.25"/>
    <row r="28" spans="2:2" s="1" customFormat="1" ht="15.75" x14ac:dyDescent="0.25"/>
  </sheetData>
  <mergeCells count="3">
    <mergeCell ref="A11:N11"/>
    <mergeCell ref="A7:N7"/>
    <mergeCell ref="A8:N8"/>
  </mergeCells>
  <pageMargins left="0.39370078740157483" right="0.39370078740157483" top="0.78740157480314965" bottom="0.3937007874015748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6"/>
  <sheetViews>
    <sheetView zoomScaleNormal="100" workbookViewId="0">
      <pane xSplit="9" ySplit="10" topLeftCell="J76" activePane="bottomRight" state="frozen"/>
      <selection pane="topRight" activeCell="J1" sqref="J1"/>
      <selection pane="bottomLeft" activeCell="A11" sqref="A11"/>
      <selection pane="bottomRight" activeCell="A112" sqref="A112:N112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362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363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364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.75" x14ac:dyDescent="0.25">
      <c r="A12" s="9">
        <v>1</v>
      </c>
      <c r="B12" s="9" t="s">
        <v>118</v>
      </c>
      <c r="C12" s="14" t="s">
        <v>119</v>
      </c>
      <c r="D12" s="9" t="s">
        <v>36</v>
      </c>
      <c r="E12" s="9">
        <v>4</v>
      </c>
      <c r="F12" s="9">
        <v>59.28</v>
      </c>
      <c r="G12" s="9">
        <v>16.667000000000002</v>
      </c>
      <c r="H12" s="16">
        <f t="shared" ref="H12:H37" si="0">ROUND(F12*G12,2)</f>
        <v>988.02</v>
      </c>
      <c r="I12" s="16">
        <f t="shared" ref="I12:I66" si="1">ROUND(H12*42%+H12,2)</f>
        <v>1402.99</v>
      </c>
      <c r="J12" s="6">
        <f t="shared" ref="J12:J37" si="2">ROUND(I12*22%,2)</f>
        <v>308.66000000000003</v>
      </c>
      <c r="K12" s="6">
        <f>ROUND(I12*64.6%,2)</f>
        <v>906.33</v>
      </c>
      <c r="L12" s="16">
        <f t="shared" ref="L12:L37" si="3">ROUND(SUM(I12:K12),2)</f>
        <v>2617.98</v>
      </c>
      <c r="M12" s="16">
        <f t="shared" ref="M12:M66" si="4">ROUND(L12*12%,2)</f>
        <v>314.16000000000003</v>
      </c>
      <c r="N12" s="16">
        <f t="shared" ref="N12:N66" si="5">ROUND(L12+M12,2)</f>
        <v>2932.14</v>
      </c>
    </row>
    <row r="13" spans="1:14" s="7" customFormat="1" ht="75.75" x14ac:dyDescent="0.25">
      <c r="A13" s="9">
        <v>2</v>
      </c>
      <c r="B13" s="9" t="s">
        <v>118</v>
      </c>
      <c r="C13" s="14" t="s">
        <v>120</v>
      </c>
      <c r="D13" s="9" t="s">
        <v>36</v>
      </c>
      <c r="E13" s="9">
        <v>4</v>
      </c>
      <c r="F13" s="9">
        <v>59.28</v>
      </c>
      <c r="G13" s="16">
        <v>20</v>
      </c>
      <c r="H13" s="16">
        <f t="shared" si="0"/>
        <v>1185.5999999999999</v>
      </c>
      <c r="I13" s="16">
        <f t="shared" si="1"/>
        <v>1683.55</v>
      </c>
      <c r="J13" s="6">
        <f t="shared" si="2"/>
        <v>370.38</v>
      </c>
      <c r="K13" s="6">
        <f t="shared" ref="K13:K76" si="6">ROUND(I13*64.6%,2)</f>
        <v>1087.57</v>
      </c>
      <c r="L13" s="16">
        <f t="shared" si="3"/>
        <v>3141.5</v>
      </c>
      <c r="M13" s="16">
        <f t="shared" si="4"/>
        <v>376.98</v>
      </c>
      <c r="N13" s="16">
        <f t="shared" si="5"/>
        <v>3518.48</v>
      </c>
    </row>
    <row r="14" spans="1:14" s="7" customFormat="1" ht="75.75" x14ac:dyDescent="0.25">
      <c r="A14" s="9">
        <v>3</v>
      </c>
      <c r="B14" s="9" t="s">
        <v>115</v>
      </c>
      <c r="C14" s="14" t="s">
        <v>116</v>
      </c>
      <c r="D14" s="9" t="s">
        <v>36</v>
      </c>
      <c r="E14" s="9">
        <v>4</v>
      </c>
      <c r="F14" s="9">
        <v>59.28</v>
      </c>
      <c r="G14" s="9">
        <v>15.385</v>
      </c>
      <c r="H14" s="16">
        <f t="shared" si="0"/>
        <v>912.02</v>
      </c>
      <c r="I14" s="16">
        <f t="shared" si="1"/>
        <v>1295.07</v>
      </c>
      <c r="J14" s="6">
        <f t="shared" si="2"/>
        <v>284.92</v>
      </c>
      <c r="K14" s="6">
        <f t="shared" si="6"/>
        <v>836.62</v>
      </c>
      <c r="L14" s="16">
        <f t="shared" si="3"/>
        <v>2416.61</v>
      </c>
      <c r="M14" s="16">
        <f t="shared" si="4"/>
        <v>289.99</v>
      </c>
      <c r="N14" s="16">
        <f t="shared" si="5"/>
        <v>2706.6</v>
      </c>
    </row>
    <row r="15" spans="1:14" s="7" customFormat="1" ht="75.75" x14ac:dyDescent="0.25">
      <c r="A15" s="9">
        <v>4</v>
      </c>
      <c r="B15" s="9" t="s">
        <v>115</v>
      </c>
      <c r="C15" s="14" t="s">
        <v>117</v>
      </c>
      <c r="D15" s="9" t="s">
        <v>36</v>
      </c>
      <c r="E15" s="9">
        <v>4</v>
      </c>
      <c r="F15" s="9">
        <v>59.28</v>
      </c>
      <c r="G15" s="9">
        <v>18.181999999999999</v>
      </c>
      <c r="H15" s="16">
        <f t="shared" si="0"/>
        <v>1077.83</v>
      </c>
      <c r="I15" s="16">
        <f t="shared" si="1"/>
        <v>1530.52</v>
      </c>
      <c r="J15" s="6">
        <f t="shared" si="2"/>
        <v>336.71</v>
      </c>
      <c r="K15" s="6">
        <f t="shared" si="6"/>
        <v>988.72</v>
      </c>
      <c r="L15" s="16">
        <f t="shared" si="3"/>
        <v>2855.95</v>
      </c>
      <c r="M15" s="16">
        <f t="shared" si="4"/>
        <v>342.71</v>
      </c>
      <c r="N15" s="16">
        <f t="shared" si="5"/>
        <v>3198.66</v>
      </c>
    </row>
    <row r="16" spans="1:14" s="7" customFormat="1" ht="75.75" x14ac:dyDescent="0.25">
      <c r="A16" s="9">
        <v>5</v>
      </c>
      <c r="B16" s="19" t="s">
        <v>168</v>
      </c>
      <c r="C16" s="20" t="s">
        <v>169</v>
      </c>
      <c r="D16" s="19" t="s">
        <v>36</v>
      </c>
      <c r="E16" s="19">
        <v>4</v>
      </c>
      <c r="F16" s="19">
        <v>59.28</v>
      </c>
      <c r="G16" s="23">
        <v>14.286</v>
      </c>
      <c r="H16" s="21">
        <f t="shared" si="0"/>
        <v>846.87</v>
      </c>
      <c r="I16" s="21">
        <f t="shared" si="1"/>
        <v>1202.56</v>
      </c>
      <c r="J16" s="6">
        <f t="shared" si="2"/>
        <v>264.56</v>
      </c>
      <c r="K16" s="6">
        <f t="shared" si="6"/>
        <v>776.85</v>
      </c>
      <c r="L16" s="21">
        <f t="shared" si="3"/>
        <v>2243.9699999999998</v>
      </c>
      <c r="M16" s="21">
        <f t="shared" si="4"/>
        <v>269.27999999999997</v>
      </c>
      <c r="N16" s="21">
        <f t="shared" si="5"/>
        <v>2513.25</v>
      </c>
    </row>
    <row r="17" spans="1:14" s="7" customFormat="1" ht="75.75" x14ac:dyDescent="0.25">
      <c r="A17" s="9">
        <v>6</v>
      </c>
      <c r="B17" s="9" t="s">
        <v>111</v>
      </c>
      <c r="C17" s="14" t="s">
        <v>112</v>
      </c>
      <c r="D17" s="9" t="s">
        <v>36</v>
      </c>
      <c r="E17" s="9">
        <v>4</v>
      </c>
      <c r="F17" s="5">
        <v>59.28</v>
      </c>
      <c r="G17" s="9">
        <v>16.667000000000002</v>
      </c>
      <c r="H17" s="16">
        <f t="shared" si="0"/>
        <v>988.02</v>
      </c>
      <c r="I17" s="16">
        <f t="shared" si="1"/>
        <v>1402.99</v>
      </c>
      <c r="J17" s="6">
        <f t="shared" si="2"/>
        <v>308.66000000000003</v>
      </c>
      <c r="K17" s="6">
        <f t="shared" si="6"/>
        <v>906.33</v>
      </c>
      <c r="L17" s="16">
        <f t="shared" si="3"/>
        <v>2617.98</v>
      </c>
      <c r="M17" s="16">
        <f t="shared" si="4"/>
        <v>314.16000000000003</v>
      </c>
      <c r="N17" s="16">
        <f t="shared" si="5"/>
        <v>2932.14</v>
      </c>
    </row>
    <row r="18" spans="1:14" s="7" customFormat="1" ht="75.75" x14ac:dyDescent="0.25">
      <c r="A18" s="9">
        <v>7</v>
      </c>
      <c r="B18" s="18" t="s">
        <v>337</v>
      </c>
      <c r="C18" s="14" t="s">
        <v>112</v>
      </c>
      <c r="D18" s="9" t="s">
        <v>36</v>
      </c>
      <c r="E18" s="9">
        <v>4</v>
      </c>
      <c r="F18" s="5">
        <v>59.28</v>
      </c>
      <c r="G18" s="9">
        <f>ROUND(16.667*1.4,3)</f>
        <v>23.334</v>
      </c>
      <c r="H18" s="16">
        <f t="shared" si="0"/>
        <v>1383.24</v>
      </c>
      <c r="I18" s="16">
        <f t="shared" si="1"/>
        <v>1964.2</v>
      </c>
      <c r="J18" s="6">
        <f t="shared" si="2"/>
        <v>432.12</v>
      </c>
      <c r="K18" s="6">
        <f t="shared" si="6"/>
        <v>1268.8699999999999</v>
      </c>
      <c r="L18" s="16">
        <f t="shared" si="3"/>
        <v>3665.19</v>
      </c>
      <c r="M18" s="16">
        <f t="shared" si="4"/>
        <v>439.82</v>
      </c>
      <c r="N18" s="16">
        <f t="shared" si="5"/>
        <v>4105.01</v>
      </c>
    </row>
    <row r="19" spans="1:14" s="7" customFormat="1" ht="75.75" x14ac:dyDescent="0.25">
      <c r="A19" s="9">
        <v>8</v>
      </c>
      <c r="B19" s="19" t="s">
        <v>78</v>
      </c>
      <c r="C19" s="20" t="s">
        <v>167</v>
      </c>
      <c r="D19" s="19" t="s">
        <v>36</v>
      </c>
      <c r="E19" s="19">
        <v>4</v>
      </c>
      <c r="F19" s="19">
        <v>59.28</v>
      </c>
      <c r="G19" s="21">
        <v>12.5</v>
      </c>
      <c r="H19" s="21">
        <f t="shared" si="0"/>
        <v>741</v>
      </c>
      <c r="I19" s="21">
        <f t="shared" si="1"/>
        <v>1052.22</v>
      </c>
      <c r="J19" s="6">
        <f t="shared" si="2"/>
        <v>231.49</v>
      </c>
      <c r="K19" s="6">
        <f t="shared" si="6"/>
        <v>679.73</v>
      </c>
      <c r="L19" s="21">
        <f t="shared" si="3"/>
        <v>1963.44</v>
      </c>
      <c r="M19" s="21">
        <f t="shared" si="4"/>
        <v>235.61</v>
      </c>
      <c r="N19" s="21">
        <f t="shared" si="5"/>
        <v>2199.0500000000002</v>
      </c>
    </row>
    <row r="20" spans="1:14" s="7" customFormat="1" ht="75.75" x14ac:dyDescent="0.25">
      <c r="A20" s="9">
        <v>9</v>
      </c>
      <c r="B20" s="5" t="s">
        <v>78</v>
      </c>
      <c r="C20" s="4" t="s">
        <v>79</v>
      </c>
      <c r="D20" s="5" t="s">
        <v>36</v>
      </c>
      <c r="E20" s="5">
        <v>4</v>
      </c>
      <c r="F20" s="5">
        <v>59.28</v>
      </c>
      <c r="G20" s="5">
        <v>14.286</v>
      </c>
      <c r="H20" s="8">
        <f t="shared" si="0"/>
        <v>846.87</v>
      </c>
      <c r="I20" s="8">
        <f t="shared" si="1"/>
        <v>1202.56</v>
      </c>
      <c r="J20" s="6">
        <f t="shared" si="2"/>
        <v>264.56</v>
      </c>
      <c r="K20" s="6">
        <f t="shared" si="6"/>
        <v>776.85</v>
      </c>
      <c r="L20" s="8">
        <f t="shared" si="3"/>
        <v>2243.9699999999998</v>
      </c>
      <c r="M20" s="8">
        <f t="shared" si="4"/>
        <v>269.27999999999997</v>
      </c>
      <c r="N20" s="8">
        <f t="shared" si="5"/>
        <v>2513.25</v>
      </c>
    </row>
    <row r="21" spans="1:14" s="7" customFormat="1" ht="107.25" x14ac:dyDescent="0.25">
      <c r="A21" s="9">
        <v>10</v>
      </c>
      <c r="B21" s="19" t="s">
        <v>340</v>
      </c>
      <c r="C21" s="20" t="s">
        <v>347</v>
      </c>
      <c r="D21" s="19" t="s">
        <v>36</v>
      </c>
      <c r="E21" s="19">
        <v>4</v>
      </c>
      <c r="F21" s="19">
        <v>59.28</v>
      </c>
      <c r="G21" s="21">
        <v>10</v>
      </c>
      <c r="H21" s="21">
        <f t="shared" si="0"/>
        <v>592.79999999999995</v>
      </c>
      <c r="I21" s="21">
        <f t="shared" si="1"/>
        <v>841.78</v>
      </c>
      <c r="J21" s="6">
        <f t="shared" si="2"/>
        <v>185.19</v>
      </c>
      <c r="K21" s="6">
        <f t="shared" si="6"/>
        <v>543.79</v>
      </c>
      <c r="L21" s="21">
        <f t="shared" si="3"/>
        <v>1570.76</v>
      </c>
      <c r="M21" s="21">
        <f t="shared" si="4"/>
        <v>188.49</v>
      </c>
      <c r="N21" s="21">
        <f t="shared" si="5"/>
        <v>1759.25</v>
      </c>
    </row>
    <row r="22" spans="1:14" s="7" customFormat="1" ht="91.5" x14ac:dyDescent="0.25">
      <c r="A22" s="9">
        <v>11</v>
      </c>
      <c r="B22" s="18" t="s">
        <v>340</v>
      </c>
      <c r="C22" s="14" t="s">
        <v>348</v>
      </c>
      <c r="D22" s="9" t="s">
        <v>36</v>
      </c>
      <c r="E22" s="9">
        <v>4</v>
      </c>
      <c r="F22" s="5">
        <v>59.28</v>
      </c>
      <c r="G22" s="16">
        <v>12.5</v>
      </c>
      <c r="H22" s="16">
        <f t="shared" si="0"/>
        <v>741</v>
      </c>
      <c r="I22" s="16">
        <f t="shared" si="1"/>
        <v>1052.22</v>
      </c>
      <c r="J22" s="6">
        <f t="shared" si="2"/>
        <v>231.49</v>
      </c>
      <c r="K22" s="6">
        <f t="shared" si="6"/>
        <v>679.73</v>
      </c>
      <c r="L22" s="16">
        <f t="shared" si="3"/>
        <v>1963.44</v>
      </c>
      <c r="M22" s="16">
        <f t="shared" si="4"/>
        <v>235.61</v>
      </c>
      <c r="N22" s="16">
        <f t="shared" si="5"/>
        <v>2199.0500000000002</v>
      </c>
    </row>
    <row r="23" spans="1:14" s="7" customFormat="1" ht="75.75" x14ac:dyDescent="0.25">
      <c r="A23" s="9">
        <v>12</v>
      </c>
      <c r="B23" s="19" t="s">
        <v>126</v>
      </c>
      <c r="C23" s="20" t="s">
        <v>171</v>
      </c>
      <c r="D23" s="19" t="s">
        <v>36</v>
      </c>
      <c r="E23" s="19">
        <v>4</v>
      </c>
      <c r="F23" s="19">
        <v>59.28</v>
      </c>
      <c r="G23" s="23">
        <v>11.111000000000001</v>
      </c>
      <c r="H23" s="21">
        <f t="shared" si="0"/>
        <v>658.66</v>
      </c>
      <c r="I23" s="21">
        <f t="shared" si="1"/>
        <v>935.3</v>
      </c>
      <c r="J23" s="6">
        <f t="shared" si="2"/>
        <v>205.77</v>
      </c>
      <c r="K23" s="6">
        <f t="shared" si="6"/>
        <v>604.20000000000005</v>
      </c>
      <c r="L23" s="21">
        <f t="shared" si="3"/>
        <v>1745.27</v>
      </c>
      <c r="M23" s="21">
        <f t="shared" si="4"/>
        <v>209.43</v>
      </c>
      <c r="N23" s="21">
        <f t="shared" si="5"/>
        <v>1954.7</v>
      </c>
    </row>
    <row r="24" spans="1:14" s="7" customFormat="1" ht="75.75" x14ac:dyDescent="0.25">
      <c r="A24" s="9">
        <v>13</v>
      </c>
      <c r="B24" s="9" t="s">
        <v>126</v>
      </c>
      <c r="C24" s="14" t="s">
        <v>127</v>
      </c>
      <c r="D24" s="9" t="s">
        <v>36</v>
      </c>
      <c r="E24" s="9">
        <v>4</v>
      </c>
      <c r="F24" s="9">
        <v>59.28</v>
      </c>
      <c r="G24" s="15">
        <v>12.5</v>
      </c>
      <c r="H24" s="16">
        <f t="shared" si="0"/>
        <v>741</v>
      </c>
      <c r="I24" s="16">
        <f t="shared" si="1"/>
        <v>1052.22</v>
      </c>
      <c r="J24" s="6">
        <f t="shared" si="2"/>
        <v>231.49</v>
      </c>
      <c r="K24" s="6">
        <f t="shared" si="6"/>
        <v>679.73</v>
      </c>
      <c r="L24" s="16">
        <f t="shared" si="3"/>
        <v>1963.44</v>
      </c>
      <c r="M24" s="16">
        <f t="shared" si="4"/>
        <v>235.61</v>
      </c>
      <c r="N24" s="16">
        <f t="shared" si="5"/>
        <v>2199.0500000000002</v>
      </c>
    </row>
    <row r="25" spans="1:14" s="7" customFormat="1" ht="75.75" x14ac:dyDescent="0.25">
      <c r="A25" s="9">
        <v>14</v>
      </c>
      <c r="B25" s="19" t="s">
        <v>113</v>
      </c>
      <c r="C25" s="20" t="s">
        <v>159</v>
      </c>
      <c r="D25" s="19" t="s">
        <v>36</v>
      </c>
      <c r="E25" s="19">
        <v>4</v>
      </c>
      <c r="F25" s="9">
        <v>59.28</v>
      </c>
      <c r="G25" s="19">
        <v>7.6920000000000002</v>
      </c>
      <c r="H25" s="21">
        <f t="shared" si="0"/>
        <v>455.98</v>
      </c>
      <c r="I25" s="21">
        <f t="shared" si="1"/>
        <v>647.49</v>
      </c>
      <c r="J25" s="6">
        <f t="shared" si="2"/>
        <v>142.44999999999999</v>
      </c>
      <c r="K25" s="6">
        <f t="shared" si="6"/>
        <v>418.28</v>
      </c>
      <c r="L25" s="21">
        <f t="shared" si="3"/>
        <v>1208.22</v>
      </c>
      <c r="M25" s="21">
        <f t="shared" si="4"/>
        <v>144.99</v>
      </c>
      <c r="N25" s="21">
        <f t="shared" si="5"/>
        <v>1353.21</v>
      </c>
    </row>
    <row r="26" spans="1:14" s="7" customFormat="1" ht="75.75" x14ac:dyDescent="0.25">
      <c r="A26" s="9">
        <v>15</v>
      </c>
      <c r="B26" s="9" t="s">
        <v>113</v>
      </c>
      <c r="C26" s="14" t="s">
        <v>114</v>
      </c>
      <c r="D26" s="9" t="s">
        <v>36</v>
      </c>
      <c r="E26" s="9">
        <v>4</v>
      </c>
      <c r="F26" s="9">
        <v>59.28</v>
      </c>
      <c r="G26" s="9">
        <v>8.3330000000000002</v>
      </c>
      <c r="H26" s="16">
        <f t="shared" si="0"/>
        <v>493.98</v>
      </c>
      <c r="I26" s="16">
        <f t="shared" si="1"/>
        <v>701.45</v>
      </c>
      <c r="J26" s="6">
        <f t="shared" si="2"/>
        <v>154.32</v>
      </c>
      <c r="K26" s="6">
        <f t="shared" si="6"/>
        <v>453.14</v>
      </c>
      <c r="L26" s="16">
        <f t="shared" si="3"/>
        <v>1308.9100000000001</v>
      </c>
      <c r="M26" s="16">
        <f t="shared" si="4"/>
        <v>157.07</v>
      </c>
      <c r="N26" s="16">
        <f t="shared" si="5"/>
        <v>1465.98</v>
      </c>
    </row>
    <row r="27" spans="1:14" s="7" customFormat="1" ht="75.75" x14ac:dyDescent="0.25">
      <c r="A27" s="9">
        <v>16</v>
      </c>
      <c r="B27" s="19" t="s">
        <v>76</v>
      </c>
      <c r="C27" s="20" t="s">
        <v>160</v>
      </c>
      <c r="D27" s="19" t="s">
        <v>36</v>
      </c>
      <c r="E27" s="19">
        <v>4</v>
      </c>
      <c r="F27" s="19">
        <v>59.28</v>
      </c>
      <c r="G27" s="19">
        <v>6.6669999999999998</v>
      </c>
      <c r="H27" s="21">
        <f t="shared" si="0"/>
        <v>395.22</v>
      </c>
      <c r="I27" s="21">
        <f t="shared" si="1"/>
        <v>561.21</v>
      </c>
      <c r="J27" s="6">
        <f t="shared" si="2"/>
        <v>123.47</v>
      </c>
      <c r="K27" s="6">
        <f t="shared" si="6"/>
        <v>362.54</v>
      </c>
      <c r="L27" s="21">
        <f t="shared" si="3"/>
        <v>1047.22</v>
      </c>
      <c r="M27" s="21">
        <f t="shared" si="4"/>
        <v>125.67</v>
      </c>
      <c r="N27" s="21">
        <f t="shared" si="5"/>
        <v>1172.8900000000001</v>
      </c>
    </row>
    <row r="28" spans="1:14" s="7" customFormat="1" ht="75.75" x14ac:dyDescent="0.25">
      <c r="A28" s="9">
        <v>17</v>
      </c>
      <c r="B28" s="5" t="s">
        <v>76</v>
      </c>
      <c r="C28" s="4" t="s">
        <v>77</v>
      </c>
      <c r="D28" s="5" t="s">
        <v>36</v>
      </c>
      <c r="E28" s="5">
        <v>4</v>
      </c>
      <c r="F28" s="9">
        <v>59.28</v>
      </c>
      <c r="G28" s="5">
        <v>7.6920000000000002</v>
      </c>
      <c r="H28" s="8">
        <f t="shared" si="0"/>
        <v>455.98</v>
      </c>
      <c r="I28" s="8">
        <f t="shared" si="1"/>
        <v>647.49</v>
      </c>
      <c r="J28" s="6">
        <f t="shared" si="2"/>
        <v>142.44999999999999</v>
      </c>
      <c r="K28" s="6">
        <f t="shared" si="6"/>
        <v>418.28</v>
      </c>
      <c r="L28" s="8">
        <f t="shared" si="3"/>
        <v>1208.22</v>
      </c>
      <c r="M28" s="8">
        <f t="shared" si="4"/>
        <v>144.99</v>
      </c>
      <c r="N28" s="8">
        <f t="shared" si="5"/>
        <v>1353.21</v>
      </c>
    </row>
    <row r="29" spans="1:14" s="7" customFormat="1" ht="75.75" x14ac:dyDescent="0.25">
      <c r="A29" s="9">
        <v>18</v>
      </c>
      <c r="B29" s="9" t="s">
        <v>123</v>
      </c>
      <c r="C29" s="14" t="s">
        <v>124</v>
      </c>
      <c r="D29" s="9" t="s">
        <v>36</v>
      </c>
      <c r="E29" s="9">
        <v>4</v>
      </c>
      <c r="F29" s="9">
        <v>59.28</v>
      </c>
      <c r="G29" s="9">
        <v>6.25</v>
      </c>
      <c r="H29" s="16">
        <f t="shared" si="0"/>
        <v>370.5</v>
      </c>
      <c r="I29" s="16">
        <f t="shared" si="1"/>
        <v>526.11</v>
      </c>
      <c r="J29" s="6">
        <f t="shared" si="2"/>
        <v>115.74</v>
      </c>
      <c r="K29" s="6">
        <f t="shared" si="6"/>
        <v>339.87</v>
      </c>
      <c r="L29" s="16">
        <f t="shared" si="3"/>
        <v>981.72</v>
      </c>
      <c r="M29" s="16">
        <f t="shared" si="4"/>
        <v>117.81</v>
      </c>
      <c r="N29" s="16">
        <f t="shared" si="5"/>
        <v>1099.53</v>
      </c>
    </row>
    <row r="30" spans="1:14" s="7" customFormat="1" ht="75.75" x14ac:dyDescent="0.25">
      <c r="A30" s="9">
        <v>19</v>
      </c>
      <c r="B30" s="19" t="s">
        <v>123</v>
      </c>
      <c r="C30" s="20" t="s">
        <v>166</v>
      </c>
      <c r="D30" s="19" t="s">
        <v>36</v>
      </c>
      <c r="E30" s="19">
        <v>4</v>
      </c>
      <c r="F30" s="19">
        <v>59.28</v>
      </c>
      <c r="G30" s="23">
        <v>7.1429999999999998</v>
      </c>
      <c r="H30" s="21">
        <f t="shared" si="0"/>
        <v>423.44</v>
      </c>
      <c r="I30" s="21">
        <f t="shared" si="1"/>
        <v>601.28</v>
      </c>
      <c r="J30" s="6">
        <f t="shared" si="2"/>
        <v>132.28</v>
      </c>
      <c r="K30" s="6">
        <f t="shared" si="6"/>
        <v>388.43</v>
      </c>
      <c r="L30" s="21">
        <f t="shared" si="3"/>
        <v>1121.99</v>
      </c>
      <c r="M30" s="21">
        <f t="shared" si="4"/>
        <v>134.63999999999999</v>
      </c>
      <c r="N30" s="21">
        <f t="shared" si="5"/>
        <v>1256.6300000000001</v>
      </c>
    </row>
    <row r="31" spans="1:14" s="7" customFormat="1" ht="75.75" x14ac:dyDescent="0.25">
      <c r="A31" s="9">
        <v>20</v>
      </c>
      <c r="B31" s="5" t="s">
        <v>73</v>
      </c>
      <c r="C31" s="4" t="s">
        <v>74</v>
      </c>
      <c r="D31" s="5" t="s">
        <v>36</v>
      </c>
      <c r="E31" s="5">
        <v>4</v>
      </c>
      <c r="F31" s="9">
        <v>59.28</v>
      </c>
      <c r="G31" s="10">
        <v>5.556</v>
      </c>
      <c r="H31" s="8">
        <f t="shared" si="0"/>
        <v>329.36</v>
      </c>
      <c r="I31" s="8">
        <f t="shared" si="1"/>
        <v>467.69</v>
      </c>
      <c r="J31" s="6">
        <f t="shared" si="2"/>
        <v>102.89</v>
      </c>
      <c r="K31" s="6">
        <f t="shared" si="6"/>
        <v>302.13</v>
      </c>
      <c r="L31" s="8">
        <f t="shared" si="3"/>
        <v>872.71</v>
      </c>
      <c r="M31" s="8">
        <f t="shared" si="4"/>
        <v>104.73</v>
      </c>
      <c r="N31" s="8">
        <f t="shared" si="5"/>
        <v>977.44</v>
      </c>
    </row>
    <row r="32" spans="1:14" s="7" customFormat="1" ht="75.75" x14ac:dyDescent="0.25">
      <c r="A32" s="9">
        <v>21</v>
      </c>
      <c r="B32" s="5" t="s">
        <v>73</v>
      </c>
      <c r="C32" s="4" t="s">
        <v>75</v>
      </c>
      <c r="D32" s="5" t="s">
        <v>36</v>
      </c>
      <c r="E32" s="5">
        <v>4</v>
      </c>
      <c r="F32" s="9">
        <v>59.28</v>
      </c>
      <c r="G32" s="5">
        <v>6.6669999999999998</v>
      </c>
      <c r="H32" s="8">
        <f t="shared" si="0"/>
        <v>395.22</v>
      </c>
      <c r="I32" s="8">
        <f t="shared" si="1"/>
        <v>561.21</v>
      </c>
      <c r="J32" s="6">
        <f t="shared" si="2"/>
        <v>123.47</v>
      </c>
      <c r="K32" s="6">
        <f t="shared" si="6"/>
        <v>362.54</v>
      </c>
      <c r="L32" s="8">
        <f t="shared" si="3"/>
        <v>1047.22</v>
      </c>
      <c r="M32" s="8">
        <f t="shared" si="4"/>
        <v>125.67</v>
      </c>
      <c r="N32" s="8">
        <f t="shared" si="5"/>
        <v>1172.8900000000001</v>
      </c>
    </row>
    <row r="33" spans="1:14" s="7" customFormat="1" ht="75.75" x14ac:dyDescent="0.25">
      <c r="A33" s="9">
        <v>22</v>
      </c>
      <c r="B33" s="19" t="s">
        <v>80</v>
      </c>
      <c r="C33" s="20" t="s">
        <v>161</v>
      </c>
      <c r="D33" s="19" t="s">
        <v>36</v>
      </c>
      <c r="E33" s="19">
        <v>4</v>
      </c>
      <c r="F33" s="19">
        <v>59.28</v>
      </c>
      <c r="G33" s="21">
        <v>5</v>
      </c>
      <c r="H33" s="21">
        <f t="shared" si="0"/>
        <v>296.39999999999998</v>
      </c>
      <c r="I33" s="21">
        <f t="shared" si="1"/>
        <v>420.89</v>
      </c>
      <c r="J33" s="6">
        <f t="shared" si="2"/>
        <v>92.6</v>
      </c>
      <c r="K33" s="6">
        <f t="shared" si="6"/>
        <v>271.89</v>
      </c>
      <c r="L33" s="21">
        <f t="shared" si="3"/>
        <v>785.38</v>
      </c>
      <c r="M33" s="21">
        <f t="shared" si="4"/>
        <v>94.25</v>
      </c>
      <c r="N33" s="21">
        <f t="shared" si="5"/>
        <v>879.63</v>
      </c>
    </row>
    <row r="34" spans="1:14" s="7" customFormat="1" ht="75.75" x14ac:dyDescent="0.25">
      <c r="A34" s="9">
        <v>23</v>
      </c>
      <c r="B34" s="5" t="s">
        <v>80</v>
      </c>
      <c r="C34" s="4" t="s">
        <v>81</v>
      </c>
      <c r="D34" s="5" t="s">
        <v>36</v>
      </c>
      <c r="E34" s="5">
        <v>4</v>
      </c>
      <c r="F34" s="5">
        <v>59.28</v>
      </c>
      <c r="G34" s="5">
        <v>5.8819999999999997</v>
      </c>
      <c r="H34" s="8">
        <f t="shared" si="0"/>
        <v>348.68</v>
      </c>
      <c r="I34" s="8">
        <f t="shared" si="1"/>
        <v>495.13</v>
      </c>
      <c r="J34" s="6">
        <f t="shared" si="2"/>
        <v>108.93</v>
      </c>
      <c r="K34" s="6">
        <f t="shared" si="6"/>
        <v>319.85000000000002</v>
      </c>
      <c r="L34" s="8">
        <f t="shared" si="3"/>
        <v>923.91</v>
      </c>
      <c r="M34" s="8">
        <f t="shared" si="4"/>
        <v>110.87</v>
      </c>
      <c r="N34" s="8">
        <f t="shared" si="5"/>
        <v>1034.78</v>
      </c>
    </row>
    <row r="35" spans="1:14" s="7" customFormat="1" ht="75.75" x14ac:dyDescent="0.25">
      <c r="A35" s="9">
        <v>24</v>
      </c>
      <c r="B35" s="9" t="s">
        <v>61</v>
      </c>
      <c r="C35" s="14" t="s">
        <v>125</v>
      </c>
      <c r="D35" s="9" t="s">
        <v>36</v>
      </c>
      <c r="E35" s="9">
        <v>4</v>
      </c>
      <c r="F35" s="9">
        <v>59.28</v>
      </c>
      <c r="G35" s="15">
        <v>4.5449999999999999</v>
      </c>
      <c r="H35" s="16">
        <f t="shared" si="0"/>
        <v>269.43</v>
      </c>
      <c r="I35" s="16">
        <f t="shared" si="1"/>
        <v>382.59</v>
      </c>
      <c r="J35" s="6">
        <f t="shared" si="2"/>
        <v>84.17</v>
      </c>
      <c r="K35" s="6">
        <f t="shared" si="6"/>
        <v>247.15</v>
      </c>
      <c r="L35" s="16">
        <f t="shared" si="3"/>
        <v>713.91</v>
      </c>
      <c r="M35" s="16">
        <f t="shared" si="4"/>
        <v>85.67</v>
      </c>
      <c r="N35" s="16">
        <f t="shared" si="5"/>
        <v>799.58</v>
      </c>
    </row>
    <row r="36" spans="1:14" s="7" customFormat="1" ht="75.75" x14ac:dyDescent="0.25">
      <c r="A36" s="9">
        <v>25</v>
      </c>
      <c r="B36" s="9" t="s">
        <v>61</v>
      </c>
      <c r="C36" s="14" t="s">
        <v>62</v>
      </c>
      <c r="D36" s="9" t="s">
        <v>36</v>
      </c>
      <c r="E36" s="9">
        <v>4</v>
      </c>
      <c r="F36" s="9">
        <v>59.28</v>
      </c>
      <c r="G36" s="9">
        <v>5.2629999999999999</v>
      </c>
      <c r="H36" s="16">
        <f t="shared" si="0"/>
        <v>311.99</v>
      </c>
      <c r="I36" s="16">
        <f t="shared" si="1"/>
        <v>443.03</v>
      </c>
      <c r="J36" s="6">
        <f t="shared" si="2"/>
        <v>97.47</v>
      </c>
      <c r="K36" s="6">
        <f t="shared" si="6"/>
        <v>286.2</v>
      </c>
      <c r="L36" s="16">
        <f t="shared" si="3"/>
        <v>826.7</v>
      </c>
      <c r="M36" s="16">
        <f t="shared" si="4"/>
        <v>99.2</v>
      </c>
      <c r="N36" s="16">
        <f t="shared" si="5"/>
        <v>925.9</v>
      </c>
    </row>
    <row r="37" spans="1:14" s="7" customFormat="1" ht="75.75" x14ac:dyDescent="0.25">
      <c r="A37" s="9">
        <v>26</v>
      </c>
      <c r="B37" s="9" t="s">
        <v>34</v>
      </c>
      <c r="C37" s="14" t="s">
        <v>130</v>
      </c>
      <c r="D37" s="9" t="s">
        <v>36</v>
      </c>
      <c r="E37" s="9">
        <v>4</v>
      </c>
      <c r="F37" s="9">
        <v>59.28</v>
      </c>
      <c r="G37" s="16">
        <v>4</v>
      </c>
      <c r="H37" s="16">
        <f t="shared" si="0"/>
        <v>237.12</v>
      </c>
      <c r="I37" s="16">
        <f t="shared" si="1"/>
        <v>336.71</v>
      </c>
      <c r="J37" s="6">
        <f t="shared" si="2"/>
        <v>74.08</v>
      </c>
      <c r="K37" s="6">
        <f t="shared" si="6"/>
        <v>217.51</v>
      </c>
      <c r="L37" s="16">
        <f t="shared" si="3"/>
        <v>628.29999999999995</v>
      </c>
      <c r="M37" s="16">
        <f t="shared" si="4"/>
        <v>75.400000000000006</v>
      </c>
      <c r="N37" s="16">
        <f t="shared" si="5"/>
        <v>703.7</v>
      </c>
    </row>
    <row r="38" spans="1:14" s="7" customFormat="1" ht="75.75" x14ac:dyDescent="0.25">
      <c r="A38" s="9">
        <v>27</v>
      </c>
      <c r="B38" s="11" t="s">
        <v>34</v>
      </c>
      <c r="C38" s="4" t="s">
        <v>35</v>
      </c>
      <c r="D38" s="5" t="s">
        <v>36</v>
      </c>
      <c r="E38" s="5">
        <v>4</v>
      </c>
      <c r="F38" s="5">
        <v>59.28</v>
      </c>
      <c r="G38" s="12">
        <v>4.5999999999999996</v>
      </c>
      <c r="H38" s="6">
        <f>ROUND(F38*G38,2)</f>
        <v>272.69</v>
      </c>
      <c r="I38" s="6">
        <f t="shared" si="1"/>
        <v>387.22</v>
      </c>
      <c r="J38" s="6">
        <f>ROUND(I38*22%,2)</f>
        <v>85.19</v>
      </c>
      <c r="K38" s="6">
        <f t="shared" si="6"/>
        <v>250.14</v>
      </c>
      <c r="L38" s="6">
        <f>ROUND(SUM(I38:K38),2)</f>
        <v>722.55</v>
      </c>
      <c r="M38" s="6">
        <f t="shared" si="4"/>
        <v>86.71</v>
      </c>
      <c r="N38" s="6">
        <f t="shared" si="5"/>
        <v>809.26</v>
      </c>
    </row>
    <row r="39" spans="1:14" s="7" customFormat="1" ht="75.75" x14ac:dyDescent="0.25">
      <c r="A39" s="9">
        <v>28</v>
      </c>
      <c r="B39" s="19" t="s">
        <v>99</v>
      </c>
      <c r="C39" s="20" t="s">
        <v>170</v>
      </c>
      <c r="D39" s="19" t="s">
        <v>36</v>
      </c>
      <c r="E39" s="19">
        <v>4</v>
      </c>
      <c r="F39" s="19">
        <v>59.28</v>
      </c>
      <c r="G39" s="21">
        <v>3</v>
      </c>
      <c r="H39" s="21">
        <f t="shared" ref="H39:H45" si="7">ROUND(F39*G39,2)</f>
        <v>177.84</v>
      </c>
      <c r="I39" s="21">
        <f t="shared" si="1"/>
        <v>252.53</v>
      </c>
      <c r="J39" s="6">
        <f t="shared" ref="J39:J45" si="8">ROUND(I39*22%,2)</f>
        <v>55.56</v>
      </c>
      <c r="K39" s="6">
        <f t="shared" si="6"/>
        <v>163.13</v>
      </c>
      <c r="L39" s="21">
        <f t="shared" ref="L39:L45" si="9">ROUND(SUM(I39:K39),2)</f>
        <v>471.22</v>
      </c>
      <c r="M39" s="21">
        <f t="shared" si="4"/>
        <v>56.55</v>
      </c>
      <c r="N39" s="21">
        <f t="shared" si="5"/>
        <v>527.77</v>
      </c>
    </row>
    <row r="40" spans="1:14" s="7" customFormat="1" ht="75.75" x14ac:dyDescent="0.25">
      <c r="A40" s="9">
        <v>29</v>
      </c>
      <c r="B40" s="9" t="s">
        <v>99</v>
      </c>
      <c r="C40" s="14" t="s">
        <v>100</v>
      </c>
      <c r="D40" s="9" t="s">
        <v>36</v>
      </c>
      <c r="E40" s="9">
        <v>4</v>
      </c>
      <c r="F40" s="5">
        <v>59.28</v>
      </c>
      <c r="G40" s="9">
        <v>3.45</v>
      </c>
      <c r="H40" s="16">
        <f t="shared" si="7"/>
        <v>204.52</v>
      </c>
      <c r="I40" s="16">
        <f t="shared" si="1"/>
        <v>290.42</v>
      </c>
      <c r="J40" s="6">
        <f t="shared" si="8"/>
        <v>63.89</v>
      </c>
      <c r="K40" s="6">
        <f t="shared" si="6"/>
        <v>187.61</v>
      </c>
      <c r="L40" s="16">
        <f t="shared" si="9"/>
        <v>541.91999999999996</v>
      </c>
      <c r="M40" s="16">
        <f t="shared" si="4"/>
        <v>65.03</v>
      </c>
      <c r="N40" s="16">
        <f t="shared" si="5"/>
        <v>606.95000000000005</v>
      </c>
    </row>
    <row r="41" spans="1:14" s="7" customFormat="1" ht="75.75" x14ac:dyDescent="0.25">
      <c r="A41" s="9">
        <v>30</v>
      </c>
      <c r="B41" s="9" t="s">
        <v>128</v>
      </c>
      <c r="C41" s="14" t="s">
        <v>129</v>
      </c>
      <c r="D41" s="9" t="s">
        <v>36</v>
      </c>
      <c r="E41" s="9">
        <v>4</v>
      </c>
      <c r="F41" s="9">
        <v>59.28</v>
      </c>
      <c r="G41" s="16">
        <v>2</v>
      </c>
      <c r="H41" s="16">
        <f t="shared" si="7"/>
        <v>118.56</v>
      </c>
      <c r="I41" s="16">
        <f t="shared" si="1"/>
        <v>168.36</v>
      </c>
      <c r="J41" s="6">
        <f t="shared" si="8"/>
        <v>37.04</v>
      </c>
      <c r="K41" s="6">
        <f t="shared" si="6"/>
        <v>108.76</v>
      </c>
      <c r="L41" s="16">
        <f t="shared" si="9"/>
        <v>314.16000000000003</v>
      </c>
      <c r="M41" s="16">
        <f t="shared" si="4"/>
        <v>37.700000000000003</v>
      </c>
      <c r="N41" s="16">
        <f t="shared" si="5"/>
        <v>351.86</v>
      </c>
    </row>
    <row r="42" spans="1:14" s="7" customFormat="1" ht="75.75" x14ac:dyDescent="0.25">
      <c r="A42" s="9">
        <v>31</v>
      </c>
      <c r="B42" s="9" t="s">
        <v>128</v>
      </c>
      <c r="C42" s="14" t="s">
        <v>249</v>
      </c>
      <c r="D42" s="9" t="s">
        <v>36</v>
      </c>
      <c r="E42" s="9">
        <v>4</v>
      </c>
      <c r="F42" s="9">
        <v>59.28</v>
      </c>
      <c r="G42" s="16">
        <v>2.2999999999999998</v>
      </c>
      <c r="H42" s="16">
        <f t="shared" si="7"/>
        <v>136.34</v>
      </c>
      <c r="I42" s="16">
        <f t="shared" si="1"/>
        <v>193.6</v>
      </c>
      <c r="J42" s="6">
        <f t="shared" si="8"/>
        <v>42.59</v>
      </c>
      <c r="K42" s="6">
        <f t="shared" si="6"/>
        <v>125.07</v>
      </c>
      <c r="L42" s="16">
        <f t="shared" si="9"/>
        <v>361.26</v>
      </c>
      <c r="M42" s="16">
        <f t="shared" si="4"/>
        <v>43.35</v>
      </c>
      <c r="N42" s="16">
        <f t="shared" si="5"/>
        <v>404.61</v>
      </c>
    </row>
    <row r="43" spans="1:14" s="7" customFormat="1" ht="90.75" x14ac:dyDescent="0.25">
      <c r="A43" s="9">
        <v>32</v>
      </c>
      <c r="B43" s="9" t="s">
        <v>354</v>
      </c>
      <c r="C43" s="14" t="s">
        <v>355</v>
      </c>
      <c r="D43" s="9" t="s">
        <v>36</v>
      </c>
      <c r="E43" s="9">
        <v>4</v>
      </c>
      <c r="F43" s="9">
        <v>59.28</v>
      </c>
      <c r="G43" s="16">
        <v>1.53</v>
      </c>
      <c r="H43" s="16">
        <f t="shared" si="7"/>
        <v>90.7</v>
      </c>
      <c r="I43" s="16">
        <f t="shared" si="1"/>
        <v>128.79</v>
      </c>
      <c r="J43" s="6">
        <f t="shared" si="8"/>
        <v>28.33</v>
      </c>
      <c r="K43" s="6">
        <f t="shared" si="6"/>
        <v>83.2</v>
      </c>
      <c r="L43" s="16">
        <f t="shared" ref="L43" si="10">ROUND(SUM(I43:K43),2)</f>
        <v>240.32</v>
      </c>
      <c r="M43" s="16">
        <f t="shared" si="4"/>
        <v>28.84</v>
      </c>
      <c r="N43" s="16">
        <f t="shared" si="5"/>
        <v>269.16000000000003</v>
      </c>
    </row>
    <row r="44" spans="1:14" s="7" customFormat="1" ht="90.75" x14ac:dyDescent="0.25">
      <c r="A44" s="9">
        <v>33</v>
      </c>
      <c r="B44" s="9" t="s">
        <v>354</v>
      </c>
      <c r="C44" s="14" t="s">
        <v>356</v>
      </c>
      <c r="D44" s="9" t="s">
        <v>36</v>
      </c>
      <c r="E44" s="9">
        <v>4</v>
      </c>
      <c r="F44" s="9">
        <v>59.28</v>
      </c>
      <c r="G44" s="15">
        <v>1.7589999999999999</v>
      </c>
      <c r="H44" s="16">
        <f t="shared" si="7"/>
        <v>104.27</v>
      </c>
      <c r="I44" s="16">
        <f t="shared" si="1"/>
        <v>148.06</v>
      </c>
      <c r="J44" s="6">
        <f t="shared" si="8"/>
        <v>32.57</v>
      </c>
      <c r="K44" s="6">
        <f t="shared" si="6"/>
        <v>95.65</v>
      </c>
      <c r="L44" s="16">
        <f t="shared" ref="L44" si="11">ROUND(SUM(I44:K44),2)</f>
        <v>276.27999999999997</v>
      </c>
      <c r="M44" s="16">
        <f t="shared" si="4"/>
        <v>33.15</v>
      </c>
      <c r="N44" s="16">
        <f t="shared" si="5"/>
        <v>309.43</v>
      </c>
    </row>
    <row r="45" spans="1:14" s="7" customFormat="1" ht="75.75" x14ac:dyDescent="0.25">
      <c r="A45" s="9">
        <v>34</v>
      </c>
      <c r="B45" s="9" t="s">
        <v>109</v>
      </c>
      <c r="C45" s="14" t="s">
        <v>110</v>
      </c>
      <c r="D45" s="9" t="s">
        <v>36</v>
      </c>
      <c r="E45" s="9">
        <v>4</v>
      </c>
      <c r="F45" s="5">
        <v>59.28</v>
      </c>
      <c r="G45" s="9">
        <v>1.5</v>
      </c>
      <c r="H45" s="16">
        <f t="shared" si="7"/>
        <v>88.92</v>
      </c>
      <c r="I45" s="16">
        <f t="shared" si="1"/>
        <v>126.27</v>
      </c>
      <c r="J45" s="6">
        <f t="shared" si="8"/>
        <v>27.78</v>
      </c>
      <c r="K45" s="6">
        <f t="shared" si="6"/>
        <v>81.569999999999993</v>
      </c>
      <c r="L45" s="16">
        <f t="shared" si="9"/>
        <v>235.62</v>
      </c>
      <c r="M45" s="16">
        <f t="shared" si="4"/>
        <v>28.27</v>
      </c>
      <c r="N45" s="16">
        <f t="shared" si="5"/>
        <v>263.89</v>
      </c>
    </row>
    <row r="46" spans="1:14" s="7" customFormat="1" ht="81" customHeight="1" x14ac:dyDescent="0.25">
      <c r="A46" s="9">
        <v>35</v>
      </c>
      <c r="B46" s="11" t="s">
        <v>109</v>
      </c>
      <c r="C46" s="14" t="s">
        <v>214</v>
      </c>
      <c r="D46" s="5" t="s">
        <v>51</v>
      </c>
      <c r="E46" s="9">
        <v>4</v>
      </c>
      <c r="F46" s="9">
        <v>59.28</v>
      </c>
      <c r="G46" s="12">
        <v>1.7250000000000001</v>
      </c>
      <c r="H46" s="6">
        <f>ROUND(F46*G46,2)</f>
        <v>102.26</v>
      </c>
      <c r="I46" s="6">
        <f t="shared" si="1"/>
        <v>145.21</v>
      </c>
      <c r="J46" s="6">
        <f>ROUND(I46*22%,2)</f>
        <v>31.95</v>
      </c>
      <c r="K46" s="6">
        <f t="shared" si="6"/>
        <v>93.81</v>
      </c>
      <c r="L46" s="6">
        <f>ROUND(SUM(I46:K46),2)</f>
        <v>270.97000000000003</v>
      </c>
      <c r="M46" s="6">
        <f t="shared" si="4"/>
        <v>32.520000000000003</v>
      </c>
      <c r="N46" s="6">
        <f t="shared" si="5"/>
        <v>303.49</v>
      </c>
    </row>
    <row r="47" spans="1:14" s="7" customFormat="1" ht="75.75" x14ac:dyDescent="0.25">
      <c r="A47" s="9">
        <v>36</v>
      </c>
      <c r="B47" s="19" t="s">
        <v>162</v>
      </c>
      <c r="C47" s="20" t="s">
        <v>164</v>
      </c>
      <c r="D47" s="19" t="s">
        <v>36</v>
      </c>
      <c r="E47" s="19">
        <v>4</v>
      </c>
      <c r="F47" s="19">
        <v>59.28</v>
      </c>
      <c r="G47" s="21">
        <v>10</v>
      </c>
      <c r="H47" s="21">
        <f t="shared" ref="H47:H52" si="12">ROUND(F47*G47,2)</f>
        <v>592.79999999999995</v>
      </c>
      <c r="I47" s="21">
        <f t="shared" si="1"/>
        <v>841.78</v>
      </c>
      <c r="J47" s="6">
        <f t="shared" ref="J47:J52" si="13">ROUND(I47*22%,2)</f>
        <v>185.19</v>
      </c>
      <c r="K47" s="6">
        <f t="shared" si="6"/>
        <v>543.79</v>
      </c>
      <c r="L47" s="21">
        <f t="shared" ref="L47:L52" si="14">ROUND(SUM(I47:K47),2)</f>
        <v>1570.76</v>
      </c>
      <c r="M47" s="21">
        <f t="shared" si="4"/>
        <v>188.49</v>
      </c>
      <c r="N47" s="21">
        <f t="shared" si="5"/>
        <v>1759.25</v>
      </c>
    </row>
    <row r="48" spans="1:14" s="7" customFormat="1" ht="75.75" x14ac:dyDescent="0.25">
      <c r="A48" s="9">
        <v>37</v>
      </c>
      <c r="B48" s="19" t="s">
        <v>162</v>
      </c>
      <c r="C48" s="20" t="s">
        <v>163</v>
      </c>
      <c r="D48" s="19" t="s">
        <v>36</v>
      </c>
      <c r="E48" s="19">
        <v>4</v>
      </c>
      <c r="F48" s="19">
        <v>59.28</v>
      </c>
      <c r="G48" s="23">
        <v>11.111000000000001</v>
      </c>
      <c r="H48" s="21">
        <f t="shared" si="12"/>
        <v>658.66</v>
      </c>
      <c r="I48" s="21">
        <f t="shared" si="1"/>
        <v>935.3</v>
      </c>
      <c r="J48" s="6">
        <f t="shared" si="13"/>
        <v>205.77</v>
      </c>
      <c r="K48" s="6">
        <f t="shared" si="6"/>
        <v>604.20000000000005</v>
      </c>
      <c r="L48" s="21">
        <f t="shared" si="14"/>
        <v>1745.27</v>
      </c>
      <c r="M48" s="21">
        <f t="shared" si="4"/>
        <v>209.43</v>
      </c>
      <c r="N48" s="21">
        <f t="shared" si="5"/>
        <v>1954.7</v>
      </c>
    </row>
    <row r="49" spans="1:14" s="7" customFormat="1" ht="75.75" x14ac:dyDescent="0.25">
      <c r="A49" s="9">
        <v>38</v>
      </c>
      <c r="B49" s="9" t="s">
        <v>121</v>
      </c>
      <c r="C49" s="14" t="s">
        <v>122</v>
      </c>
      <c r="D49" s="9" t="s">
        <v>36</v>
      </c>
      <c r="E49" s="9">
        <v>4</v>
      </c>
      <c r="F49" s="9">
        <v>59.28</v>
      </c>
      <c r="G49" s="9">
        <v>9.0909999999999993</v>
      </c>
      <c r="H49" s="16">
        <f t="shared" si="12"/>
        <v>538.91</v>
      </c>
      <c r="I49" s="16">
        <f t="shared" si="1"/>
        <v>765.25</v>
      </c>
      <c r="J49" s="6">
        <f t="shared" si="13"/>
        <v>168.36</v>
      </c>
      <c r="K49" s="6">
        <f t="shared" si="6"/>
        <v>494.35</v>
      </c>
      <c r="L49" s="16">
        <f t="shared" si="14"/>
        <v>1427.96</v>
      </c>
      <c r="M49" s="16">
        <f t="shared" si="4"/>
        <v>171.36</v>
      </c>
      <c r="N49" s="16">
        <f t="shared" si="5"/>
        <v>1599.32</v>
      </c>
    </row>
    <row r="50" spans="1:14" s="7" customFormat="1" ht="75.75" x14ac:dyDescent="0.25">
      <c r="A50" s="9">
        <v>39</v>
      </c>
      <c r="B50" s="19" t="s">
        <v>121</v>
      </c>
      <c r="C50" s="20" t="s">
        <v>165</v>
      </c>
      <c r="D50" s="19" t="s">
        <v>36</v>
      </c>
      <c r="E50" s="19">
        <v>4</v>
      </c>
      <c r="F50" s="19">
        <v>59.28</v>
      </c>
      <c r="G50" s="21">
        <v>10</v>
      </c>
      <c r="H50" s="21">
        <f t="shared" si="12"/>
        <v>592.79999999999995</v>
      </c>
      <c r="I50" s="21">
        <f t="shared" si="1"/>
        <v>841.78</v>
      </c>
      <c r="J50" s="6">
        <f t="shared" si="13"/>
        <v>185.19</v>
      </c>
      <c r="K50" s="6">
        <f t="shared" si="6"/>
        <v>543.79</v>
      </c>
      <c r="L50" s="21">
        <f t="shared" si="14"/>
        <v>1570.76</v>
      </c>
      <c r="M50" s="21">
        <f t="shared" si="4"/>
        <v>188.49</v>
      </c>
      <c r="N50" s="21">
        <f t="shared" si="5"/>
        <v>1759.25</v>
      </c>
    </row>
    <row r="51" spans="1:14" s="7" customFormat="1" ht="75.75" x14ac:dyDescent="0.25">
      <c r="A51" s="9">
        <v>40</v>
      </c>
      <c r="B51" s="19" t="s">
        <v>97</v>
      </c>
      <c r="C51" s="20" t="s">
        <v>158</v>
      </c>
      <c r="D51" s="19" t="s">
        <v>36</v>
      </c>
      <c r="E51" s="19">
        <v>4</v>
      </c>
      <c r="F51" s="9">
        <v>59.28</v>
      </c>
      <c r="G51" s="19">
        <v>8.3330000000000002</v>
      </c>
      <c r="H51" s="21">
        <f t="shared" si="12"/>
        <v>493.98</v>
      </c>
      <c r="I51" s="21">
        <f t="shared" si="1"/>
        <v>701.45</v>
      </c>
      <c r="J51" s="6">
        <f t="shared" si="13"/>
        <v>154.32</v>
      </c>
      <c r="K51" s="6">
        <f t="shared" si="6"/>
        <v>453.14</v>
      </c>
      <c r="L51" s="21">
        <f t="shared" si="14"/>
        <v>1308.9100000000001</v>
      </c>
      <c r="M51" s="21">
        <f t="shared" si="4"/>
        <v>157.07</v>
      </c>
      <c r="N51" s="21">
        <f t="shared" si="5"/>
        <v>1465.98</v>
      </c>
    </row>
    <row r="52" spans="1:14" s="7" customFormat="1" ht="75.75" x14ac:dyDescent="0.25">
      <c r="A52" s="9">
        <v>41</v>
      </c>
      <c r="B52" s="9" t="s">
        <v>97</v>
      </c>
      <c r="C52" s="14" t="s">
        <v>98</v>
      </c>
      <c r="D52" s="9" t="s">
        <v>36</v>
      </c>
      <c r="E52" s="9">
        <v>4</v>
      </c>
      <c r="F52" s="5">
        <v>59.28</v>
      </c>
      <c r="G52" s="9">
        <v>9.0909999999999993</v>
      </c>
      <c r="H52" s="16">
        <f t="shared" si="12"/>
        <v>538.91</v>
      </c>
      <c r="I52" s="16">
        <f t="shared" si="1"/>
        <v>765.25</v>
      </c>
      <c r="J52" s="6">
        <f t="shared" si="13"/>
        <v>168.36</v>
      </c>
      <c r="K52" s="6">
        <f t="shared" si="6"/>
        <v>494.35</v>
      </c>
      <c r="L52" s="16">
        <f t="shared" si="14"/>
        <v>1427.96</v>
      </c>
      <c r="M52" s="16">
        <f t="shared" si="4"/>
        <v>171.36</v>
      </c>
      <c r="N52" s="16">
        <f t="shared" si="5"/>
        <v>1599.32</v>
      </c>
    </row>
    <row r="53" spans="1:14" s="7" customFormat="1" x14ac:dyDescent="0.25">
      <c r="A53" s="37" t="s">
        <v>226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s="7" customFormat="1" ht="45" x14ac:dyDescent="0.25">
      <c r="A54" s="11">
        <v>42</v>
      </c>
      <c r="B54" s="9" t="s">
        <v>133</v>
      </c>
      <c r="C54" s="14" t="s">
        <v>259</v>
      </c>
      <c r="D54" s="9" t="s">
        <v>36</v>
      </c>
      <c r="E54" s="9">
        <v>4</v>
      </c>
      <c r="F54" s="5">
        <v>59.28</v>
      </c>
      <c r="G54" s="16">
        <v>4.68</v>
      </c>
      <c r="H54" s="16">
        <f t="shared" ref="H54:H59" si="15">ROUND(F54*G54,2)</f>
        <v>277.43</v>
      </c>
      <c r="I54" s="16">
        <f t="shared" ref="I54:I64" si="16">ROUND(H54*42%+H54,2)</f>
        <v>393.95</v>
      </c>
      <c r="J54" s="6">
        <f t="shared" ref="J54:J59" si="17">ROUND(I54*22%,2)</f>
        <v>86.67</v>
      </c>
      <c r="K54" s="6">
        <f t="shared" si="6"/>
        <v>254.49</v>
      </c>
      <c r="L54" s="16">
        <f t="shared" ref="L54:L57" si="18">ROUND(SUM(I54:K54),2)</f>
        <v>735.11</v>
      </c>
      <c r="M54" s="16">
        <f t="shared" ref="M54:M64" si="19">ROUND(L54*12%,2)</f>
        <v>88.21</v>
      </c>
      <c r="N54" s="16">
        <f t="shared" ref="N54:N64" si="20">ROUND(L54+M54,2)</f>
        <v>823.32</v>
      </c>
    </row>
    <row r="55" spans="1:14" s="7" customFormat="1" ht="45" x14ac:dyDescent="0.25">
      <c r="A55" s="11">
        <v>43</v>
      </c>
      <c r="B55" s="9" t="s">
        <v>133</v>
      </c>
      <c r="C55" s="14" t="s">
        <v>134</v>
      </c>
      <c r="D55" s="9" t="s">
        <v>36</v>
      </c>
      <c r="E55" s="9">
        <v>4</v>
      </c>
      <c r="F55" s="9">
        <v>59.28</v>
      </c>
      <c r="G55" s="16">
        <v>6.62</v>
      </c>
      <c r="H55" s="16">
        <f t="shared" si="15"/>
        <v>392.43</v>
      </c>
      <c r="I55" s="16">
        <f t="shared" si="16"/>
        <v>557.25</v>
      </c>
      <c r="J55" s="6">
        <f t="shared" si="17"/>
        <v>122.6</v>
      </c>
      <c r="K55" s="6">
        <f t="shared" si="6"/>
        <v>359.98</v>
      </c>
      <c r="L55" s="16">
        <f t="shared" si="18"/>
        <v>1039.83</v>
      </c>
      <c r="M55" s="16">
        <f t="shared" si="19"/>
        <v>124.78</v>
      </c>
      <c r="N55" s="16">
        <f t="shared" si="20"/>
        <v>1164.6099999999999</v>
      </c>
    </row>
    <row r="56" spans="1:14" s="7" customFormat="1" ht="45" x14ac:dyDescent="0.25">
      <c r="A56" s="11">
        <v>44</v>
      </c>
      <c r="B56" s="9" t="s">
        <v>131</v>
      </c>
      <c r="C56" s="14" t="s">
        <v>132</v>
      </c>
      <c r="D56" s="9" t="s">
        <v>36</v>
      </c>
      <c r="E56" s="9">
        <v>4</v>
      </c>
      <c r="F56" s="9">
        <v>59.28</v>
      </c>
      <c r="G56" s="15">
        <v>3.93</v>
      </c>
      <c r="H56" s="16">
        <f t="shared" si="15"/>
        <v>232.97</v>
      </c>
      <c r="I56" s="16">
        <f t="shared" si="16"/>
        <v>330.82</v>
      </c>
      <c r="J56" s="6">
        <f t="shared" si="17"/>
        <v>72.78</v>
      </c>
      <c r="K56" s="6">
        <f t="shared" si="6"/>
        <v>213.71</v>
      </c>
      <c r="L56" s="16">
        <f t="shared" si="18"/>
        <v>617.30999999999995</v>
      </c>
      <c r="M56" s="16">
        <f t="shared" si="19"/>
        <v>74.08</v>
      </c>
      <c r="N56" s="16">
        <f t="shared" si="20"/>
        <v>691.39</v>
      </c>
    </row>
    <row r="57" spans="1:14" s="7" customFormat="1" ht="45" x14ac:dyDescent="0.25">
      <c r="A57" s="11">
        <v>45</v>
      </c>
      <c r="B57" s="11" t="s">
        <v>131</v>
      </c>
      <c r="C57" s="4" t="s">
        <v>198</v>
      </c>
      <c r="D57" s="5" t="s">
        <v>36</v>
      </c>
      <c r="E57" s="5">
        <v>4</v>
      </c>
      <c r="F57" s="5">
        <v>59.28</v>
      </c>
      <c r="G57" s="12">
        <v>5.04</v>
      </c>
      <c r="H57" s="6">
        <f t="shared" si="15"/>
        <v>298.77</v>
      </c>
      <c r="I57" s="6">
        <f t="shared" si="16"/>
        <v>424.25</v>
      </c>
      <c r="J57" s="6">
        <f t="shared" si="17"/>
        <v>93.34</v>
      </c>
      <c r="K57" s="6">
        <f t="shared" si="6"/>
        <v>274.07</v>
      </c>
      <c r="L57" s="6">
        <f t="shared" si="18"/>
        <v>791.66</v>
      </c>
      <c r="M57" s="6">
        <f t="shared" si="19"/>
        <v>95</v>
      </c>
      <c r="N57" s="6">
        <f t="shared" si="20"/>
        <v>886.66</v>
      </c>
    </row>
    <row r="58" spans="1:14" s="7" customFormat="1" ht="45" x14ac:dyDescent="0.25">
      <c r="A58" s="11">
        <v>46</v>
      </c>
      <c r="B58" s="9" t="s">
        <v>206</v>
      </c>
      <c r="C58" s="14" t="s">
        <v>207</v>
      </c>
      <c r="D58" s="9" t="s">
        <v>36</v>
      </c>
      <c r="E58" s="9">
        <v>4</v>
      </c>
      <c r="F58" s="5">
        <v>59.28</v>
      </c>
      <c r="G58" s="16">
        <v>4.68</v>
      </c>
      <c r="H58" s="16">
        <f t="shared" si="15"/>
        <v>277.43</v>
      </c>
      <c r="I58" s="16">
        <f t="shared" si="16"/>
        <v>393.95</v>
      </c>
      <c r="J58" s="6">
        <f t="shared" si="17"/>
        <v>86.67</v>
      </c>
      <c r="K58" s="6">
        <f t="shared" si="6"/>
        <v>254.49</v>
      </c>
      <c r="L58" s="16">
        <f>ROUND(SUM(I58:K58),2)</f>
        <v>735.11</v>
      </c>
      <c r="M58" s="16">
        <f t="shared" si="19"/>
        <v>88.21</v>
      </c>
      <c r="N58" s="16">
        <f t="shared" si="20"/>
        <v>823.32</v>
      </c>
    </row>
    <row r="59" spans="1:14" s="25" customFormat="1" ht="45" x14ac:dyDescent="0.25">
      <c r="A59" s="11">
        <v>47</v>
      </c>
      <c r="B59" s="5" t="s">
        <v>206</v>
      </c>
      <c r="C59" s="4" t="s">
        <v>352</v>
      </c>
      <c r="D59" s="5" t="s">
        <v>36</v>
      </c>
      <c r="E59" s="5">
        <v>4</v>
      </c>
      <c r="F59" s="5">
        <v>59.28</v>
      </c>
      <c r="G59" s="8">
        <v>3.41</v>
      </c>
      <c r="H59" s="8">
        <f t="shared" si="15"/>
        <v>202.14</v>
      </c>
      <c r="I59" s="8">
        <f t="shared" si="16"/>
        <v>287.04000000000002</v>
      </c>
      <c r="J59" s="6">
        <f t="shared" si="17"/>
        <v>63.15</v>
      </c>
      <c r="K59" s="6">
        <f t="shared" si="6"/>
        <v>185.43</v>
      </c>
      <c r="L59" s="8">
        <f>ROUND(SUM(I59:K59),2)</f>
        <v>535.62</v>
      </c>
      <c r="M59" s="8">
        <f t="shared" si="19"/>
        <v>64.27</v>
      </c>
      <c r="N59" s="8">
        <f t="shared" si="20"/>
        <v>599.89</v>
      </c>
    </row>
    <row r="60" spans="1:14" s="7" customFormat="1" ht="48" customHeight="1" x14ac:dyDescent="0.25">
      <c r="A60" s="11">
        <v>48</v>
      </c>
      <c r="B60" s="11" t="s">
        <v>200</v>
      </c>
      <c r="C60" s="4" t="s">
        <v>217</v>
      </c>
      <c r="D60" s="5" t="s">
        <v>36</v>
      </c>
      <c r="E60" s="5">
        <v>4</v>
      </c>
      <c r="F60" s="5">
        <v>59.28</v>
      </c>
      <c r="G60" s="12">
        <v>3.19</v>
      </c>
      <c r="H60" s="6">
        <f>ROUND(F60*G60,2)</f>
        <v>189.1</v>
      </c>
      <c r="I60" s="6">
        <f t="shared" si="16"/>
        <v>268.52</v>
      </c>
      <c r="J60" s="6">
        <f>ROUND(I60*22%,2)</f>
        <v>59.07</v>
      </c>
      <c r="K60" s="6">
        <f t="shared" si="6"/>
        <v>173.46</v>
      </c>
      <c r="L60" s="6">
        <f>ROUND(SUM(I60:K60),2)</f>
        <v>501.05</v>
      </c>
      <c r="M60" s="6">
        <f t="shared" si="19"/>
        <v>60.13</v>
      </c>
      <c r="N60" s="6">
        <f t="shared" si="20"/>
        <v>561.17999999999995</v>
      </c>
    </row>
    <row r="61" spans="1:14" s="7" customFormat="1" ht="45" x14ac:dyDescent="0.25">
      <c r="A61" s="11">
        <v>49</v>
      </c>
      <c r="B61" s="11" t="s">
        <v>200</v>
      </c>
      <c r="C61" s="4" t="s">
        <v>201</v>
      </c>
      <c r="D61" s="5" t="s">
        <v>36</v>
      </c>
      <c r="E61" s="5">
        <v>4</v>
      </c>
      <c r="F61" s="5">
        <v>59.28</v>
      </c>
      <c r="G61" s="12">
        <v>4.3899999999999997</v>
      </c>
      <c r="H61" s="6">
        <f t="shared" ref="H61" si="21">ROUND(F61*G61,2)</f>
        <v>260.24</v>
      </c>
      <c r="I61" s="6">
        <f t="shared" si="16"/>
        <v>369.54</v>
      </c>
      <c r="J61" s="6">
        <f t="shared" ref="J61:J130" si="22">ROUND(I61*22%,2)</f>
        <v>81.3</v>
      </c>
      <c r="K61" s="6">
        <f t="shared" si="6"/>
        <v>238.72</v>
      </c>
      <c r="L61" s="6">
        <f t="shared" ref="L61" si="23">ROUND(SUM(I61:K61),2)</f>
        <v>689.56</v>
      </c>
      <c r="M61" s="6">
        <f t="shared" si="19"/>
        <v>82.75</v>
      </c>
      <c r="N61" s="6">
        <f t="shared" si="20"/>
        <v>772.31</v>
      </c>
    </row>
    <row r="62" spans="1:14" s="7" customFormat="1" ht="45.75" x14ac:dyDescent="0.25">
      <c r="A62" s="11">
        <v>50</v>
      </c>
      <c r="B62" s="11" t="s">
        <v>37</v>
      </c>
      <c r="C62" s="4" t="s">
        <v>351</v>
      </c>
      <c r="D62" s="5" t="s">
        <v>36</v>
      </c>
      <c r="E62" s="5">
        <v>4</v>
      </c>
      <c r="F62" s="5">
        <v>59.28</v>
      </c>
      <c r="G62" s="12">
        <v>2.95</v>
      </c>
      <c r="H62" s="6">
        <f>ROUND(F62*G62,2)</f>
        <v>174.88</v>
      </c>
      <c r="I62" s="6">
        <f t="shared" si="16"/>
        <v>248.33</v>
      </c>
      <c r="J62" s="6">
        <f t="shared" si="22"/>
        <v>54.63</v>
      </c>
      <c r="K62" s="6">
        <f t="shared" si="6"/>
        <v>160.41999999999999</v>
      </c>
      <c r="L62" s="6">
        <f>ROUND(SUM(I62:K62),2)</f>
        <v>463.38</v>
      </c>
      <c r="M62" s="6">
        <f t="shared" si="19"/>
        <v>55.61</v>
      </c>
      <c r="N62" s="6">
        <f t="shared" si="20"/>
        <v>518.99</v>
      </c>
    </row>
    <row r="63" spans="1:14" s="7" customFormat="1" ht="45" x14ac:dyDescent="0.25">
      <c r="A63" s="11">
        <v>51</v>
      </c>
      <c r="B63" s="11" t="s">
        <v>37</v>
      </c>
      <c r="C63" s="4" t="s">
        <v>199</v>
      </c>
      <c r="D63" s="5" t="s">
        <v>36</v>
      </c>
      <c r="E63" s="5">
        <v>4</v>
      </c>
      <c r="F63" s="5">
        <v>59.28</v>
      </c>
      <c r="G63" s="12">
        <v>4.0999999999999996</v>
      </c>
      <c r="H63" s="6">
        <f t="shared" ref="H63:H64" si="24">ROUND(F63*G63,2)</f>
        <v>243.05</v>
      </c>
      <c r="I63" s="6">
        <f t="shared" si="16"/>
        <v>345.13</v>
      </c>
      <c r="J63" s="6">
        <f t="shared" si="22"/>
        <v>75.930000000000007</v>
      </c>
      <c r="K63" s="6">
        <f t="shared" si="6"/>
        <v>222.95</v>
      </c>
      <c r="L63" s="6">
        <f t="shared" ref="L63" si="25">ROUND(SUM(I63:K63),2)</f>
        <v>644.01</v>
      </c>
      <c r="M63" s="6">
        <f t="shared" si="19"/>
        <v>77.28</v>
      </c>
      <c r="N63" s="6">
        <f t="shared" si="20"/>
        <v>721.29</v>
      </c>
    </row>
    <row r="64" spans="1:14" s="7" customFormat="1" ht="45" x14ac:dyDescent="0.25">
      <c r="A64" s="11">
        <v>52</v>
      </c>
      <c r="B64" s="9" t="s">
        <v>210</v>
      </c>
      <c r="C64" s="14" t="s">
        <v>304</v>
      </c>
      <c r="D64" s="9" t="s">
        <v>27</v>
      </c>
      <c r="E64" s="9">
        <v>4</v>
      </c>
      <c r="F64" s="9">
        <v>59.28</v>
      </c>
      <c r="G64" s="16">
        <v>1.87</v>
      </c>
      <c r="H64" s="16">
        <f t="shared" si="24"/>
        <v>110.85</v>
      </c>
      <c r="I64" s="16">
        <f t="shared" si="16"/>
        <v>157.41</v>
      </c>
      <c r="J64" s="6">
        <f t="shared" si="22"/>
        <v>34.630000000000003</v>
      </c>
      <c r="K64" s="6">
        <f t="shared" si="6"/>
        <v>101.69</v>
      </c>
      <c r="L64" s="16">
        <f>ROUND(SUM(I64:K64),2)</f>
        <v>293.73</v>
      </c>
      <c r="M64" s="16">
        <f t="shared" si="19"/>
        <v>35.25</v>
      </c>
      <c r="N64" s="16">
        <f t="shared" si="20"/>
        <v>328.98</v>
      </c>
    </row>
    <row r="65" spans="1:14" s="7" customFormat="1" ht="45.75" x14ac:dyDescent="0.25">
      <c r="A65" s="11">
        <v>53</v>
      </c>
      <c r="B65" s="11" t="s">
        <v>39</v>
      </c>
      <c r="C65" s="4" t="s">
        <v>350</v>
      </c>
      <c r="D65" s="5" t="s">
        <v>36</v>
      </c>
      <c r="E65" s="5">
        <v>4</v>
      </c>
      <c r="F65" s="5">
        <v>59.28</v>
      </c>
      <c r="G65" s="12">
        <v>1.51</v>
      </c>
      <c r="H65" s="6">
        <f>ROUND(F65*G65,2)</f>
        <v>89.51</v>
      </c>
      <c r="I65" s="6">
        <f t="shared" si="1"/>
        <v>127.1</v>
      </c>
      <c r="J65" s="6">
        <f t="shared" si="22"/>
        <v>27.96</v>
      </c>
      <c r="K65" s="6">
        <f t="shared" si="6"/>
        <v>82.11</v>
      </c>
      <c r="L65" s="6">
        <f>ROUND(SUM(I65:K65),2)</f>
        <v>237.17</v>
      </c>
      <c r="M65" s="6">
        <f t="shared" si="4"/>
        <v>28.46</v>
      </c>
      <c r="N65" s="6">
        <f t="shared" si="5"/>
        <v>265.63</v>
      </c>
    </row>
    <row r="66" spans="1:14" s="25" customFormat="1" ht="45.75" x14ac:dyDescent="0.25">
      <c r="A66" s="11">
        <v>54</v>
      </c>
      <c r="B66" s="11" t="s">
        <v>39</v>
      </c>
      <c r="C66" s="4" t="s">
        <v>349</v>
      </c>
      <c r="D66" s="5" t="s">
        <v>36</v>
      </c>
      <c r="E66" s="5">
        <v>4</v>
      </c>
      <c r="F66" s="5">
        <v>59.28</v>
      </c>
      <c r="G66" s="12">
        <v>2.8</v>
      </c>
      <c r="H66" s="6">
        <f>ROUND(F66*G66,2)</f>
        <v>165.98</v>
      </c>
      <c r="I66" s="6">
        <f t="shared" si="1"/>
        <v>235.69</v>
      </c>
      <c r="J66" s="6">
        <f t="shared" si="22"/>
        <v>51.85</v>
      </c>
      <c r="K66" s="6">
        <f t="shared" si="6"/>
        <v>152.26</v>
      </c>
      <c r="L66" s="6">
        <f>ROUND(SUM(I66:K66),2)</f>
        <v>439.8</v>
      </c>
      <c r="M66" s="6">
        <f t="shared" si="4"/>
        <v>52.78</v>
      </c>
      <c r="N66" s="6">
        <f t="shared" si="5"/>
        <v>492.58</v>
      </c>
    </row>
    <row r="67" spans="1:14" s="7" customFormat="1" x14ac:dyDescent="0.25">
      <c r="A67" s="37" t="s">
        <v>231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s="7" customFormat="1" ht="89.25" customHeight="1" x14ac:dyDescent="0.25">
      <c r="A68" s="9">
        <v>55</v>
      </c>
      <c r="B68" s="9" t="s">
        <v>246</v>
      </c>
      <c r="C68" s="14" t="s">
        <v>353</v>
      </c>
      <c r="D68" s="9" t="s">
        <v>51</v>
      </c>
      <c r="E68" s="9">
        <v>2</v>
      </c>
      <c r="F68" s="9">
        <v>47.43</v>
      </c>
      <c r="G68" s="16">
        <v>0.37</v>
      </c>
      <c r="H68" s="16">
        <f t="shared" ref="H68:H86" si="26">ROUND(F68*G68,2)</f>
        <v>17.55</v>
      </c>
      <c r="I68" s="16">
        <f t="shared" ref="I68:I132" si="27">ROUND(H68*42%+H68,2)</f>
        <v>24.92</v>
      </c>
      <c r="J68" s="6">
        <f t="shared" ref="J68:J86" si="28">ROUND(I68*22%,2)</f>
        <v>5.48</v>
      </c>
      <c r="K68" s="6">
        <f t="shared" si="6"/>
        <v>16.100000000000001</v>
      </c>
      <c r="L68" s="16">
        <f t="shared" ref="L68:L71" si="29">ROUND(SUM(I68:K68),2)</f>
        <v>46.5</v>
      </c>
      <c r="M68" s="16">
        <f t="shared" ref="M68:M132" si="30">ROUND(L68*12%,2)</f>
        <v>5.58</v>
      </c>
      <c r="N68" s="16">
        <f t="shared" ref="N68:N132" si="31">ROUND(L68+M68,2)</f>
        <v>52.08</v>
      </c>
    </row>
    <row r="69" spans="1:14" s="7" customFormat="1" ht="75" x14ac:dyDescent="0.25">
      <c r="A69" s="9">
        <v>56</v>
      </c>
      <c r="B69" s="9" t="s">
        <v>49</v>
      </c>
      <c r="C69" s="14" t="s">
        <v>50</v>
      </c>
      <c r="D69" s="9" t="s">
        <v>51</v>
      </c>
      <c r="E69" s="9">
        <v>2</v>
      </c>
      <c r="F69" s="9">
        <v>47.43</v>
      </c>
      <c r="G69" s="15">
        <v>0.31</v>
      </c>
      <c r="H69" s="16">
        <f t="shared" si="26"/>
        <v>14.7</v>
      </c>
      <c r="I69" s="16">
        <f t="shared" si="27"/>
        <v>20.87</v>
      </c>
      <c r="J69" s="6">
        <f t="shared" si="28"/>
        <v>4.59</v>
      </c>
      <c r="K69" s="6">
        <f t="shared" si="6"/>
        <v>13.48</v>
      </c>
      <c r="L69" s="16">
        <f t="shared" si="29"/>
        <v>38.94</v>
      </c>
      <c r="M69" s="16">
        <f t="shared" si="30"/>
        <v>4.67</v>
      </c>
      <c r="N69" s="16">
        <f t="shared" si="31"/>
        <v>43.61</v>
      </c>
    </row>
    <row r="70" spans="1:14" s="7" customFormat="1" ht="90" x14ac:dyDescent="0.25">
      <c r="A70" s="9">
        <v>57</v>
      </c>
      <c r="B70" s="9" t="s">
        <v>332</v>
      </c>
      <c r="C70" s="14" t="s">
        <v>333</v>
      </c>
      <c r="D70" s="9" t="s">
        <v>17</v>
      </c>
      <c r="E70" s="9">
        <v>2</v>
      </c>
      <c r="F70" s="5">
        <v>47.43</v>
      </c>
      <c r="G70" s="15">
        <v>0.23300000000000001</v>
      </c>
      <c r="H70" s="16">
        <f t="shared" si="26"/>
        <v>11.05</v>
      </c>
      <c r="I70" s="16">
        <f t="shared" si="27"/>
        <v>15.69</v>
      </c>
      <c r="J70" s="6">
        <f t="shared" si="28"/>
        <v>3.45</v>
      </c>
      <c r="K70" s="6">
        <f t="shared" si="6"/>
        <v>10.14</v>
      </c>
      <c r="L70" s="16">
        <f t="shared" si="29"/>
        <v>29.28</v>
      </c>
      <c r="M70" s="16">
        <f t="shared" si="30"/>
        <v>3.51</v>
      </c>
      <c r="N70" s="16">
        <f t="shared" si="31"/>
        <v>32.79</v>
      </c>
    </row>
    <row r="71" spans="1:14" s="7" customFormat="1" ht="60" x14ac:dyDescent="0.25">
      <c r="A71" s="9">
        <v>58</v>
      </c>
      <c r="B71" s="9" t="s">
        <v>86</v>
      </c>
      <c r="C71" s="14" t="s">
        <v>87</v>
      </c>
      <c r="D71" s="9" t="s">
        <v>17</v>
      </c>
      <c r="E71" s="9">
        <v>2</v>
      </c>
      <c r="F71" s="5">
        <v>47.43</v>
      </c>
      <c r="G71" s="15">
        <v>0.66700000000000004</v>
      </c>
      <c r="H71" s="16">
        <f t="shared" si="26"/>
        <v>31.64</v>
      </c>
      <c r="I71" s="16">
        <f t="shared" si="27"/>
        <v>44.93</v>
      </c>
      <c r="J71" s="6">
        <f t="shared" si="28"/>
        <v>9.8800000000000008</v>
      </c>
      <c r="K71" s="6">
        <f t="shared" si="6"/>
        <v>29.02</v>
      </c>
      <c r="L71" s="16">
        <f t="shared" si="29"/>
        <v>83.83</v>
      </c>
      <c r="M71" s="16">
        <f t="shared" si="30"/>
        <v>10.06</v>
      </c>
      <c r="N71" s="16">
        <f t="shared" si="31"/>
        <v>93.89</v>
      </c>
    </row>
    <row r="72" spans="1:14" s="7" customFormat="1" ht="90" x14ac:dyDescent="0.25">
      <c r="A72" s="9">
        <v>59</v>
      </c>
      <c r="B72" s="11" t="s">
        <v>43</v>
      </c>
      <c r="C72" s="13" t="s">
        <v>44</v>
      </c>
      <c r="D72" s="11" t="s">
        <v>17</v>
      </c>
      <c r="E72" s="11">
        <v>2</v>
      </c>
      <c r="F72" s="11">
        <v>47.43</v>
      </c>
      <c r="G72" s="12">
        <v>0.66700000000000004</v>
      </c>
      <c r="H72" s="6">
        <f t="shared" si="26"/>
        <v>31.64</v>
      </c>
      <c r="I72" s="6">
        <f t="shared" si="27"/>
        <v>44.93</v>
      </c>
      <c r="J72" s="6">
        <f t="shared" si="28"/>
        <v>9.8800000000000008</v>
      </c>
      <c r="K72" s="6">
        <f t="shared" si="6"/>
        <v>29.02</v>
      </c>
      <c r="L72" s="6">
        <f>ROUND(SUM(I72:K72),2)</f>
        <v>83.83</v>
      </c>
      <c r="M72" s="6">
        <f t="shared" si="30"/>
        <v>10.06</v>
      </c>
      <c r="N72" s="6">
        <f t="shared" si="31"/>
        <v>93.89</v>
      </c>
    </row>
    <row r="73" spans="1:14" s="7" customFormat="1" ht="45" x14ac:dyDescent="0.25">
      <c r="A73" s="9">
        <v>60</v>
      </c>
      <c r="B73" s="19" t="s">
        <v>141</v>
      </c>
      <c r="C73" s="20" t="s">
        <v>142</v>
      </c>
      <c r="D73" s="19" t="s">
        <v>51</v>
      </c>
      <c r="E73" s="19">
        <v>2</v>
      </c>
      <c r="F73" s="19">
        <v>47.43</v>
      </c>
      <c r="G73" s="19">
        <v>0.13700000000000001</v>
      </c>
      <c r="H73" s="21">
        <f t="shared" si="26"/>
        <v>6.5</v>
      </c>
      <c r="I73" s="21">
        <f t="shared" si="27"/>
        <v>9.23</v>
      </c>
      <c r="J73" s="6">
        <f t="shared" si="28"/>
        <v>2.0299999999999998</v>
      </c>
      <c r="K73" s="6">
        <f t="shared" si="6"/>
        <v>5.96</v>
      </c>
      <c r="L73" s="21">
        <f t="shared" ref="L73:L86" si="32">ROUND(SUM(I73:K73),2)</f>
        <v>17.22</v>
      </c>
      <c r="M73" s="21">
        <f t="shared" si="30"/>
        <v>2.0699999999999998</v>
      </c>
      <c r="N73" s="21">
        <f t="shared" si="31"/>
        <v>19.29</v>
      </c>
    </row>
    <row r="74" spans="1:14" s="7" customFormat="1" ht="45" x14ac:dyDescent="0.25">
      <c r="A74" s="9">
        <v>61</v>
      </c>
      <c r="B74" s="19" t="s">
        <v>143</v>
      </c>
      <c r="C74" s="20" t="s">
        <v>144</v>
      </c>
      <c r="D74" s="19" t="s">
        <v>51</v>
      </c>
      <c r="E74" s="19">
        <v>2</v>
      </c>
      <c r="F74" s="19">
        <v>47.43</v>
      </c>
      <c r="G74" s="19">
        <v>4.2000000000000003E-2</v>
      </c>
      <c r="H74" s="21">
        <f t="shared" si="26"/>
        <v>1.99</v>
      </c>
      <c r="I74" s="21">
        <f t="shared" si="27"/>
        <v>2.83</v>
      </c>
      <c r="J74" s="6">
        <f t="shared" si="28"/>
        <v>0.62</v>
      </c>
      <c r="K74" s="6">
        <f t="shared" si="6"/>
        <v>1.83</v>
      </c>
      <c r="L74" s="21">
        <f t="shared" si="32"/>
        <v>5.28</v>
      </c>
      <c r="M74" s="21">
        <f t="shared" si="30"/>
        <v>0.63</v>
      </c>
      <c r="N74" s="21">
        <f t="shared" si="31"/>
        <v>5.91</v>
      </c>
    </row>
    <row r="75" spans="1:14" s="7" customFormat="1" ht="75" x14ac:dyDescent="0.25">
      <c r="A75" s="9">
        <v>62</v>
      </c>
      <c r="B75" s="11" t="s">
        <v>269</v>
      </c>
      <c r="C75" s="4" t="s">
        <v>270</v>
      </c>
      <c r="D75" s="5" t="s">
        <v>36</v>
      </c>
      <c r="E75" s="5">
        <v>1</v>
      </c>
      <c r="F75" s="5">
        <v>43.91</v>
      </c>
      <c r="G75" s="12">
        <v>1.111</v>
      </c>
      <c r="H75" s="6">
        <f t="shared" si="26"/>
        <v>48.78</v>
      </c>
      <c r="I75" s="6">
        <f t="shared" si="27"/>
        <v>69.27</v>
      </c>
      <c r="J75" s="6">
        <f t="shared" si="28"/>
        <v>15.24</v>
      </c>
      <c r="K75" s="6">
        <f t="shared" si="6"/>
        <v>44.75</v>
      </c>
      <c r="L75" s="6">
        <f t="shared" si="32"/>
        <v>129.26</v>
      </c>
      <c r="M75" s="6">
        <f t="shared" si="30"/>
        <v>15.51</v>
      </c>
      <c r="N75" s="6">
        <f t="shared" si="31"/>
        <v>144.77000000000001</v>
      </c>
    </row>
    <row r="76" spans="1:14" s="7" customFormat="1" ht="45" x14ac:dyDescent="0.25">
      <c r="A76" s="9">
        <v>63</v>
      </c>
      <c r="B76" s="11" t="s">
        <v>194</v>
      </c>
      <c r="C76" s="4" t="s">
        <v>195</v>
      </c>
      <c r="D76" s="5" t="s">
        <v>36</v>
      </c>
      <c r="E76" s="5">
        <v>1</v>
      </c>
      <c r="F76" s="5">
        <v>43.91</v>
      </c>
      <c r="G76" s="12">
        <v>1.444</v>
      </c>
      <c r="H76" s="6">
        <f t="shared" si="26"/>
        <v>63.41</v>
      </c>
      <c r="I76" s="6">
        <f t="shared" si="27"/>
        <v>90.04</v>
      </c>
      <c r="J76" s="6">
        <f t="shared" si="28"/>
        <v>19.809999999999999</v>
      </c>
      <c r="K76" s="6">
        <f t="shared" si="6"/>
        <v>58.17</v>
      </c>
      <c r="L76" s="6">
        <f t="shared" si="32"/>
        <v>168.02</v>
      </c>
      <c r="M76" s="6">
        <f t="shared" si="30"/>
        <v>20.16</v>
      </c>
      <c r="N76" s="6">
        <f t="shared" si="31"/>
        <v>188.18</v>
      </c>
    </row>
    <row r="77" spans="1:14" s="7" customFormat="1" ht="30" x14ac:dyDescent="0.25">
      <c r="A77" s="9">
        <v>64</v>
      </c>
      <c r="B77" s="9" t="s">
        <v>103</v>
      </c>
      <c r="C77" s="14" t="s">
        <v>104</v>
      </c>
      <c r="D77" s="9" t="s">
        <v>56</v>
      </c>
      <c r="E77" s="9">
        <v>3</v>
      </c>
      <c r="F77" s="9">
        <v>52.69</v>
      </c>
      <c r="G77" s="9">
        <v>11.111000000000001</v>
      </c>
      <c r="H77" s="16">
        <f t="shared" si="26"/>
        <v>585.44000000000005</v>
      </c>
      <c r="I77" s="16">
        <f t="shared" si="27"/>
        <v>831.32</v>
      </c>
      <c r="J77" s="6">
        <f t="shared" si="28"/>
        <v>182.89</v>
      </c>
      <c r="K77" s="6">
        <f t="shared" ref="K77:K141" si="33">ROUND(I77*64.6%,2)</f>
        <v>537.03</v>
      </c>
      <c r="L77" s="16">
        <f t="shared" si="32"/>
        <v>1551.24</v>
      </c>
      <c r="M77" s="16">
        <f t="shared" si="30"/>
        <v>186.15</v>
      </c>
      <c r="N77" s="16">
        <f t="shared" si="31"/>
        <v>1737.39</v>
      </c>
    </row>
    <row r="78" spans="1:14" s="7" customFormat="1" x14ac:dyDescent="0.25">
      <c r="A78" s="9">
        <v>65</v>
      </c>
      <c r="B78" s="19" t="s">
        <v>145</v>
      </c>
      <c r="C78" s="20" t="s">
        <v>146</v>
      </c>
      <c r="D78" s="19" t="s">
        <v>147</v>
      </c>
      <c r="E78" s="19">
        <v>5</v>
      </c>
      <c r="F78" s="19">
        <v>67.63</v>
      </c>
      <c r="G78" s="19">
        <v>1.08</v>
      </c>
      <c r="H78" s="21">
        <f t="shared" si="26"/>
        <v>73.040000000000006</v>
      </c>
      <c r="I78" s="21">
        <f t="shared" si="27"/>
        <v>103.72</v>
      </c>
      <c r="J78" s="6">
        <f t="shared" si="28"/>
        <v>22.82</v>
      </c>
      <c r="K78" s="6">
        <f t="shared" si="33"/>
        <v>67</v>
      </c>
      <c r="L78" s="21">
        <f t="shared" si="32"/>
        <v>193.54</v>
      </c>
      <c r="M78" s="21">
        <f t="shared" si="30"/>
        <v>23.22</v>
      </c>
      <c r="N78" s="21">
        <f t="shared" si="31"/>
        <v>216.76</v>
      </c>
    </row>
    <row r="79" spans="1:14" s="7" customFormat="1" x14ac:dyDescent="0.25">
      <c r="A79" s="9">
        <v>66</v>
      </c>
      <c r="B79" s="11" t="s">
        <v>202</v>
      </c>
      <c r="C79" s="4" t="s">
        <v>203</v>
      </c>
      <c r="D79" s="5" t="s">
        <v>27</v>
      </c>
      <c r="E79" s="5">
        <v>3</v>
      </c>
      <c r="F79" s="5">
        <v>52.69</v>
      </c>
      <c r="G79" s="12">
        <v>1.5</v>
      </c>
      <c r="H79" s="6">
        <f t="shared" si="26"/>
        <v>79.040000000000006</v>
      </c>
      <c r="I79" s="6">
        <f t="shared" si="27"/>
        <v>112.24</v>
      </c>
      <c r="J79" s="6">
        <f t="shared" si="28"/>
        <v>24.69</v>
      </c>
      <c r="K79" s="6">
        <f t="shared" si="33"/>
        <v>72.510000000000005</v>
      </c>
      <c r="L79" s="6">
        <f t="shared" si="32"/>
        <v>209.44</v>
      </c>
      <c r="M79" s="6">
        <f t="shared" si="30"/>
        <v>25.13</v>
      </c>
      <c r="N79" s="6">
        <f t="shared" si="31"/>
        <v>234.57</v>
      </c>
    </row>
    <row r="80" spans="1:14" s="7" customFormat="1" ht="75" x14ac:dyDescent="0.25">
      <c r="A80" s="9">
        <v>67</v>
      </c>
      <c r="B80" s="19" t="s">
        <v>59</v>
      </c>
      <c r="C80" s="20" t="s">
        <v>257</v>
      </c>
      <c r="D80" s="19" t="s">
        <v>27</v>
      </c>
      <c r="E80" s="19">
        <v>1</v>
      </c>
      <c r="F80" s="19">
        <v>43.91</v>
      </c>
      <c r="G80" s="23">
        <v>3.448</v>
      </c>
      <c r="H80" s="21">
        <f>ROUND(F80*G80,2)</f>
        <v>151.4</v>
      </c>
      <c r="I80" s="21">
        <f t="shared" si="27"/>
        <v>214.99</v>
      </c>
      <c r="J80" s="6">
        <f t="shared" si="28"/>
        <v>47.3</v>
      </c>
      <c r="K80" s="6">
        <f t="shared" si="33"/>
        <v>138.88</v>
      </c>
      <c r="L80" s="21">
        <f t="shared" si="32"/>
        <v>401.17</v>
      </c>
      <c r="M80" s="21">
        <f t="shared" si="30"/>
        <v>48.14</v>
      </c>
      <c r="N80" s="21">
        <f t="shared" si="31"/>
        <v>449.31</v>
      </c>
    </row>
    <row r="81" spans="1:14" s="7" customFormat="1" ht="60" x14ac:dyDescent="0.25">
      <c r="A81" s="9">
        <v>68</v>
      </c>
      <c r="B81" s="19" t="s">
        <v>137</v>
      </c>
      <c r="C81" s="20" t="s">
        <v>138</v>
      </c>
      <c r="D81" s="19" t="s">
        <v>27</v>
      </c>
      <c r="E81" s="19">
        <v>2</v>
      </c>
      <c r="F81" s="19">
        <v>47.43</v>
      </c>
      <c r="G81" s="19">
        <v>6.6669999999999998</v>
      </c>
      <c r="H81" s="21">
        <f t="shared" si="26"/>
        <v>316.22000000000003</v>
      </c>
      <c r="I81" s="21">
        <f t="shared" si="27"/>
        <v>449.03</v>
      </c>
      <c r="J81" s="6">
        <f t="shared" si="28"/>
        <v>98.79</v>
      </c>
      <c r="K81" s="6">
        <f t="shared" si="33"/>
        <v>290.07</v>
      </c>
      <c r="L81" s="21">
        <f t="shared" si="32"/>
        <v>837.89</v>
      </c>
      <c r="M81" s="21">
        <f t="shared" si="30"/>
        <v>100.55</v>
      </c>
      <c r="N81" s="21">
        <f t="shared" si="31"/>
        <v>938.44</v>
      </c>
    </row>
    <row r="82" spans="1:14" s="7" customFormat="1" ht="60" x14ac:dyDescent="0.25">
      <c r="A82" s="9">
        <v>69</v>
      </c>
      <c r="B82" s="9" t="s">
        <v>101</v>
      </c>
      <c r="C82" s="14" t="s">
        <v>102</v>
      </c>
      <c r="D82" s="9" t="s">
        <v>27</v>
      </c>
      <c r="E82" s="9">
        <v>2</v>
      </c>
      <c r="F82" s="9">
        <v>47.43</v>
      </c>
      <c r="G82" s="16">
        <v>10</v>
      </c>
      <c r="H82" s="16">
        <f t="shared" si="26"/>
        <v>474.3</v>
      </c>
      <c r="I82" s="16">
        <f t="shared" si="27"/>
        <v>673.51</v>
      </c>
      <c r="J82" s="6">
        <f t="shared" si="28"/>
        <v>148.16999999999999</v>
      </c>
      <c r="K82" s="6">
        <f t="shared" si="33"/>
        <v>435.09</v>
      </c>
      <c r="L82" s="16">
        <f t="shared" si="32"/>
        <v>1256.77</v>
      </c>
      <c r="M82" s="16">
        <f t="shared" si="30"/>
        <v>150.81</v>
      </c>
      <c r="N82" s="16">
        <f t="shared" si="31"/>
        <v>1407.58</v>
      </c>
    </row>
    <row r="83" spans="1:14" s="7" customFormat="1" ht="60" x14ac:dyDescent="0.25">
      <c r="A83" s="9">
        <v>70</v>
      </c>
      <c r="B83" s="5" t="s">
        <v>84</v>
      </c>
      <c r="C83" s="4" t="s">
        <v>85</v>
      </c>
      <c r="D83" s="5" t="s">
        <v>27</v>
      </c>
      <c r="E83" s="5">
        <v>2</v>
      </c>
      <c r="F83" s="5">
        <v>47.43</v>
      </c>
      <c r="G83" s="17">
        <v>5</v>
      </c>
      <c r="H83" s="8">
        <f t="shared" si="26"/>
        <v>237.15</v>
      </c>
      <c r="I83" s="8">
        <f t="shared" si="27"/>
        <v>336.75</v>
      </c>
      <c r="J83" s="6">
        <f t="shared" si="28"/>
        <v>74.09</v>
      </c>
      <c r="K83" s="6">
        <f t="shared" si="33"/>
        <v>217.54</v>
      </c>
      <c r="L83" s="8">
        <f t="shared" si="32"/>
        <v>628.38</v>
      </c>
      <c r="M83" s="8">
        <f t="shared" si="30"/>
        <v>75.41</v>
      </c>
      <c r="N83" s="8">
        <f t="shared" si="31"/>
        <v>703.79</v>
      </c>
    </row>
    <row r="84" spans="1:14" s="7" customFormat="1" ht="45" x14ac:dyDescent="0.25">
      <c r="A84" s="9">
        <v>71</v>
      </c>
      <c r="B84" s="9" t="s">
        <v>90</v>
      </c>
      <c r="C84" s="14" t="s">
        <v>91</v>
      </c>
      <c r="D84" s="9" t="s">
        <v>27</v>
      </c>
      <c r="E84" s="9">
        <v>2</v>
      </c>
      <c r="F84" s="16">
        <v>47.43</v>
      </c>
      <c r="G84" s="9">
        <v>6.6669999999999998</v>
      </c>
      <c r="H84" s="16">
        <f t="shared" si="26"/>
        <v>316.22000000000003</v>
      </c>
      <c r="I84" s="16">
        <f t="shared" si="27"/>
        <v>449.03</v>
      </c>
      <c r="J84" s="6">
        <f t="shared" si="28"/>
        <v>98.79</v>
      </c>
      <c r="K84" s="6">
        <f t="shared" si="33"/>
        <v>290.07</v>
      </c>
      <c r="L84" s="16">
        <f t="shared" si="32"/>
        <v>837.89</v>
      </c>
      <c r="M84" s="16">
        <f t="shared" si="30"/>
        <v>100.55</v>
      </c>
      <c r="N84" s="16">
        <f t="shared" si="31"/>
        <v>938.44</v>
      </c>
    </row>
    <row r="85" spans="1:14" s="7" customFormat="1" ht="30" x14ac:dyDescent="0.25">
      <c r="A85" s="9">
        <v>72</v>
      </c>
      <c r="B85" s="19" t="s">
        <v>176</v>
      </c>
      <c r="C85" s="20" t="s">
        <v>177</v>
      </c>
      <c r="D85" s="19" t="s">
        <v>147</v>
      </c>
      <c r="E85" s="19">
        <v>4</v>
      </c>
      <c r="F85" s="19">
        <v>59.28</v>
      </c>
      <c r="G85" s="23">
        <v>3.8460000000000001</v>
      </c>
      <c r="H85" s="21">
        <f t="shared" si="26"/>
        <v>227.99</v>
      </c>
      <c r="I85" s="21">
        <f t="shared" si="27"/>
        <v>323.75</v>
      </c>
      <c r="J85" s="6">
        <f t="shared" si="28"/>
        <v>71.23</v>
      </c>
      <c r="K85" s="6">
        <f t="shared" si="33"/>
        <v>209.14</v>
      </c>
      <c r="L85" s="21">
        <f t="shared" si="32"/>
        <v>604.12</v>
      </c>
      <c r="M85" s="21">
        <f t="shared" si="30"/>
        <v>72.489999999999995</v>
      </c>
      <c r="N85" s="21">
        <f t="shared" si="31"/>
        <v>676.61</v>
      </c>
    </row>
    <row r="86" spans="1:14" s="7" customFormat="1" ht="30" x14ac:dyDescent="0.25">
      <c r="A86" s="9">
        <v>73</v>
      </c>
      <c r="B86" s="9" t="s">
        <v>247</v>
      </c>
      <c r="C86" s="14" t="s">
        <v>248</v>
      </c>
      <c r="D86" s="9" t="s">
        <v>27</v>
      </c>
      <c r="E86" s="9">
        <v>2</v>
      </c>
      <c r="F86" s="9">
        <v>47.43</v>
      </c>
      <c r="G86" s="16">
        <v>0.32</v>
      </c>
      <c r="H86" s="16">
        <f t="shared" si="26"/>
        <v>15.18</v>
      </c>
      <c r="I86" s="16">
        <f t="shared" si="27"/>
        <v>21.56</v>
      </c>
      <c r="J86" s="6">
        <f t="shared" si="28"/>
        <v>4.74</v>
      </c>
      <c r="K86" s="6">
        <f t="shared" si="33"/>
        <v>13.93</v>
      </c>
      <c r="L86" s="16">
        <f t="shared" si="32"/>
        <v>40.229999999999997</v>
      </c>
      <c r="M86" s="16">
        <f t="shared" si="30"/>
        <v>4.83</v>
      </c>
      <c r="N86" s="16">
        <f t="shared" si="31"/>
        <v>45.06</v>
      </c>
    </row>
    <row r="87" spans="1:14" s="7" customFormat="1" ht="30" x14ac:dyDescent="0.25">
      <c r="A87" s="9">
        <v>74</v>
      </c>
      <c r="B87" s="11" t="s">
        <v>41</v>
      </c>
      <c r="C87" s="4" t="s">
        <v>42</v>
      </c>
      <c r="D87" s="5" t="s">
        <v>17</v>
      </c>
      <c r="E87" s="5">
        <v>2</v>
      </c>
      <c r="F87" s="5">
        <v>47.43</v>
      </c>
      <c r="G87" s="12">
        <v>1.9E-2</v>
      </c>
      <c r="H87" s="6">
        <f>ROUND(F87*G87,2)</f>
        <v>0.9</v>
      </c>
      <c r="I87" s="6">
        <f t="shared" si="27"/>
        <v>1.28</v>
      </c>
      <c r="J87" s="6">
        <f t="shared" si="22"/>
        <v>0.28000000000000003</v>
      </c>
      <c r="K87" s="6">
        <f t="shared" si="33"/>
        <v>0.83</v>
      </c>
      <c r="L87" s="6">
        <f>ROUND(SUM(I87:K87),2)</f>
        <v>2.39</v>
      </c>
      <c r="M87" s="6">
        <f t="shared" si="30"/>
        <v>0.28999999999999998</v>
      </c>
      <c r="N87" s="6">
        <f t="shared" si="31"/>
        <v>2.68</v>
      </c>
    </row>
    <row r="88" spans="1:14" s="7" customFormat="1" ht="60" x14ac:dyDescent="0.25">
      <c r="A88" s="9">
        <v>75</v>
      </c>
      <c r="B88" s="9" t="s">
        <v>312</v>
      </c>
      <c r="C88" s="14" t="s">
        <v>313</v>
      </c>
      <c r="D88" s="9" t="s">
        <v>17</v>
      </c>
      <c r="E88" s="9">
        <v>5</v>
      </c>
      <c r="F88" s="16">
        <v>67.63</v>
      </c>
      <c r="G88" s="9">
        <v>0.2</v>
      </c>
      <c r="H88" s="16">
        <f t="shared" ref="H88:H90" si="34">ROUND(F88*G88,2)</f>
        <v>13.53</v>
      </c>
      <c r="I88" s="16">
        <f t="shared" si="27"/>
        <v>19.21</v>
      </c>
      <c r="J88" s="6">
        <f t="shared" si="22"/>
        <v>4.2300000000000004</v>
      </c>
      <c r="K88" s="6">
        <f t="shared" si="33"/>
        <v>12.41</v>
      </c>
      <c r="L88" s="16">
        <f t="shared" ref="L88:L92" si="35">ROUND(SUM(I88:K88),2)</f>
        <v>35.85</v>
      </c>
      <c r="M88" s="16">
        <f t="shared" si="30"/>
        <v>4.3</v>
      </c>
      <c r="N88" s="16">
        <f t="shared" si="31"/>
        <v>40.15</v>
      </c>
    </row>
    <row r="89" spans="1:14" s="7" customFormat="1" ht="60" x14ac:dyDescent="0.25">
      <c r="A89" s="9">
        <v>76</v>
      </c>
      <c r="B89" s="9" t="s">
        <v>88</v>
      </c>
      <c r="C89" s="14" t="s">
        <v>89</v>
      </c>
      <c r="D89" s="9" t="s">
        <v>17</v>
      </c>
      <c r="E89" s="9">
        <v>5</v>
      </c>
      <c r="F89" s="16">
        <v>67.63</v>
      </c>
      <c r="G89" s="9">
        <v>0.30299999999999999</v>
      </c>
      <c r="H89" s="16">
        <f t="shared" si="34"/>
        <v>20.49</v>
      </c>
      <c r="I89" s="16">
        <f t="shared" si="27"/>
        <v>29.1</v>
      </c>
      <c r="J89" s="6">
        <f t="shared" si="22"/>
        <v>6.4</v>
      </c>
      <c r="K89" s="6">
        <f t="shared" si="33"/>
        <v>18.8</v>
      </c>
      <c r="L89" s="16">
        <f t="shared" si="35"/>
        <v>54.3</v>
      </c>
      <c r="M89" s="16">
        <f t="shared" si="30"/>
        <v>6.52</v>
      </c>
      <c r="N89" s="16">
        <f t="shared" si="31"/>
        <v>60.82</v>
      </c>
    </row>
    <row r="90" spans="1:14" s="7" customFormat="1" ht="60" x14ac:dyDescent="0.25">
      <c r="A90" s="9">
        <v>77</v>
      </c>
      <c r="B90" s="19" t="s">
        <v>139</v>
      </c>
      <c r="C90" s="20" t="s">
        <v>140</v>
      </c>
      <c r="D90" s="19" t="s">
        <v>51</v>
      </c>
      <c r="E90" s="19">
        <v>4</v>
      </c>
      <c r="F90" s="19">
        <v>59.28</v>
      </c>
      <c r="G90" s="19">
        <v>2.1000000000000001E-2</v>
      </c>
      <c r="H90" s="21">
        <f t="shared" si="34"/>
        <v>1.24</v>
      </c>
      <c r="I90" s="21">
        <f t="shared" si="27"/>
        <v>1.76</v>
      </c>
      <c r="J90" s="6">
        <f t="shared" si="22"/>
        <v>0.39</v>
      </c>
      <c r="K90" s="6">
        <f t="shared" si="33"/>
        <v>1.1399999999999999</v>
      </c>
      <c r="L90" s="21">
        <f t="shared" ref="L90:L91" si="36">ROUND(SUM(I90:K90),2)</f>
        <v>3.29</v>
      </c>
      <c r="M90" s="21">
        <f t="shared" si="30"/>
        <v>0.39</v>
      </c>
      <c r="N90" s="21">
        <f t="shared" si="31"/>
        <v>3.68</v>
      </c>
    </row>
    <row r="91" spans="1:14" s="7" customFormat="1" ht="30" x14ac:dyDescent="0.25">
      <c r="A91" s="9">
        <v>78</v>
      </c>
      <c r="B91" s="19" t="s">
        <v>255</v>
      </c>
      <c r="C91" s="20" t="s">
        <v>256</v>
      </c>
      <c r="D91" s="19" t="s">
        <v>51</v>
      </c>
      <c r="E91" s="19">
        <v>2</v>
      </c>
      <c r="F91" s="19">
        <v>47.43</v>
      </c>
      <c r="G91" s="23">
        <v>0.64</v>
      </c>
      <c r="H91" s="21">
        <f>ROUND(F91*G91,2)</f>
        <v>30.36</v>
      </c>
      <c r="I91" s="21">
        <f t="shared" si="27"/>
        <v>43.11</v>
      </c>
      <c r="J91" s="6">
        <f t="shared" si="22"/>
        <v>9.48</v>
      </c>
      <c r="K91" s="6">
        <f t="shared" si="33"/>
        <v>27.85</v>
      </c>
      <c r="L91" s="21">
        <f t="shared" si="36"/>
        <v>80.44</v>
      </c>
      <c r="M91" s="21">
        <f t="shared" si="30"/>
        <v>9.65</v>
      </c>
      <c r="N91" s="21">
        <f t="shared" si="31"/>
        <v>90.09</v>
      </c>
    </row>
    <row r="92" spans="1:14" s="7" customFormat="1" ht="30" x14ac:dyDescent="0.25">
      <c r="A92" s="9">
        <v>79</v>
      </c>
      <c r="B92" s="19" t="s">
        <v>188</v>
      </c>
      <c r="C92" s="20" t="s">
        <v>189</v>
      </c>
      <c r="D92" s="19" t="s">
        <v>51</v>
      </c>
      <c r="E92" s="19">
        <v>2</v>
      </c>
      <c r="F92" s="19">
        <v>47.43</v>
      </c>
      <c r="G92" s="23">
        <v>0.82</v>
      </c>
      <c r="H92" s="21">
        <f>ROUND(F92*G92,2)</f>
        <v>38.89</v>
      </c>
      <c r="I92" s="21">
        <f t="shared" si="27"/>
        <v>55.22</v>
      </c>
      <c r="J92" s="6">
        <f t="shared" si="22"/>
        <v>12.15</v>
      </c>
      <c r="K92" s="6">
        <f t="shared" si="33"/>
        <v>35.67</v>
      </c>
      <c r="L92" s="21">
        <f t="shared" si="35"/>
        <v>103.04</v>
      </c>
      <c r="M92" s="21">
        <f t="shared" si="30"/>
        <v>12.36</v>
      </c>
      <c r="N92" s="21">
        <f t="shared" si="31"/>
        <v>115.4</v>
      </c>
    </row>
    <row r="93" spans="1:14" s="7" customFormat="1" x14ac:dyDescent="0.25">
      <c r="A93" s="37" t="s">
        <v>227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</row>
    <row r="94" spans="1:14" s="7" customFormat="1" x14ac:dyDescent="0.25">
      <c r="A94" s="5">
        <v>80</v>
      </c>
      <c r="B94" s="19" t="s">
        <v>186</v>
      </c>
      <c r="C94" s="20" t="s">
        <v>187</v>
      </c>
      <c r="D94" s="19" t="s">
        <v>51</v>
      </c>
      <c r="E94" s="19">
        <v>1</v>
      </c>
      <c r="F94" s="5">
        <v>43.91</v>
      </c>
      <c r="G94" s="23">
        <v>5.0000000000000001E-3</v>
      </c>
      <c r="H94" s="21">
        <f>ROUND(F94*G94,2)</f>
        <v>0.22</v>
      </c>
      <c r="I94" s="21">
        <f t="shared" ref="I94:I101" si="37">ROUND(H94*42%+H94,2)</f>
        <v>0.31</v>
      </c>
      <c r="J94" s="6">
        <f t="shared" ref="J94:J101" si="38">ROUND(I94*22%,2)</f>
        <v>7.0000000000000007E-2</v>
      </c>
      <c r="K94" s="6">
        <f t="shared" si="33"/>
        <v>0.2</v>
      </c>
      <c r="L94" s="21">
        <f t="shared" ref="L94:L115" si="39">ROUND(SUM(I94:K94),2)</f>
        <v>0.57999999999999996</v>
      </c>
      <c r="M94" s="21">
        <f t="shared" ref="M94:M101" si="40">ROUND(L94*12%,2)</f>
        <v>7.0000000000000007E-2</v>
      </c>
      <c r="N94" s="21">
        <f t="shared" ref="N94:N101" si="41">ROUND(L94+M94,2)</f>
        <v>0.65</v>
      </c>
    </row>
    <row r="95" spans="1:14" s="7" customFormat="1" ht="45" x14ac:dyDescent="0.25">
      <c r="A95" s="5">
        <v>81</v>
      </c>
      <c r="B95" s="11" t="s">
        <v>204</v>
      </c>
      <c r="C95" s="4" t="s">
        <v>205</v>
      </c>
      <c r="D95" s="5" t="s">
        <v>51</v>
      </c>
      <c r="E95" s="5">
        <v>1</v>
      </c>
      <c r="F95" s="5">
        <v>43.91</v>
      </c>
      <c r="G95" s="12">
        <v>6.0000000000000001E-3</v>
      </c>
      <c r="H95" s="6">
        <f t="shared" ref="H95:H158" si="42">ROUND(F95*G95,2)</f>
        <v>0.26</v>
      </c>
      <c r="I95" s="6">
        <f t="shared" si="37"/>
        <v>0.37</v>
      </c>
      <c r="J95" s="6">
        <f t="shared" si="38"/>
        <v>0.08</v>
      </c>
      <c r="K95" s="6">
        <f t="shared" si="33"/>
        <v>0.24</v>
      </c>
      <c r="L95" s="6">
        <f t="shared" si="39"/>
        <v>0.69</v>
      </c>
      <c r="M95" s="6">
        <f t="shared" si="40"/>
        <v>0.08</v>
      </c>
      <c r="N95" s="6">
        <f t="shared" si="41"/>
        <v>0.77</v>
      </c>
    </row>
    <row r="96" spans="1:14" s="25" customFormat="1" ht="60" x14ac:dyDescent="0.25">
      <c r="A96" s="5">
        <v>82</v>
      </c>
      <c r="B96" s="5" t="s">
        <v>296</v>
      </c>
      <c r="C96" s="4" t="s">
        <v>297</v>
      </c>
      <c r="D96" s="5" t="s">
        <v>36</v>
      </c>
      <c r="E96" s="5">
        <v>1</v>
      </c>
      <c r="F96" s="5">
        <v>43.91</v>
      </c>
      <c r="G96" s="5">
        <v>0.82</v>
      </c>
      <c r="H96" s="8">
        <f t="shared" si="42"/>
        <v>36.01</v>
      </c>
      <c r="I96" s="8">
        <f t="shared" si="37"/>
        <v>51.13</v>
      </c>
      <c r="J96" s="6">
        <f t="shared" si="38"/>
        <v>11.25</v>
      </c>
      <c r="K96" s="6">
        <f t="shared" si="33"/>
        <v>33.03</v>
      </c>
      <c r="L96" s="8">
        <f t="shared" si="39"/>
        <v>95.41</v>
      </c>
      <c r="M96" s="8">
        <f t="shared" si="40"/>
        <v>11.45</v>
      </c>
      <c r="N96" s="8">
        <f t="shared" si="41"/>
        <v>106.86</v>
      </c>
    </row>
    <row r="97" spans="1:14" s="7" customFormat="1" ht="60" x14ac:dyDescent="0.25">
      <c r="A97" s="5">
        <v>83</v>
      </c>
      <c r="B97" s="19" t="s">
        <v>154</v>
      </c>
      <c r="C97" s="20" t="s">
        <v>155</v>
      </c>
      <c r="D97" s="19" t="s">
        <v>36</v>
      </c>
      <c r="E97" s="19">
        <v>1</v>
      </c>
      <c r="F97" s="5">
        <v>43.91</v>
      </c>
      <c r="G97" s="19">
        <v>0.58499999999999996</v>
      </c>
      <c r="H97" s="21">
        <f t="shared" si="42"/>
        <v>25.69</v>
      </c>
      <c r="I97" s="21">
        <f t="shared" si="37"/>
        <v>36.479999999999997</v>
      </c>
      <c r="J97" s="6">
        <f t="shared" si="38"/>
        <v>8.0299999999999994</v>
      </c>
      <c r="K97" s="6">
        <f t="shared" si="33"/>
        <v>23.57</v>
      </c>
      <c r="L97" s="21">
        <f t="shared" si="39"/>
        <v>68.08</v>
      </c>
      <c r="M97" s="21">
        <f t="shared" si="40"/>
        <v>8.17</v>
      </c>
      <c r="N97" s="21">
        <f t="shared" si="41"/>
        <v>76.25</v>
      </c>
    </row>
    <row r="98" spans="1:14" s="7" customFormat="1" ht="60" x14ac:dyDescent="0.25">
      <c r="A98" s="5">
        <v>84</v>
      </c>
      <c r="B98" s="19" t="s">
        <v>156</v>
      </c>
      <c r="C98" s="20" t="s">
        <v>157</v>
      </c>
      <c r="D98" s="19" t="s">
        <v>36</v>
      </c>
      <c r="E98" s="19">
        <v>1</v>
      </c>
      <c r="F98" s="19">
        <v>43.91</v>
      </c>
      <c r="G98" s="19">
        <v>1.111</v>
      </c>
      <c r="H98" s="21">
        <f t="shared" si="42"/>
        <v>48.78</v>
      </c>
      <c r="I98" s="21">
        <f t="shared" si="37"/>
        <v>69.27</v>
      </c>
      <c r="J98" s="6">
        <f t="shared" si="38"/>
        <v>15.24</v>
      </c>
      <c r="K98" s="6">
        <f t="shared" si="33"/>
        <v>44.75</v>
      </c>
      <c r="L98" s="21">
        <f t="shared" si="39"/>
        <v>129.26</v>
      </c>
      <c r="M98" s="21">
        <f t="shared" si="40"/>
        <v>15.51</v>
      </c>
      <c r="N98" s="21">
        <f t="shared" si="41"/>
        <v>144.77000000000001</v>
      </c>
    </row>
    <row r="99" spans="1:14" s="7" customFormat="1" ht="60" x14ac:dyDescent="0.25">
      <c r="A99" s="5">
        <v>85</v>
      </c>
      <c r="B99" s="11" t="s">
        <v>192</v>
      </c>
      <c r="C99" s="4" t="s">
        <v>193</v>
      </c>
      <c r="D99" s="5" t="s">
        <v>36</v>
      </c>
      <c r="E99" s="5">
        <v>1</v>
      </c>
      <c r="F99" s="5">
        <v>43.91</v>
      </c>
      <c r="G99" s="12">
        <v>1.25</v>
      </c>
      <c r="H99" s="6">
        <f t="shared" si="42"/>
        <v>54.89</v>
      </c>
      <c r="I99" s="6">
        <f t="shared" si="37"/>
        <v>77.94</v>
      </c>
      <c r="J99" s="6">
        <f t="shared" si="38"/>
        <v>17.149999999999999</v>
      </c>
      <c r="K99" s="6">
        <f t="shared" si="33"/>
        <v>50.35</v>
      </c>
      <c r="L99" s="6">
        <f t="shared" si="39"/>
        <v>145.44</v>
      </c>
      <c r="M99" s="6">
        <f t="shared" si="40"/>
        <v>17.45</v>
      </c>
      <c r="N99" s="6">
        <f t="shared" si="41"/>
        <v>162.88999999999999</v>
      </c>
    </row>
    <row r="100" spans="1:14" s="7" customFormat="1" ht="60" x14ac:dyDescent="0.25">
      <c r="A100" s="5">
        <v>86</v>
      </c>
      <c r="B100" s="11" t="s">
        <v>220</v>
      </c>
      <c r="C100" s="4" t="s">
        <v>221</v>
      </c>
      <c r="D100" s="5" t="s">
        <v>36</v>
      </c>
      <c r="E100" s="5">
        <v>1</v>
      </c>
      <c r="F100" s="5">
        <v>43.91</v>
      </c>
      <c r="G100" s="12">
        <v>1.429</v>
      </c>
      <c r="H100" s="6">
        <f t="shared" si="42"/>
        <v>62.75</v>
      </c>
      <c r="I100" s="6">
        <f t="shared" si="37"/>
        <v>89.11</v>
      </c>
      <c r="J100" s="6">
        <f t="shared" si="38"/>
        <v>19.600000000000001</v>
      </c>
      <c r="K100" s="6">
        <f t="shared" si="33"/>
        <v>57.57</v>
      </c>
      <c r="L100" s="6">
        <f t="shared" si="39"/>
        <v>166.28</v>
      </c>
      <c r="M100" s="6">
        <f t="shared" si="40"/>
        <v>19.95</v>
      </c>
      <c r="N100" s="6">
        <f t="shared" si="41"/>
        <v>186.23</v>
      </c>
    </row>
    <row r="101" spans="1:14" s="7" customFormat="1" ht="75" x14ac:dyDescent="0.25">
      <c r="A101" s="5">
        <v>87</v>
      </c>
      <c r="B101" s="11" t="s">
        <v>196</v>
      </c>
      <c r="C101" s="4" t="s">
        <v>197</v>
      </c>
      <c r="D101" s="5" t="s">
        <v>17</v>
      </c>
      <c r="E101" s="5">
        <v>3</v>
      </c>
      <c r="F101" s="5">
        <v>52.69</v>
      </c>
      <c r="G101" s="12">
        <v>1.2999999999999999E-2</v>
      </c>
      <c r="H101" s="6">
        <f t="shared" si="42"/>
        <v>0.68</v>
      </c>
      <c r="I101" s="6">
        <f t="shared" si="37"/>
        <v>0.97</v>
      </c>
      <c r="J101" s="6">
        <f t="shared" si="38"/>
        <v>0.21</v>
      </c>
      <c r="K101" s="6">
        <f t="shared" si="33"/>
        <v>0.63</v>
      </c>
      <c r="L101" s="6">
        <f t="shared" si="39"/>
        <v>1.81</v>
      </c>
      <c r="M101" s="6">
        <f t="shared" si="40"/>
        <v>0.22</v>
      </c>
      <c r="N101" s="6">
        <f t="shared" si="41"/>
        <v>2.0299999999999998</v>
      </c>
    </row>
    <row r="102" spans="1:14" s="7" customFormat="1" ht="90" x14ac:dyDescent="0.25">
      <c r="A102" s="5">
        <v>88</v>
      </c>
      <c r="B102" s="5" t="s">
        <v>45</v>
      </c>
      <c r="C102" s="4" t="s">
        <v>46</v>
      </c>
      <c r="D102" s="5" t="s">
        <v>17</v>
      </c>
      <c r="E102" s="5">
        <v>3</v>
      </c>
      <c r="F102" s="8">
        <v>52.69</v>
      </c>
      <c r="G102" s="5">
        <v>0.08</v>
      </c>
      <c r="H102" s="8">
        <f t="shared" si="42"/>
        <v>4.22</v>
      </c>
      <c r="I102" s="8">
        <f t="shared" si="27"/>
        <v>5.99</v>
      </c>
      <c r="J102" s="6">
        <f t="shared" si="22"/>
        <v>1.32</v>
      </c>
      <c r="K102" s="6">
        <f t="shared" si="33"/>
        <v>3.87</v>
      </c>
      <c r="L102" s="8">
        <f t="shared" si="39"/>
        <v>11.18</v>
      </c>
      <c r="M102" s="8">
        <f t="shared" si="30"/>
        <v>1.34</v>
      </c>
      <c r="N102" s="8">
        <f t="shared" si="31"/>
        <v>12.52</v>
      </c>
    </row>
    <row r="103" spans="1:14" s="7" customFormat="1" ht="45" x14ac:dyDescent="0.25">
      <c r="A103" s="5">
        <v>89</v>
      </c>
      <c r="B103" s="9" t="s">
        <v>57</v>
      </c>
      <c r="C103" s="14" t="s">
        <v>58</v>
      </c>
      <c r="D103" s="9" t="s">
        <v>56</v>
      </c>
      <c r="E103" s="9">
        <v>1</v>
      </c>
      <c r="F103" s="16">
        <v>43.91</v>
      </c>
      <c r="G103" s="15">
        <v>1.35</v>
      </c>
      <c r="H103" s="16">
        <f t="shared" si="42"/>
        <v>59.28</v>
      </c>
      <c r="I103" s="16">
        <f t="shared" si="27"/>
        <v>84.18</v>
      </c>
      <c r="J103" s="6">
        <f t="shared" si="22"/>
        <v>18.52</v>
      </c>
      <c r="K103" s="6">
        <f t="shared" si="33"/>
        <v>54.38</v>
      </c>
      <c r="L103" s="16">
        <f t="shared" si="39"/>
        <v>157.08000000000001</v>
      </c>
      <c r="M103" s="16">
        <f t="shared" si="30"/>
        <v>18.850000000000001</v>
      </c>
      <c r="N103" s="16">
        <f t="shared" si="31"/>
        <v>175.93</v>
      </c>
    </row>
    <row r="104" spans="1:14" s="7" customFormat="1" ht="38.25" customHeight="1" x14ac:dyDescent="0.25">
      <c r="A104" s="5">
        <v>90</v>
      </c>
      <c r="B104" s="9" t="s">
        <v>253</v>
      </c>
      <c r="C104" s="14" t="s">
        <v>254</v>
      </c>
      <c r="D104" s="9" t="s">
        <v>36</v>
      </c>
      <c r="E104" s="9">
        <v>1</v>
      </c>
      <c r="F104" s="9">
        <v>43.91</v>
      </c>
      <c r="G104" s="15">
        <v>1.7</v>
      </c>
      <c r="H104" s="16">
        <f t="shared" si="42"/>
        <v>74.650000000000006</v>
      </c>
      <c r="I104" s="16">
        <f t="shared" si="27"/>
        <v>106</v>
      </c>
      <c r="J104" s="6">
        <f t="shared" si="22"/>
        <v>23.32</v>
      </c>
      <c r="K104" s="6">
        <f t="shared" si="33"/>
        <v>68.48</v>
      </c>
      <c r="L104" s="16">
        <f t="shared" si="39"/>
        <v>197.8</v>
      </c>
      <c r="M104" s="16">
        <f t="shared" si="30"/>
        <v>23.74</v>
      </c>
      <c r="N104" s="16">
        <f t="shared" si="31"/>
        <v>221.54</v>
      </c>
    </row>
    <row r="105" spans="1:14" s="7" customFormat="1" ht="30" x14ac:dyDescent="0.25">
      <c r="A105" s="5">
        <v>91</v>
      </c>
      <c r="B105" s="9" t="s">
        <v>54</v>
      </c>
      <c r="C105" s="14" t="s">
        <v>55</v>
      </c>
      <c r="D105" s="9" t="s">
        <v>56</v>
      </c>
      <c r="E105" s="9">
        <v>1</v>
      </c>
      <c r="F105" s="16">
        <v>43.91</v>
      </c>
      <c r="G105" s="9">
        <v>2.5</v>
      </c>
      <c r="H105" s="16">
        <f t="shared" si="42"/>
        <v>109.78</v>
      </c>
      <c r="I105" s="16">
        <f t="shared" si="27"/>
        <v>155.88999999999999</v>
      </c>
      <c r="J105" s="6">
        <f t="shared" si="22"/>
        <v>34.299999999999997</v>
      </c>
      <c r="K105" s="6">
        <f t="shared" si="33"/>
        <v>100.7</v>
      </c>
      <c r="L105" s="16">
        <f t="shared" si="39"/>
        <v>290.89</v>
      </c>
      <c r="M105" s="16">
        <f t="shared" si="30"/>
        <v>34.909999999999997</v>
      </c>
      <c r="N105" s="16">
        <f t="shared" si="31"/>
        <v>325.8</v>
      </c>
    </row>
    <row r="106" spans="1:14" s="7" customFormat="1" ht="30" x14ac:dyDescent="0.25">
      <c r="A106" s="5">
        <v>92</v>
      </c>
      <c r="B106" s="5" t="s">
        <v>69</v>
      </c>
      <c r="C106" s="4" t="s">
        <v>70</v>
      </c>
      <c r="D106" s="5" t="s">
        <v>56</v>
      </c>
      <c r="E106" s="5">
        <v>1</v>
      </c>
      <c r="F106" s="8">
        <v>43.91</v>
      </c>
      <c r="G106" s="5">
        <v>2.8</v>
      </c>
      <c r="H106" s="8">
        <f t="shared" si="42"/>
        <v>122.95</v>
      </c>
      <c r="I106" s="8">
        <f t="shared" si="27"/>
        <v>174.59</v>
      </c>
      <c r="J106" s="6">
        <f t="shared" si="22"/>
        <v>38.409999999999997</v>
      </c>
      <c r="K106" s="6">
        <f t="shared" si="33"/>
        <v>112.79</v>
      </c>
      <c r="L106" s="8">
        <f t="shared" si="39"/>
        <v>325.79000000000002</v>
      </c>
      <c r="M106" s="8">
        <f t="shared" si="30"/>
        <v>39.090000000000003</v>
      </c>
      <c r="N106" s="8">
        <f t="shared" si="31"/>
        <v>364.88</v>
      </c>
    </row>
    <row r="107" spans="1:14" s="7" customFormat="1" ht="30" x14ac:dyDescent="0.25">
      <c r="A107" s="5">
        <v>93</v>
      </c>
      <c r="B107" s="9" t="s">
        <v>250</v>
      </c>
      <c r="C107" s="14" t="s">
        <v>251</v>
      </c>
      <c r="D107" s="9" t="s">
        <v>36</v>
      </c>
      <c r="E107" s="9">
        <v>2</v>
      </c>
      <c r="F107" s="9">
        <v>47.43</v>
      </c>
      <c r="G107" s="15">
        <v>1</v>
      </c>
      <c r="H107" s="16">
        <f t="shared" si="42"/>
        <v>47.43</v>
      </c>
      <c r="I107" s="16">
        <f t="shared" si="27"/>
        <v>67.349999999999994</v>
      </c>
      <c r="J107" s="6">
        <f t="shared" si="22"/>
        <v>14.82</v>
      </c>
      <c r="K107" s="6">
        <f t="shared" si="33"/>
        <v>43.51</v>
      </c>
      <c r="L107" s="16">
        <f t="shared" si="39"/>
        <v>125.68</v>
      </c>
      <c r="M107" s="16">
        <f t="shared" si="30"/>
        <v>15.08</v>
      </c>
      <c r="N107" s="16">
        <f t="shared" si="31"/>
        <v>140.76</v>
      </c>
    </row>
    <row r="108" spans="1:14" s="7" customFormat="1" x14ac:dyDescent="0.25">
      <c r="A108" s="5">
        <v>94</v>
      </c>
      <c r="B108" s="19" t="s">
        <v>172</v>
      </c>
      <c r="C108" s="20" t="s">
        <v>173</v>
      </c>
      <c r="D108" s="19" t="s">
        <v>36</v>
      </c>
      <c r="E108" s="19">
        <v>1</v>
      </c>
      <c r="F108" s="19">
        <v>43.91</v>
      </c>
      <c r="G108" s="21">
        <v>1.5</v>
      </c>
      <c r="H108" s="21">
        <f t="shared" si="42"/>
        <v>65.87</v>
      </c>
      <c r="I108" s="21">
        <f t="shared" si="27"/>
        <v>93.54</v>
      </c>
      <c r="J108" s="6">
        <f t="shared" si="22"/>
        <v>20.58</v>
      </c>
      <c r="K108" s="6">
        <f t="shared" si="33"/>
        <v>60.43</v>
      </c>
      <c r="L108" s="21">
        <f t="shared" si="39"/>
        <v>174.55</v>
      </c>
      <c r="M108" s="21">
        <f t="shared" si="30"/>
        <v>20.95</v>
      </c>
      <c r="N108" s="21">
        <f t="shared" si="31"/>
        <v>195.5</v>
      </c>
    </row>
    <row r="109" spans="1:14" s="7" customFormat="1" ht="30" x14ac:dyDescent="0.25">
      <c r="A109" s="5">
        <v>95</v>
      </c>
      <c r="B109" s="19" t="s">
        <v>178</v>
      </c>
      <c r="C109" s="20" t="s">
        <v>179</v>
      </c>
      <c r="D109" s="19" t="s">
        <v>56</v>
      </c>
      <c r="E109" s="19">
        <v>2</v>
      </c>
      <c r="F109" s="19">
        <v>47.43</v>
      </c>
      <c r="G109" s="23">
        <v>2.57</v>
      </c>
      <c r="H109" s="21">
        <f t="shared" si="42"/>
        <v>121.9</v>
      </c>
      <c r="I109" s="21">
        <f t="shared" si="27"/>
        <v>173.1</v>
      </c>
      <c r="J109" s="6">
        <f t="shared" si="22"/>
        <v>38.08</v>
      </c>
      <c r="K109" s="6">
        <f t="shared" si="33"/>
        <v>111.82</v>
      </c>
      <c r="L109" s="21">
        <f t="shared" si="39"/>
        <v>323</v>
      </c>
      <c r="M109" s="21">
        <f t="shared" si="30"/>
        <v>38.76</v>
      </c>
      <c r="N109" s="21">
        <f t="shared" si="31"/>
        <v>361.76</v>
      </c>
    </row>
    <row r="110" spans="1:14" s="7" customFormat="1" ht="30" x14ac:dyDescent="0.25">
      <c r="A110" s="5">
        <v>96</v>
      </c>
      <c r="B110" s="9" t="s">
        <v>318</v>
      </c>
      <c r="C110" s="14" t="s">
        <v>319</v>
      </c>
      <c r="D110" s="9" t="s">
        <v>36</v>
      </c>
      <c r="E110" s="9">
        <v>1</v>
      </c>
      <c r="F110" s="16">
        <v>43.91</v>
      </c>
      <c r="G110" s="9">
        <v>1.1499999999999999</v>
      </c>
      <c r="H110" s="16">
        <f t="shared" si="42"/>
        <v>50.5</v>
      </c>
      <c r="I110" s="16">
        <f t="shared" si="27"/>
        <v>71.709999999999994</v>
      </c>
      <c r="J110" s="6">
        <f t="shared" si="22"/>
        <v>15.78</v>
      </c>
      <c r="K110" s="6">
        <f t="shared" si="33"/>
        <v>46.32</v>
      </c>
      <c r="L110" s="16">
        <f t="shared" si="39"/>
        <v>133.81</v>
      </c>
      <c r="M110" s="16">
        <f t="shared" si="30"/>
        <v>16.059999999999999</v>
      </c>
      <c r="N110" s="16">
        <f t="shared" si="31"/>
        <v>149.87</v>
      </c>
    </row>
    <row r="111" spans="1:14" s="7" customFormat="1" ht="60" x14ac:dyDescent="0.25">
      <c r="A111" s="5">
        <v>97</v>
      </c>
      <c r="B111" s="5" t="s">
        <v>266</v>
      </c>
      <c r="C111" s="4" t="s">
        <v>267</v>
      </c>
      <c r="D111" s="5" t="s">
        <v>56</v>
      </c>
      <c r="E111" s="5">
        <v>1</v>
      </c>
      <c r="F111" s="8">
        <v>43.91</v>
      </c>
      <c r="G111" s="17">
        <v>1.5</v>
      </c>
      <c r="H111" s="8">
        <f t="shared" si="42"/>
        <v>65.87</v>
      </c>
      <c r="I111" s="16">
        <f t="shared" si="27"/>
        <v>93.54</v>
      </c>
      <c r="J111" s="6">
        <f t="shared" si="22"/>
        <v>20.58</v>
      </c>
      <c r="K111" s="6">
        <f t="shared" si="33"/>
        <v>60.43</v>
      </c>
      <c r="L111" s="8">
        <f t="shared" si="39"/>
        <v>174.55</v>
      </c>
      <c r="M111" s="8">
        <f t="shared" si="30"/>
        <v>20.95</v>
      </c>
      <c r="N111" s="8">
        <f t="shared" si="31"/>
        <v>195.5</v>
      </c>
    </row>
    <row r="112" spans="1:14" s="7" customFormat="1" x14ac:dyDescent="0.25">
      <c r="A112" s="37" t="s">
        <v>230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</row>
    <row r="113" spans="1:14" s="7" customFormat="1" ht="60" x14ac:dyDescent="0.25">
      <c r="A113" s="5">
        <v>98</v>
      </c>
      <c r="B113" s="5" t="s">
        <v>264</v>
      </c>
      <c r="C113" s="4" t="s">
        <v>265</v>
      </c>
      <c r="D113" s="5" t="s">
        <v>27</v>
      </c>
      <c r="E113" s="5">
        <v>1</v>
      </c>
      <c r="F113" s="8">
        <v>43.91</v>
      </c>
      <c r="G113" s="17">
        <v>1.6</v>
      </c>
      <c r="H113" s="8">
        <f t="shared" ref="H113:H114" si="43">ROUND(F113*G113,2)</f>
        <v>70.260000000000005</v>
      </c>
      <c r="I113" s="16">
        <f t="shared" ref="I113:I114" si="44">ROUND(H113*42%+H113,2)</f>
        <v>99.77</v>
      </c>
      <c r="J113" s="6">
        <f t="shared" ref="J113:J114" si="45">ROUND(I113*22%,2)</f>
        <v>21.95</v>
      </c>
      <c r="K113" s="6">
        <f t="shared" si="33"/>
        <v>64.45</v>
      </c>
      <c r="L113" s="8">
        <f t="shared" ref="L113:L114" si="46">ROUND(SUM(I113:K113),2)</f>
        <v>186.17</v>
      </c>
      <c r="M113" s="8">
        <f t="shared" ref="M113:M114" si="47">ROUND(L113*12%,2)</f>
        <v>22.34</v>
      </c>
      <c r="N113" s="8">
        <f t="shared" ref="N113:N114" si="48">ROUND(L113+M113,2)</f>
        <v>208.51</v>
      </c>
    </row>
    <row r="114" spans="1:14" s="7" customFormat="1" ht="60" x14ac:dyDescent="0.25">
      <c r="A114" s="5">
        <v>99</v>
      </c>
      <c r="B114" s="5" t="s">
        <v>71</v>
      </c>
      <c r="C114" s="4" t="s">
        <v>72</v>
      </c>
      <c r="D114" s="5" t="s">
        <v>27</v>
      </c>
      <c r="E114" s="5">
        <v>1</v>
      </c>
      <c r="F114" s="8">
        <v>43.91</v>
      </c>
      <c r="G114" s="5">
        <v>3.2</v>
      </c>
      <c r="H114" s="8">
        <f t="shared" si="43"/>
        <v>140.51</v>
      </c>
      <c r="I114" s="8">
        <f t="shared" si="44"/>
        <v>199.52</v>
      </c>
      <c r="J114" s="6">
        <f t="shared" si="45"/>
        <v>43.89</v>
      </c>
      <c r="K114" s="6">
        <f t="shared" si="33"/>
        <v>128.88999999999999</v>
      </c>
      <c r="L114" s="8">
        <f t="shared" si="46"/>
        <v>372.3</v>
      </c>
      <c r="M114" s="8">
        <f t="shared" si="47"/>
        <v>44.68</v>
      </c>
      <c r="N114" s="8">
        <f t="shared" si="48"/>
        <v>416.98</v>
      </c>
    </row>
    <row r="115" spans="1:14" s="7" customFormat="1" ht="60" x14ac:dyDescent="0.25">
      <c r="A115" s="5">
        <v>100</v>
      </c>
      <c r="B115" s="9" t="s">
        <v>52</v>
      </c>
      <c r="C115" s="14" t="s">
        <v>53</v>
      </c>
      <c r="D115" s="9" t="s">
        <v>27</v>
      </c>
      <c r="E115" s="9">
        <v>1</v>
      </c>
      <c r="F115" s="16">
        <v>43.91</v>
      </c>
      <c r="G115" s="9">
        <v>4.8</v>
      </c>
      <c r="H115" s="16">
        <f t="shared" si="42"/>
        <v>210.77</v>
      </c>
      <c r="I115" s="16">
        <f t="shared" si="27"/>
        <v>299.29000000000002</v>
      </c>
      <c r="J115" s="6">
        <f t="shared" si="22"/>
        <v>65.84</v>
      </c>
      <c r="K115" s="6">
        <f t="shared" si="33"/>
        <v>193.34</v>
      </c>
      <c r="L115" s="16">
        <f t="shared" si="39"/>
        <v>558.47</v>
      </c>
      <c r="M115" s="16">
        <f t="shared" si="30"/>
        <v>67.02</v>
      </c>
      <c r="N115" s="16">
        <f t="shared" si="31"/>
        <v>625.49</v>
      </c>
    </row>
    <row r="116" spans="1:14" s="7" customFormat="1" ht="45" x14ac:dyDescent="0.25">
      <c r="A116" s="5">
        <v>101</v>
      </c>
      <c r="B116" s="9" t="s">
        <v>208</v>
      </c>
      <c r="C116" s="14" t="s">
        <v>209</v>
      </c>
      <c r="D116" s="9" t="s">
        <v>27</v>
      </c>
      <c r="E116" s="9">
        <v>1</v>
      </c>
      <c r="F116" s="9">
        <v>43.91</v>
      </c>
      <c r="G116" s="16">
        <v>0.03</v>
      </c>
      <c r="H116" s="16">
        <f t="shared" si="42"/>
        <v>1.32</v>
      </c>
      <c r="I116" s="16">
        <f t="shared" si="27"/>
        <v>1.87</v>
      </c>
      <c r="J116" s="6">
        <f t="shared" si="22"/>
        <v>0.41</v>
      </c>
      <c r="K116" s="6">
        <f t="shared" si="33"/>
        <v>1.21</v>
      </c>
      <c r="L116" s="16">
        <f>ROUND(SUM(I116:K116),2)</f>
        <v>3.49</v>
      </c>
      <c r="M116" s="16">
        <f t="shared" si="30"/>
        <v>0.42</v>
      </c>
      <c r="N116" s="16">
        <f t="shared" si="31"/>
        <v>3.91</v>
      </c>
    </row>
    <row r="117" spans="1:14" s="7" customFormat="1" ht="45" x14ac:dyDescent="0.25">
      <c r="A117" s="5">
        <v>102</v>
      </c>
      <c r="B117" s="19" t="s">
        <v>180</v>
      </c>
      <c r="C117" s="20" t="s">
        <v>181</v>
      </c>
      <c r="D117" s="19" t="s">
        <v>27</v>
      </c>
      <c r="E117" s="19">
        <v>1</v>
      </c>
      <c r="F117" s="19">
        <v>43.91</v>
      </c>
      <c r="G117" s="23">
        <v>9.0999999999999998E-2</v>
      </c>
      <c r="H117" s="21">
        <f t="shared" si="42"/>
        <v>4</v>
      </c>
      <c r="I117" s="21">
        <f t="shared" si="27"/>
        <v>5.68</v>
      </c>
      <c r="J117" s="6">
        <f t="shared" si="22"/>
        <v>1.25</v>
      </c>
      <c r="K117" s="6">
        <f t="shared" si="33"/>
        <v>3.67</v>
      </c>
      <c r="L117" s="21">
        <f t="shared" ref="L117" si="49">ROUND(SUM(I117:K117),2)</f>
        <v>10.6</v>
      </c>
      <c r="M117" s="21">
        <f t="shared" si="30"/>
        <v>1.27</v>
      </c>
      <c r="N117" s="21">
        <f t="shared" si="31"/>
        <v>11.87</v>
      </c>
    </row>
    <row r="118" spans="1:14" s="7" customFormat="1" ht="60" x14ac:dyDescent="0.25">
      <c r="A118" s="5">
        <v>103</v>
      </c>
      <c r="B118" s="22" t="s">
        <v>234</v>
      </c>
      <c r="C118" s="20" t="s">
        <v>235</v>
      </c>
      <c r="D118" s="19" t="s">
        <v>27</v>
      </c>
      <c r="E118" s="19">
        <v>1</v>
      </c>
      <c r="F118" s="19">
        <v>43.91</v>
      </c>
      <c r="G118" s="23">
        <f>0.091*2</f>
        <v>0.182</v>
      </c>
      <c r="H118" s="21">
        <f t="shared" si="42"/>
        <v>7.99</v>
      </c>
      <c r="I118" s="21">
        <f t="shared" si="27"/>
        <v>11.35</v>
      </c>
      <c r="J118" s="6">
        <f t="shared" si="22"/>
        <v>2.5</v>
      </c>
      <c r="K118" s="6">
        <f t="shared" si="33"/>
        <v>7.33</v>
      </c>
      <c r="L118" s="21">
        <f>ROUND(SUM(I118:K118),2)</f>
        <v>21.18</v>
      </c>
      <c r="M118" s="21">
        <f t="shared" si="30"/>
        <v>2.54</v>
      </c>
      <c r="N118" s="21">
        <f t="shared" si="31"/>
        <v>23.72</v>
      </c>
    </row>
    <row r="119" spans="1:14" s="7" customFormat="1" ht="45" x14ac:dyDescent="0.25">
      <c r="A119" s="5">
        <v>104</v>
      </c>
      <c r="B119" s="9" t="s">
        <v>59</v>
      </c>
      <c r="C119" s="14" t="s">
        <v>60</v>
      </c>
      <c r="D119" s="9" t="s">
        <v>27</v>
      </c>
      <c r="E119" s="9">
        <v>1</v>
      </c>
      <c r="F119" s="16">
        <v>43.91</v>
      </c>
      <c r="G119" s="9">
        <v>3.448</v>
      </c>
      <c r="H119" s="16">
        <f t="shared" si="42"/>
        <v>151.4</v>
      </c>
      <c r="I119" s="16">
        <f t="shared" si="27"/>
        <v>214.99</v>
      </c>
      <c r="J119" s="6">
        <f t="shared" si="22"/>
        <v>47.3</v>
      </c>
      <c r="K119" s="6">
        <f t="shared" si="33"/>
        <v>138.88</v>
      </c>
      <c r="L119" s="16">
        <f t="shared" ref="L119:L121" si="50">ROUND(SUM(I119:K119),2)</f>
        <v>401.17</v>
      </c>
      <c r="M119" s="16">
        <f t="shared" si="30"/>
        <v>48.14</v>
      </c>
      <c r="N119" s="16">
        <f t="shared" si="31"/>
        <v>449.31</v>
      </c>
    </row>
    <row r="120" spans="1:14" s="7" customFormat="1" ht="45" x14ac:dyDescent="0.25">
      <c r="A120" s="5">
        <v>105</v>
      </c>
      <c r="B120" s="19" t="s">
        <v>174</v>
      </c>
      <c r="C120" s="20" t="s">
        <v>175</v>
      </c>
      <c r="D120" s="19" t="s">
        <v>27</v>
      </c>
      <c r="E120" s="19">
        <v>1</v>
      </c>
      <c r="F120" s="5">
        <v>43.91</v>
      </c>
      <c r="G120" s="23">
        <v>0.42699999999999999</v>
      </c>
      <c r="H120" s="21">
        <f t="shared" si="42"/>
        <v>18.75</v>
      </c>
      <c r="I120" s="21">
        <f t="shared" si="27"/>
        <v>26.63</v>
      </c>
      <c r="J120" s="6">
        <f t="shared" si="22"/>
        <v>5.86</v>
      </c>
      <c r="K120" s="6">
        <f t="shared" si="33"/>
        <v>17.2</v>
      </c>
      <c r="L120" s="21">
        <f t="shared" si="50"/>
        <v>49.69</v>
      </c>
      <c r="M120" s="21">
        <f t="shared" si="30"/>
        <v>5.96</v>
      </c>
      <c r="N120" s="21">
        <f t="shared" si="31"/>
        <v>55.65</v>
      </c>
    </row>
    <row r="121" spans="1:14" s="7" customFormat="1" ht="45" x14ac:dyDescent="0.25">
      <c r="A121" s="5">
        <v>106</v>
      </c>
      <c r="B121" s="18" t="s">
        <v>135</v>
      </c>
      <c r="C121" s="14" t="s">
        <v>136</v>
      </c>
      <c r="D121" s="9" t="s">
        <v>27</v>
      </c>
      <c r="E121" s="9">
        <v>1</v>
      </c>
      <c r="F121" s="5">
        <v>43.91</v>
      </c>
      <c r="G121" s="16">
        <f>0.427*1.15</f>
        <v>0.49104999999999993</v>
      </c>
      <c r="H121" s="16">
        <f t="shared" si="42"/>
        <v>21.56</v>
      </c>
      <c r="I121" s="16">
        <f t="shared" si="27"/>
        <v>30.62</v>
      </c>
      <c r="J121" s="6">
        <f t="shared" si="22"/>
        <v>6.74</v>
      </c>
      <c r="K121" s="6">
        <f t="shared" si="33"/>
        <v>19.78</v>
      </c>
      <c r="L121" s="16">
        <f t="shared" si="50"/>
        <v>57.14</v>
      </c>
      <c r="M121" s="16">
        <f t="shared" si="30"/>
        <v>6.86</v>
      </c>
      <c r="N121" s="16">
        <f t="shared" si="31"/>
        <v>64</v>
      </c>
    </row>
    <row r="122" spans="1:14" s="7" customFormat="1" ht="90" x14ac:dyDescent="0.25">
      <c r="A122" s="5">
        <v>107</v>
      </c>
      <c r="B122" s="24" t="s">
        <v>368</v>
      </c>
      <c r="C122" s="4" t="s">
        <v>369</v>
      </c>
      <c r="D122" s="5" t="s">
        <v>361</v>
      </c>
      <c r="E122" s="5">
        <v>4</v>
      </c>
      <c r="F122" s="5">
        <v>59.28</v>
      </c>
      <c r="G122" s="10">
        <f>0.06*1.2</f>
        <v>7.1999999999999995E-2</v>
      </c>
      <c r="H122" s="8">
        <f t="shared" ref="H122" si="51">ROUND(F122*G122,2)</f>
        <v>4.2699999999999996</v>
      </c>
      <c r="I122" s="8">
        <f t="shared" ref="I122" si="52">ROUND(H122*42%+H122,2)</f>
        <v>6.06</v>
      </c>
      <c r="J122" s="6">
        <f t="shared" ref="J122" si="53">ROUND(I122*22%,2)</f>
        <v>1.33</v>
      </c>
      <c r="K122" s="6">
        <f t="shared" ref="K122" si="54">ROUND(I122*64.6%,2)</f>
        <v>3.91</v>
      </c>
      <c r="L122" s="8">
        <f t="shared" ref="L122" si="55">ROUND(SUM(I122:K122),2)</f>
        <v>11.3</v>
      </c>
      <c r="M122" s="8">
        <f t="shared" ref="M122" si="56">ROUND(L122*12%,2)</f>
        <v>1.36</v>
      </c>
      <c r="N122" s="8">
        <f t="shared" ref="N122" si="57">ROUND(L122+M122,2)</f>
        <v>12.66</v>
      </c>
    </row>
    <row r="123" spans="1:14" s="7" customFormat="1" ht="45" x14ac:dyDescent="0.25">
      <c r="A123" s="5">
        <v>108</v>
      </c>
      <c r="B123" s="5" t="s">
        <v>30</v>
      </c>
      <c r="C123" s="4" t="s">
        <v>31</v>
      </c>
      <c r="D123" s="5" t="s">
        <v>17</v>
      </c>
      <c r="E123" s="5">
        <v>1</v>
      </c>
      <c r="F123" s="5">
        <v>43.91</v>
      </c>
      <c r="G123" s="10">
        <v>0.04</v>
      </c>
      <c r="H123" s="8">
        <f t="shared" si="42"/>
        <v>1.76</v>
      </c>
      <c r="I123" s="8">
        <f t="shared" si="27"/>
        <v>2.5</v>
      </c>
      <c r="J123" s="6">
        <f t="shared" si="22"/>
        <v>0.55000000000000004</v>
      </c>
      <c r="K123" s="6">
        <f t="shared" si="33"/>
        <v>1.62</v>
      </c>
      <c r="L123" s="8">
        <f t="shared" ref="L123" si="58">ROUND(SUM(I123:K123),2)</f>
        <v>4.67</v>
      </c>
      <c r="M123" s="8">
        <f t="shared" si="30"/>
        <v>0.56000000000000005</v>
      </c>
      <c r="N123" s="8">
        <f t="shared" si="31"/>
        <v>5.23</v>
      </c>
    </row>
    <row r="124" spans="1:14" s="7" customFormat="1" x14ac:dyDescent="0.25">
      <c r="A124" s="5">
        <v>109</v>
      </c>
      <c r="B124" s="19" t="s">
        <v>182</v>
      </c>
      <c r="C124" s="20" t="s">
        <v>183</v>
      </c>
      <c r="D124" s="19" t="s">
        <v>17</v>
      </c>
      <c r="E124" s="19">
        <v>1</v>
      </c>
      <c r="F124" s="19">
        <v>43.91</v>
      </c>
      <c r="G124" s="23">
        <v>0.125</v>
      </c>
      <c r="H124" s="21">
        <f t="shared" si="42"/>
        <v>5.49</v>
      </c>
      <c r="I124" s="21">
        <f t="shared" si="27"/>
        <v>7.8</v>
      </c>
      <c r="J124" s="6">
        <f t="shared" si="22"/>
        <v>1.72</v>
      </c>
      <c r="K124" s="6">
        <f t="shared" si="33"/>
        <v>5.04</v>
      </c>
      <c r="L124" s="21">
        <f t="shared" ref="L124:L130" si="59">ROUND(SUM(I124:K124),2)</f>
        <v>14.56</v>
      </c>
      <c r="M124" s="21">
        <f t="shared" si="30"/>
        <v>1.75</v>
      </c>
      <c r="N124" s="21">
        <f t="shared" si="31"/>
        <v>16.309999999999999</v>
      </c>
    </row>
    <row r="125" spans="1:14" s="7" customFormat="1" ht="30" x14ac:dyDescent="0.25">
      <c r="A125" s="5">
        <v>110</v>
      </c>
      <c r="B125" s="19" t="s">
        <v>184</v>
      </c>
      <c r="C125" s="20" t="s">
        <v>185</v>
      </c>
      <c r="D125" s="19" t="s">
        <v>27</v>
      </c>
      <c r="E125" s="19">
        <v>1</v>
      </c>
      <c r="F125" s="5">
        <v>43.91</v>
      </c>
      <c r="G125" s="23">
        <v>0.71</v>
      </c>
      <c r="H125" s="21">
        <f>ROUND(F125*G125,2)</f>
        <v>31.18</v>
      </c>
      <c r="I125" s="21">
        <f t="shared" si="27"/>
        <v>44.28</v>
      </c>
      <c r="J125" s="6">
        <f t="shared" si="22"/>
        <v>9.74</v>
      </c>
      <c r="K125" s="6">
        <f t="shared" si="33"/>
        <v>28.6</v>
      </c>
      <c r="L125" s="21">
        <f t="shared" ref="L125:L129" si="60">ROUND(SUM(I125:K125),2)</f>
        <v>82.62</v>
      </c>
      <c r="M125" s="21">
        <f t="shared" si="30"/>
        <v>9.91</v>
      </c>
      <c r="N125" s="21">
        <f t="shared" si="31"/>
        <v>92.53</v>
      </c>
    </row>
    <row r="126" spans="1:14" s="7" customFormat="1" ht="45" x14ac:dyDescent="0.25">
      <c r="A126" s="5">
        <v>111</v>
      </c>
      <c r="B126" s="9" t="s">
        <v>308</v>
      </c>
      <c r="C126" s="14" t="s">
        <v>309</v>
      </c>
      <c r="D126" s="9" t="s">
        <v>27</v>
      </c>
      <c r="E126" s="9">
        <v>1</v>
      </c>
      <c r="F126" s="16">
        <v>43.91</v>
      </c>
      <c r="G126" s="9">
        <v>6.25</v>
      </c>
      <c r="H126" s="16">
        <f t="shared" ref="H126:H129" si="61">ROUND(F126*G126,2)</f>
        <v>274.44</v>
      </c>
      <c r="I126" s="16">
        <f t="shared" si="27"/>
        <v>389.7</v>
      </c>
      <c r="J126" s="6">
        <f t="shared" si="22"/>
        <v>85.73</v>
      </c>
      <c r="K126" s="6">
        <f t="shared" si="33"/>
        <v>251.75</v>
      </c>
      <c r="L126" s="16">
        <f t="shared" si="60"/>
        <v>727.18</v>
      </c>
      <c r="M126" s="16">
        <f t="shared" si="30"/>
        <v>87.26</v>
      </c>
      <c r="N126" s="16">
        <f t="shared" si="31"/>
        <v>814.44</v>
      </c>
    </row>
    <row r="127" spans="1:14" s="25" customFormat="1" ht="60" x14ac:dyDescent="0.25">
      <c r="A127" s="5">
        <v>112</v>
      </c>
      <c r="B127" s="5" t="s">
        <v>298</v>
      </c>
      <c r="C127" s="4" t="s">
        <v>299</v>
      </c>
      <c r="D127" s="5" t="s">
        <v>27</v>
      </c>
      <c r="E127" s="5">
        <v>1</v>
      </c>
      <c r="F127" s="5">
        <v>43.91</v>
      </c>
      <c r="G127" s="10">
        <v>1.43</v>
      </c>
      <c r="H127" s="8">
        <f t="shared" si="61"/>
        <v>62.79</v>
      </c>
      <c r="I127" s="8">
        <f t="shared" si="27"/>
        <v>89.16</v>
      </c>
      <c r="J127" s="6">
        <f t="shared" si="22"/>
        <v>19.62</v>
      </c>
      <c r="K127" s="6">
        <f t="shared" si="33"/>
        <v>57.6</v>
      </c>
      <c r="L127" s="8">
        <f t="shared" si="60"/>
        <v>166.38</v>
      </c>
      <c r="M127" s="8">
        <f t="shared" si="30"/>
        <v>19.97</v>
      </c>
      <c r="N127" s="8">
        <f t="shared" si="31"/>
        <v>186.35</v>
      </c>
    </row>
    <row r="128" spans="1:14" s="7" customFormat="1" ht="75" x14ac:dyDescent="0.25">
      <c r="A128" s="5">
        <v>113</v>
      </c>
      <c r="B128" s="5" t="s">
        <v>25</v>
      </c>
      <c r="C128" s="4" t="s">
        <v>26</v>
      </c>
      <c r="D128" s="5" t="s">
        <v>27</v>
      </c>
      <c r="E128" s="5">
        <v>1</v>
      </c>
      <c r="F128" s="5">
        <v>43.91</v>
      </c>
      <c r="G128" s="10">
        <v>2.27</v>
      </c>
      <c r="H128" s="8">
        <f t="shared" si="61"/>
        <v>99.68</v>
      </c>
      <c r="I128" s="8">
        <f t="shared" si="27"/>
        <v>141.55000000000001</v>
      </c>
      <c r="J128" s="6">
        <f t="shared" si="22"/>
        <v>31.14</v>
      </c>
      <c r="K128" s="6">
        <f t="shared" si="33"/>
        <v>91.44</v>
      </c>
      <c r="L128" s="8">
        <f t="shared" si="60"/>
        <v>264.13</v>
      </c>
      <c r="M128" s="8">
        <f t="shared" si="30"/>
        <v>31.7</v>
      </c>
      <c r="N128" s="8">
        <f t="shared" si="31"/>
        <v>295.83</v>
      </c>
    </row>
    <row r="129" spans="1:14" s="7" customFormat="1" ht="75" x14ac:dyDescent="0.25">
      <c r="A129" s="5">
        <v>114</v>
      </c>
      <c r="B129" s="5" t="s">
        <v>32</v>
      </c>
      <c r="C129" s="4" t="s">
        <v>33</v>
      </c>
      <c r="D129" s="5" t="s">
        <v>27</v>
      </c>
      <c r="E129" s="5">
        <v>1</v>
      </c>
      <c r="F129" s="5">
        <v>43.91</v>
      </c>
      <c r="G129" s="10">
        <v>4.55</v>
      </c>
      <c r="H129" s="8">
        <f t="shared" si="61"/>
        <v>199.79</v>
      </c>
      <c r="I129" s="8">
        <f t="shared" si="27"/>
        <v>283.7</v>
      </c>
      <c r="J129" s="6">
        <f t="shared" si="22"/>
        <v>62.41</v>
      </c>
      <c r="K129" s="6">
        <f t="shared" si="33"/>
        <v>183.27</v>
      </c>
      <c r="L129" s="8">
        <f t="shared" si="60"/>
        <v>529.38</v>
      </c>
      <c r="M129" s="8">
        <f t="shared" si="30"/>
        <v>63.53</v>
      </c>
      <c r="N129" s="8">
        <f t="shared" si="31"/>
        <v>592.91</v>
      </c>
    </row>
    <row r="130" spans="1:14" s="7" customFormat="1" x14ac:dyDescent="0.25">
      <c r="A130" s="5">
        <v>115</v>
      </c>
      <c r="B130" s="5" t="s">
        <v>28</v>
      </c>
      <c r="C130" s="4" t="s">
        <v>29</v>
      </c>
      <c r="D130" s="5" t="s">
        <v>27</v>
      </c>
      <c r="E130" s="5">
        <v>1</v>
      </c>
      <c r="F130" s="5">
        <v>43.91</v>
      </c>
      <c r="G130" s="10">
        <v>0.4</v>
      </c>
      <c r="H130" s="8">
        <f t="shared" si="42"/>
        <v>17.559999999999999</v>
      </c>
      <c r="I130" s="8">
        <f t="shared" si="27"/>
        <v>24.94</v>
      </c>
      <c r="J130" s="6">
        <f t="shared" si="22"/>
        <v>5.49</v>
      </c>
      <c r="K130" s="6">
        <f t="shared" si="33"/>
        <v>16.11</v>
      </c>
      <c r="L130" s="8">
        <f t="shared" si="59"/>
        <v>46.54</v>
      </c>
      <c r="M130" s="8">
        <f t="shared" si="30"/>
        <v>5.58</v>
      </c>
      <c r="N130" s="8">
        <f t="shared" si="31"/>
        <v>52.12</v>
      </c>
    </row>
    <row r="131" spans="1:14" s="7" customFormat="1" ht="45" x14ac:dyDescent="0.25">
      <c r="A131" s="5">
        <v>116</v>
      </c>
      <c r="B131" s="19" t="s">
        <v>148</v>
      </c>
      <c r="C131" s="20" t="s">
        <v>149</v>
      </c>
      <c r="D131" s="19" t="s">
        <v>51</v>
      </c>
      <c r="E131" s="19">
        <v>3</v>
      </c>
      <c r="F131" s="19">
        <v>52.69</v>
      </c>
      <c r="G131" s="19">
        <v>1.02</v>
      </c>
      <c r="H131" s="21">
        <f t="shared" si="42"/>
        <v>53.74</v>
      </c>
      <c r="I131" s="21">
        <f t="shared" si="27"/>
        <v>76.31</v>
      </c>
      <c r="J131" s="6">
        <f t="shared" ref="J131" si="62">ROUND(I131*22%,2)</f>
        <v>16.79</v>
      </c>
      <c r="K131" s="6">
        <f t="shared" si="33"/>
        <v>49.3</v>
      </c>
      <c r="L131" s="21">
        <f t="shared" ref="L131" si="63">ROUND(SUM(I131:K131),2)</f>
        <v>142.4</v>
      </c>
      <c r="M131" s="21">
        <f t="shared" si="30"/>
        <v>17.09</v>
      </c>
      <c r="N131" s="21">
        <f t="shared" si="31"/>
        <v>159.49</v>
      </c>
    </row>
    <row r="132" spans="1:14" s="7" customFormat="1" ht="30" x14ac:dyDescent="0.25">
      <c r="A132" s="5">
        <v>117</v>
      </c>
      <c r="B132" s="11" t="s">
        <v>212</v>
      </c>
      <c r="C132" s="4" t="s">
        <v>213</v>
      </c>
      <c r="D132" s="5" t="s">
        <v>51</v>
      </c>
      <c r="E132" s="5">
        <v>1</v>
      </c>
      <c r="F132" s="5">
        <v>43.91</v>
      </c>
      <c r="G132" s="12">
        <v>7.4999999999999997E-2</v>
      </c>
      <c r="H132" s="6">
        <f>ROUND(F132*G132,2)</f>
        <v>3.29</v>
      </c>
      <c r="I132" s="6">
        <f t="shared" si="27"/>
        <v>4.67</v>
      </c>
      <c r="J132" s="6">
        <f>ROUND(I132*22%,2)</f>
        <v>1.03</v>
      </c>
      <c r="K132" s="6">
        <f t="shared" si="33"/>
        <v>3.02</v>
      </c>
      <c r="L132" s="6">
        <f>ROUND(SUM(I132:K132),2)</f>
        <v>8.7200000000000006</v>
      </c>
      <c r="M132" s="6">
        <f t="shared" si="30"/>
        <v>1.05</v>
      </c>
      <c r="N132" s="6">
        <f t="shared" si="31"/>
        <v>9.77</v>
      </c>
    </row>
    <row r="133" spans="1:14" s="7" customFormat="1" ht="30" x14ac:dyDescent="0.25">
      <c r="A133" s="5">
        <v>118</v>
      </c>
      <c r="B133" s="19" t="s">
        <v>150</v>
      </c>
      <c r="C133" s="20" t="s">
        <v>151</v>
      </c>
      <c r="D133" s="19" t="s">
        <v>51</v>
      </c>
      <c r="E133" s="19">
        <v>3</v>
      </c>
      <c r="F133" s="19">
        <v>52.69</v>
      </c>
      <c r="G133" s="19">
        <v>1.4999999999999999E-2</v>
      </c>
      <c r="H133" s="21">
        <f t="shared" ref="H133" si="64">ROUND(F133*G133,2)</f>
        <v>0.79</v>
      </c>
      <c r="I133" s="21">
        <f t="shared" ref="I133:I177" si="65">ROUND(H133*42%+H133,2)</f>
        <v>1.1200000000000001</v>
      </c>
      <c r="J133" s="6">
        <f t="shared" ref="J133" si="66">ROUND(I133*22%,2)</f>
        <v>0.25</v>
      </c>
      <c r="K133" s="6">
        <f t="shared" si="33"/>
        <v>0.72</v>
      </c>
      <c r="L133" s="21">
        <f t="shared" ref="L133" si="67">ROUND(SUM(I133:K133),2)</f>
        <v>2.09</v>
      </c>
      <c r="M133" s="21">
        <f t="shared" ref="M133:M176" si="68">ROUND(L133*12%,2)</f>
        <v>0.25</v>
      </c>
      <c r="N133" s="21">
        <f t="shared" ref="N133:N177" si="69">ROUND(L133+M133,2)</f>
        <v>2.34</v>
      </c>
    </row>
    <row r="134" spans="1:14" s="7" customFormat="1" x14ac:dyDescent="0.25">
      <c r="A134" s="37" t="s">
        <v>237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/>
    </row>
    <row r="135" spans="1:14" s="7" customFormat="1" ht="60" x14ac:dyDescent="0.25">
      <c r="A135" s="5">
        <v>119</v>
      </c>
      <c r="B135" s="5" t="s">
        <v>310</v>
      </c>
      <c r="C135" s="4" t="s">
        <v>311</v>
      </c>
      <c r="D135" s="5" t="s">
        <v>64</v>
      </c>
      <c r="E135" s="5">
        <v>2</v>
      </c>
      <c r="F135" s="5">
        <v>47.43</v>
      </c>
      <c r="G135" s="5">
        <v>3.2</v>
      </c>
      <c r="H135" s="8">
        <f t="shared" ref="H135:H139" si="70">ROUND(F135*G135,2)</f>
        <v>151.78</v>
      </c>
      <c r="I135" s="8">
        <f t="shared" ref="I135:I139" si="71">ROUND(H135*42%+H135,2)</f>
        <v>215.53</v>
      </c>
      <c r="J135" s="6">
        <f t="shared" ref="J135:J176" si="72">ROUND(I135*22%,2)</f>
        <v>47.42</v>
      </c>
      <c r="K135" s="6">
        <f t="shared" si="33"/>
        <v>139.22999999999999</v>
      </c>
      <c r="L135" s="8">
        <f t="shared" ref="L135:L164" si="73">ROUND(SUM(I135:K135),2)</f>
        <v>402.18</v>
      </c>
      <c r="M135" s="8">
        <f t="shared" ref="M135:M139" si="74">ROUND(L135*12%,2)</f>
        <v>48.26</v>
      </c>
      <c r="N135" s="8">
        <f t="shared" ref="N135:N139" si="75">ROUND(L135+M135,2)</f>
        <v>450.44</v>
      </c>
    </row>
    <row r="136" spans="1:14" s="7" customFormat="1" ht="60" x14ac:dyDescent="0.25">
      <c r="A136" s="5">
        <v>120</v>
      </c>
      <c r="B136" s="5" t="s">
        <v>310</v>
      </c>
      <c r="C136" s="4" t="s">
        <v>334</v>
      </c>
      <c r="D136" s="5" t="s">
        <v>64</v>
      </c>
      <c r="E136" s="5">
        <v>2</v>
      </c>
      <c r="F136" s="5">
        <v>47.43</v>
      </c>
      <c r="G136" s="5">
        <v>4.8</v>
      </c>
      <c r="H136" s="8">
        <f t="shared" si="70"/>
        <v>227.66</v>
      </c>
      <c r="I136" s="8">
        <f t="shared" si="71"/>
        <v>323.27999999999997</v>
      </c>
      <c r="J136" s="6">
        <f t="shared" si="72"/>
        <v>71.12</v>
      </c>
      <c r="K136" s="6">
        <f t="shared" si="33"/>
        <v>208.84</v>
      </c>
      <c r="L136" s="8">
        <f t="shared" si="73"/>
        <v>603.24</v>
      </c>
      <c r="M136" s="8">
        <f t="shared" si="74"/>
        <v>72.39</v>
      </c>
      <c r="N136" s="8">
        <f t="shared" si="75"/>
        <v>675.63</v>
      </c>
    </row>
    <row r="137" spans="1:14" s="7" customFormat="1" ht="30" x14ac:dyDescent="0.25">
      <c r="A137" s="5">
        <v>121</v>
      </c>
      <c r="B137" s="5" t="s">
        <v>82</v>
      </c>
      <c r="C137" s="4" t="s">
        <v>83</v>
      </c>
      <c r="D137" s="5" t="s">
        <v>64</v>
      </c>
      <c r="E137" s="5">
        <v>2</v>
      </c>
      <c r="F137" s="5">
        <v>47.43</v>
      </c>
      <c r="G137" s="5">
        <v>5.3</v>
      </c>
      <c r="H137" s="8">
        <f t="shared" si="70"/>
        <v>251.38</v>
      </c>
      <c r="I137" s="8">
        <f t="shared" si="71"/>
        <v>356.96</v>
      </c>
      <c r="J137" s="6">
        <f t="shared" si="72"/>
        <v>78.53</v>
      </c>
      <c r="K137" s="6">
        <f t="shared" si="33"/>
        <v>230.6</v>
      </c>
      <c r="L137" s="8">
        <f t="shared" si="73"/>
        <v>666.09</v>
      </c>
      <c r="M137" s="8">
        <f t="shared" si="74"/>
        <v>79.930000000000007</v>
      </c>
      <c r="N137" s="8">
        <f t="shared" si="75"/>
        <v>746.02</v>
      </c>
    </row>
    <row r="138" spans="1:14" s="7" customFormat="1" ht="90" x14ac:dyDescent="0.25">
      <c r="A138" s="5">
        <v>122</v>
      </c>
      <c r="B138" s="18" t="s">
        <v>245</v>
      </c>
      <c r="C138" s="14" t="s">
        <v>244</v>
      </c>
      <c r="D138" s="9" t="s">
        <v>64</v>
      </c>
      <c r="E138" s="9">
        <v>2</v>
      </c>
      <c r="F138" s="9">
        <v>47.43</v>
      </c>
      <c r="G138" s="16">
        <f>8.7*0.6</f>
        <v>5.22</v>
      </c>
      <c r="H138" s="16">
        <f t="shared" si="70"/>
        <v>247.58</v>
      </c>
      <c r="I138" s="16">
        <f t="shared" si="71"/>
        <v>351.56</v>
      </c>
      <c r="J138" s="6">
        <f t="shared" si="72"/>
        <v>77.34</v>
      </c>
      <c r="K138" s="6">
        <f t="shared" si="33"/>
        <v>227.11</v>
      </c>
      <c r="L138" s="16">
        <f t="shared" si="73"/>
        <v>656.01</v>
      </c>
      <c r="M138" s="16">
        <f t="shared" si="74"/>
        <v>78.72</v>
      </c>
      <c r="N138" s="16">
        <f t="shared" si="75"/>
        <v>734.73</v>
      </c>
    </row>
    <row r="139" spans="1:14" s="7" customFormat="1" ht="75" x14ac:dyDescent="0.25">
      <c r="A139" s="5">
        <v>123</v>
      </c>
      <c r="B139" s="9" t="s">
        <v>63</v>
      </c>
      <c r="C139" s="14" t="s">
        <v>290</v>
      </c>
      <c r="D139" s="9" t="s">
        <v>64</v>
      </c>
      <c r="E139" s="9">
        <v>2</v>
      </c>
      <c r="F139" s="9">
        <v>47.43</v>
      </c>
      <c r="G139" s="9">
        <v>6.4</v>
      </c>
      <c r="H139" s="16">
        <f t="shared" si="70"/>
        <v>303.55</v>
      </c>
      <c r="I139" s="16">
        <f t="shared" si="71"/>
        <v>431.04</v>
      </c>
      <c r="J139" s="6">
        <f t="shared" si="72"/>
        <v>94.83</v>
      </c>
      <c r="K139" s="6">
        <f t="shared" si="33"/>
        <v>278.45</v>
      </c>
      <c r="L139" s="16">
        <f t="shared" si="73"/>
        <v>804.32</v>
      </c>
      <c r="M139" s="16">
        <f t="shared" si="74"/>
        <v>96.52</v>
      </c>
      <c r="N139" s="16">
        <f t="shared" si="75"/>
        <v>900.84</v>
      </c>
    </row>
    <row r="140" spans="1:14" s="7" customFormat="1" ht="75" x14ac:dyDescent="0.25">
      <c r="A140" s="5">
        <v>124</v>
      </c>
      <c r="B140" s="9" t="s">
        <v>63</v>
      </c>
      <c r="C140" s="14" t="s">
        <v>289</v>
      </c>
      <c r="D140" s="9" t="s">
        <v>64</v>
      </c>
      <c r="E140" s="9">
        <v>2</v>
      </c>
      <c r="F140" s="9">
        <v>47.43</v>
      </c>
      <c r="G140" s="9">
        <v>9.6</v>
      </c>
      <c r="H140" s="16">
        <f t="shared" si="42"/>
        <v>455.33</v>
      </c>
      <c r="I140" s="16">
        <f t="shared" si="65"/>
        <v>646.57000000000005</v>
      </c>
      <c r="J140" s="6">
        <f t="shared" si="72"/>
        <v>142.25</v>
      </c>
      <c r="K140" s="6">
        <f t="shared" si="33"/>
        <v>417.68</v>
      </c>
      <c r="L140" s="16">
        <f t="shared" si="73"/>
        <v>1206.5</v>
      </c>
      <c r="M140" s="16">
        <f t="shared" si="68"/>
        <v>144.78</v>
      </c>
      <c r="N140" s="16">
        <f t="shared" si="69"/>
        <v>1351.28</v>
      </c>
    </row>
    <row r="141" spans="1:14" s="7" customFormat="1" ht="105" x14ac:dyDescent="0.25">
      <c r="A141" s="5">
        <v>125</v>
      </c>
      <c r="B141" s="18" t="s">
        <v>260</v>
      </c>
      <c r="C141" s="14" t="s">
        <v>261</v>
      </c>
      <c r="D141" s="9" t="s">
        <v>64</v>
      </c>
      <c r="E141" s="9">
        <v>2</v>
      </c>
      <c r="F141" s="9">
        <v>47.43</v>
      </c>
      <c r="G141" s="16">
        <f>10.6*0.6</f>
        <v>6.3599999999999994</v>
      </c>
      <c r="H141" s="16">
        <f t="shared" si="42"/>
        <v>301.64999999999998</v>
      </c>
      <c r="I141" s="16">
        <f t="shared" si="65"/>
        <v>428.34</v>
      </c>
      <c r="J141" s="6">
        <f t="shared" si="72"/>
        <v>94.23</v>
      </c>
      <c r="K141" s="6">
        <f t="shared" si="33"/>
        <v>276.70999999999998</v>
      </c>
      <c r="L141" s="16">
        <f t="shared" si="73"/>
        <v>799.28</v>
      </c>
      <c r="M141" s="16">
        <f t="shared" si="68"/>
        <v>95.91</v>
      </c>
      <c r="N141" s="16">
        <f t="shared" si="69"/>
        <v>895.19</v>
      </c>
    </row>
    <row r="142" spans="1:14" s="7" customFormat="1" ht="75" x14ac:dyDescent="0.25">
      <c r="A142" s="5">
        <v>126</v>
      </c>
      <c r="B142" s="18" t="s">
        <v>287</v>
      </c>
      <c r="C142" s="14" t="s">
        <v>288</v>
      </c>
      <c r="D142" s="9" t="s">
        <v>64</v>
      </c>
      <c r="E142" s="9">
        <v>2</v>
      </c>
      <c r="F142" s="9">
        <v>47.43</v>
      </c>
      <c r="G142" s="16">
        <v>16</v>
      </c>
      <c r="H142" s="16">
        <f t="shared" ref="H142" si="76">ROUND(F142*G142,2)</f>
        <v>758.88</v>
      </c>
      <c r="I142" s="16">
        <f t="shared" ref="I142" si="77">ROUND(H142*42%+H142,2)</f>
        <v>1077.6099999999999</v>
      </c>
      <c r="J142" s="6">
        <f t="shared" ref="J142" si="78">ROUND(I142*22%,2)</f>
        <v>237.07</v>
      </c>
      <c r="K142" s="6">
        <f t="shared" ref="K142" si="79">ROUND(I142*64.6%,2)</f>
        <v>696.14</v>
      </c>
      <c r="L142" s="16">
        <f t="shared" ref="L142" si="80">ROUND(SUM(I142:K142),2)</f>
        <v>2010.82</v>
      </c>
      <c r="M142" s="16">
        <f t="shared" ref="M142" si="81">ROUND(L142*12%,2)</f>
        <v>241.3</v>
      </c>
      <c r="N142" s="16">
        <f t="shared" ref="N142" si="82">ROUND(L142+M142,2)</f>
        <v>2252.12</v>
      </c>
    </row>
    <row r="143" spans="1:14" s="7" customFormat="1" ht="90" x14ac:dyDescent="0.25">
      <c r="A143" s="5">
        <v>127</v>
      </c>
      <c r="B143" s="18" t="s">
        <v>365</v>
      </c>
      <c r="C143" s="14" t="s">
        <v>366</v>
      </c>
      <c r="D143" s="9" t="s">
        <v>64</v>
      </c>
      <c r="E143" s="9">
        <v>2</v>
      </c>
      <c r="F143" s="9">
        <v>47.43</v>
      </c>
      <c r="G143" s="16">
        <f>16*0.6</f>
        <v>9.6</v>
      </c>
      <c r="H143" s="16">
        <f t="shared" si="42"/>
        <v>455.33</v>
      </c>
      <c r="I143" s="16">
        <f t="shared" si="65"/>
        <v>646.57000000000005</v>
      </c>
      <c r="J143" s="6">
        <f t="shared" si="72"/>
        <v>142.25</v>
      </c>
      <c r="K143" s="6">
        <f t="shared" ref="K143:K180" si="83">ROUND(I143*64.6%,2)</f>
        <v>417.68</v>
      </c>
      <c r="L143" s="16">
        <f t="shared" ref="L143:L144" si="84">ROUND(SUM(I143:K143),2)</f>
        <v>1206.5</v>
      </c>
      <c r="M143" s="16">
        <f t="shared" si="68"/>
        <v>144.78</v>
      </c>
      <c r="N143" s="16">
        <f t="shared" si="69"/>
        <v>1351.28</v>
      </c>
    </row>
    <row r="144" spans="1:14" s="7" customFormat="1" ht="105" x14ac:dyDescent="0.25">
      <c r="A144" s="5">
        <v>128</v>
      </c>
      <c r="B144" s="18" t="s">
        <v>277</v>
      </c>
      <c r="C144" s="14" t="s">
        <v>278</v>
      </c>
      <c r="D144" s="9" t="s">
        <v>64</v>
      </c>
      <c r="E144" s="9">
        <v>2</v>
      </c>
      <c r="F144" s="9">
        <v>47.43</v>
      </c>
      <c r="G144" s="16">
        <f>16*0.6</f>
        <v>9.6</v>
      </c>
      <c r="H144" s="16">
        <f>ROUND(F144*G144,2)</f>
        <v>455.33</v>
      </c>
      <c r="I144" s="16">
        <f t="shared" si="65"/>
        <v>646.57000000000005</v>
      </c>
      <c r="J144" s="6">
        <f t="shared" si="72"/>
        <v>142.25</v>
      </c>
      <c r="K144" s="6">
        <f t="shared" si="83"/>
        <v>417.68</v>
      </c>
      <c r="L144" s="16">
        <f t="shared" si="84"/>
        <v>1206.5</v>
      </c>
      <c r="M144" s="16">
        <f t="shared" si="68"/>
        <v>144.78</v>
      </c>
      <c r="N144" s="16">
        <f t="shared" si="69"/>
        <v>1351.28</v>
      </c>
    </row>
    <row r="145" spans="1:14" s="7" customFormat="1" ht="75" x14ac:dyDescent="0.25">
      <c r="A145" s="5">
        <v>129</v>
      </c>
      <c r="B145" s="9" t="s">
        <v>240</v>
      </c>
      <c r="C145" s="14" t="s">
        <v>241</v>
      </c>
      <c r="D145" s="9" t="s">
        <v>64</v>
      </c>
      <c r="E145" s="9">
        <v>2</v>
      </c>
      <c r="F145" s="9">
        <v>47.43</v>
      </c>
      <c r="G145" s="16">
        <v>24</v>
      </c>
      <c r="H145" s="16">
        <f t="shared" ref="H145" si="85">ROUND(F145*G145,2)</f>
        <v>1138.32</v>
      </c>
      <c r="I145" s="16">
        <f t="shared" ref="I145" si="86">ROUND(H145*42%+H145,2)</f>
        <v>1616.41</v>
      </c>
      <c r="J145" s="6">
        <f t="shared" ref="J145" si="87">ROUND(I145*22%,2)</f>
        <v>355.61</v>
      </c>
      <c r="K145" s="6">
        <f t="shared" ref="K145" si="88">ROUND(I145*64.6%,2)</f>
        <v>1044.2</v>
      </c>
      <c r="L145" s="16">
        <f t="shared" ref="L145" si="89">ROUND(SUM(I145:K145),2)</f>
        <v>3016.22</v>
      </c>
      <c r="M145" s="16">
        <f t="shared" ref="M145" si="90">ROUND(L145*12%,2)</f>
        <v>361.95</v>
      </c>
      <c r="N145" s="16">
        <f t="shared" ref="N145" si="91">ROUND(L145+M145,2)</f>
        <v>3378.17</v>
      </c>
    </row>
    <row r="146" spans="1:14" s="7" customFormat="1" ht="105" x14ac:dyDescent="0.25">
      <c r="A146" s="5">
        <v>130</v>
      </c>
      <c r="B146" s="18" t="s">
        <v>277</v>
      </c>
      <c r="C146" s="14" t="s">
        <v>367</v>
      </c>
      <c r="D146" s="9" t="s">
        <v>64</v>
      </c>
      <c r="E146" s="9">
        <v>2</v>
      </c>
      <c r="F146" s="9">
        <v>47.43</v>
      </c>
      <c r="G146" s="16">
        <f>24*0.6</f>
        <v>14.399999999999999</v>
      </c>
      <c r="H146" s="16">
        <f t="shared" ref="H146:H147" si="92">ROUND(F146*G146,2)</f>
        <v>682.99</v>
      </c>
      <c r="I146" s="16">
        <f t="shared" si="65"/>
        <v>969.85</v>
      </c>
      <c r="J146" s="6">
        <f t="shared" si="72"/>
        <v>213.37</v>
      </c>
      <c r="K146" s="6">
        <f t="shared" si="83"/>
        <v>626.52</v>
      </c>
      <c r="L146" s="16">
        <f t="shared" ref="L146:L150" si="93">ROUND(SUM(I146:K146),2)</f>
        <v>1809.74</v>
      </c>
      <c r="M146" s="16">
        <f t="shared" si="68"/>
        <v>217.17</v>
      </c>
      <c r="N146" s="16">
        <f t="shared" si="69"/>
        <v>2026.91</v>
      </c>
    </row>
    <row r="147" spans="1:14" s="7" customFormat="1" ht="75" x14ac:dyDescent="0.25">
      <c r="A147" s="5">
        <v>131</v>
      </c>
      <c r="B147" s="9" t="s">
        <v>242</v>
      </c>
      <c r="C147" s="14" t="s">
        <v>243</v>
      </c>
      <c r="D147" s="9" t="s">
        <v>64</v>
      </c>
      <c r="E147" s="9">
        <v>2</v>
      </c>
      <c r="F147" s="9">
        <v>47.43</v>
      </c>
      <c r="G147" s="16">
        <v>65.3</v>
      </c>
      <c r="H147" s="16">
        <f t="shared" si="92"/>
        <v>3097.18</v>
      </c>
      <c r="I147" s="16">
        <f t="shared" si="65"/>
        <v>4398</v>
      </c>
      <c r="J147" s="6">
        <f t="shared" si="72"/>
        <v>967.56</v>
      </c>
      <c r="K147" s="6">
        <f t="shared" si="83"/>
        <v>2841.11</v>
      </c>
      <c r="L147" s="16">
        <f t="shared" si="93"/>
        <v>8206.67</v>
      </c>
      <c r="M147" s="16">
        <f t="shared" si="68"/>
        <v>984.8</v>
      </c>
      <c r="N147" s="16">
        <f t="shared" si="69"/>
        <v>9191.4699999999993</v>
      </c>
    </row>
    <row r="148" spans="1:14" s="7" customFormat="1" ht="75" x14ac:dyDescent="0.25">
      <c r="A148" s="5">
        <v>132</v>
      </c>
      <c r="B148" s="18" t="s">
        <v>282</v>
      </c>
      <c r="C148" s="14" t="s">
        <v>279</v>
      </c>
      <c r="D148" s="9" t="s">
        <v>64</v>
      </c>
      <c r="E148" s="9">
        <v>3</v>
      </c>
      <c r="F148" s="9">
        <v>52.69</v>
      </c>
      <c r="G148" s="16">
        <f>8</f>
        <v>8</v>
      </c>
      <c r="H148" s="16">
        <f>ROUND(F148*G148,2)</f>
        <v>421.52</v>
      </c>
      <c r="I148" s="16">
        <f t="shared" si="65"/>
        <v>598.55999999999995</v>
      </c>
      <c r="J148" s="6">
        <f t="shared" si="72"/>
        <v>131.68</v>
      </c>
      <c r="K148" s="6">
        <f t="shared" si="83"/>
        <v>386.67</v>
      </c>
      <c r="L148" s="16">
        <f t="shared" si="93"/>
        <v>1116.9100000000001</v>
      </c>
      <c r="M148" s="16">
        <f t="shared" si="68"/>
        <v>134.03</v>
      </c>
      <c r="N148" s="16">
        <f t="shared" si="69"/>
        <v>1250.94</v>
      </c>
    </row>
    <row r="149" spans="1:14" s="7" customFormat="1" ht="75" x14ac:dyDescent="0.25">
      <c r="A149" s="5">
        <v>133</v>
      </c>
      <c r="B149" s="18" t="s">
        <v>283</v>
      </c>
      <c r="C149" s="14" t="s">
        <v>280</v>
      </c>
      <c r="D149" s="9" t="s">
        <v>64</v>
      </c>
      <c r="E149" s="9">
        <v>3</v>
      </c>
      <c r="F149" s="9">
        <v>52.69</v>
      </c>
      <c r="G149" s="16">
        <f>12</f>
        <v>12</v>
      </c>
      <c r="H149" s="16">
        <f>ROUND(F149*G149,2)</f>
        <v>632.28</v>
      </c>
      <c r="I149" s="16">
        <f t="shared" si="65"/>
        <v>897.84</v>
      </c>
      <c r="J149" s="6">
        <f t="shared" si="72"/>
        <v>197.52</v>
      </c>
      <c r="K149" s="6">
        <f t="shared" si="83"/>
        <v>580</v>
      </c>
      <c r="L149" s="16">
        <f t="shared" si="93"/>
        <v>1675.36</v>
      </c>
      <c r="M149" s="16">
        <f t="shared" si="68"/>
        <v>201.04</v>
      </c>
      <c r="N149" s="16">
        <f t="shared" si="69"/>
        <v>1876.4</v>
      </c>
    </row>
    <row r="150" spans="1:14" s="7" customFormat="1" ht="75" x14ac:dyDescent="0.25">
      <c r="A150" s="5">
        <v>134</v>
      </c>
      <c r="B150" s="18" t="s">
        <v>284</v>
      </c>
      <c r="C150" s="14" t="s">
        <v>281</v>
      </c>
      <c r="D150" s="9" t="s">
        <v>64</v>
      </c>
      <c r="E150" s="9">
        <v>3</v>
      </c>
      <c r="F150" s="9">
        <v>52.69</v>
      </c>
      <c r="G150" s="16">
        <f>19.8</f>
        <v>19.8</v>
      </c>
      <c r="H150" s="16">
        <f>ROUND(F150*G150,2)</f>
        <v>1043.26</v>
      </c>
      <c r="I150" s="16">
        <f t="shared" si="65"/>
        <v>1481.43</v>
      </c>
      <c r="J150" s="6">
        <f t="shared" si="72"/>
        <v>325.91000000000003</v>
      </c>
      <c r="K150" s="6">
        <f t="shared" si="83"/>
        <v>957</v>
      </c>
      <c r="L150" s="16">
        <f t="shared" si="93"/>
        <v>2764.34</v>
      </c>
      <c r="M150" s="16">
        <f t="shared" si="68"/>
        <v>331.72</v>
      </c>
      <c r="N150" s="16">
        <f t="shared" si="69"/>
        <v>3096.06</v>
      </c>
    </row>
    <row r="151" spans="1:14" s="7" customFormat="1" ht="81" customHeight="1" x14ac:dyDescent="0.25">
      <c r="A151" s="5">
        <v>135</v>
      </c>
      <c r="B151" s="11" t="s">
        <v>218</v>
      </c>
      <c r="C151" s="14" t="s">
        <v>219</v>
      </c>
      <c r="D151" s="5" t="s">
        <v>17</v>
      </c>
      <c r="E151" s="9">
        <v>3</v>
      </c>
      <c r="F151" s="9">
        <v>52.69</v>
      </c>
      <c r="G151" s="12">
        <v>0.36</v>
      </c>
      <c r="H151" s="6">
        <f>ROUND(F151*G151,2)</f>
        <v>18.97</v>
      </c>
      <c r="I151" s="6">
        <f t="shared" si="65"/>
        <v>26.94</v>
      </c>
      <c r="J151" s="6">
        <f>ROUND(I151*22%,2)</f>
        <v>5.93</v>
      </c>
      <c r="K151" s="6">
        <f t="shared" si="83"/>
        <v>17.399999999999999</v>
      </c>
      <c r="L151" s="6">
        <f>ROUND(SUM(I151:K151),2)</f>
        <v>50.27</v>
      </c>
      <c r="M151" s="6">
        <f t="shared" si="68"/>
        <v>6.03</v>
      </c>
      <c r="N151" s="6">
        <f t="shared" si="69"/>
        <v>56.3</v>
      </c>
    </row>
    <row r="152" spans="1:14" s="7" customFormat="1" x14ac:dyDescent="0.25">
      <c r="A152" s="37" t="s">
        <v>233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/>
    </row>
    <row r="153" spans="1:14" s="7" customFormat="1" ht="42" customHeight="1" x14ac:dyDescent="0.25">
      <c r="A153" s="9">
        <v>136</v>
      </c>
      <c r="B153" s="18" t="s">
        <v>344</v>
      </c>
      <c r="C153" s="14" t="s">
        <v>320</v>
      </c>
      <c r="D153" s="9" t="s">
        <v>17</v>
      </c>
      <c r="E153" s="9">
        <v>5</v>
      </c>
      <c r="F153" s="9">
        <v>67.63</v>
      </c>
      <c r="G153" s="9">
        <f>1.071</f>
        <v>1.071</v>
      </c>
      <c r="H153" s="16">
        <f t="shared" ref="H153:H154" si="94">ROUND(F153*G153,2)</f>
        <v>72.430000000000007</v>
      </c>
      <c r="I153" s="16">
        <f t="shared" ref="I153:I154" si="95">ROUND(H153*42%+H153,2)</f>
        <v>102.85</v>
      </c>
      <c r="J153" s="6">
        <f t="shared" ref="J153:J154" si="96">ROUND(I153*22%,2)</f>
        <v>22.63</v>
      </c>
      <c r="K153" s="6">
        <f t="shared" si="83"/>
        <v>66.44</v>
      </c>
      <c r="L153" s="16">
        <f t="shared" ref="L153:L154" si="97">ROUND(SUM(I153:K153),2)</f>
        <v>191.92</v>
      </c>
      <c r="M153" s="16">
        <f t="shared" ref="M153:M154" si="98">ROUND(L153*12%,2)</f>
        <v>23.03</v>
      </c>
      <c r="N153" s="16">
        <f t="shared" ref="N153:N154" si="99">ROUND(L153+M153,2)</f>
        <v>214.95</v>
      </c>
    </row>
    <row r="154" spans="1:14" s="7" customFormat="1" ht="30" x14ac:dyDescent="0.25">
      <c r="A154" s="9">
        <v>137</v>
      </c>
      <c r="B154" s="18" t="s">
        <v>321</v>
      </c>
      <c r="C154" s="14" t="s">
        <v>320</v>
      </c>
      <c r="D154" s="9" t="s">
        <v>17</v>
      </c>
      <c r="E154" s="9">
        <v>5</v>
      </c>
      <c r="F154" s="9">
        <v>67.63</v>
      </c>
      <c r="G154" s="9">
        <f>1.071*1.2</f>
        <v>1.2851999999999999</v>
      </c>
      <c r="H154" s="16">
        <f t="shared" si="94"/>
        <v>86.92</v>
      </c>
      <c r="I154" s="16">
        <f t="shared" si="95"/>
        <v>123.43</v>
      </c>
      <c r="J154" s="6">
        <f t="shared" si="96"/>
        <v>27.15</v>
      </c>
      <c r="K154" s="6">
        <f t="shared" si="83"/>
        <v>79.739999999999995</v>
      </c>
      <c r="L154" s="16">
        <f t="shared" si="97"/>
        <v>230.32</v>
      </c>
      <c r="M154" s="16">
        <f t="shared" si="98"/>
        <v>27.64</v>
      </c>
      <c r="N154" s="16">
        <f t="shared" si="99"/>
        <v>257.95999999999998</v>
      </c>
    </row>
    <row r="155" spans="1:14" s="7" customFormat="1" ht="30" x14ac:dyDescent="0.25">
      <c r="A155" s="9">
        <v>138</v>
      </c>
      <c r="B155" s="9" t="s">
        <v>65</v>
      </c>
      <c r="C155" s="14" t="s">
        <v>66</v>
      </c>
      <c r="D155" s="9" t="s">
        <v>17</v>
      </c>
      <c r="E155" s="9">
        <v>5</v>
      </c>
      <c r="F155" s="9">
        <v>67.63</v>
      </c>
      <c r="G155" s="9">
        <v>1.3640000000000001</v>
      </c>
      <c r="H155" s="16">
        <f t="shared" si="42"/>
        <v>92.25</v>
      </c>
      <c r="I155" s="16">
        <f t="shared" si="65"/>
        <v>131</v>
      </c>
      <c r="J155" s="6">
        <f t="shared" si="72"/>
        <v>28.82</v>
      </c>
      <c r="K155" s="6">
        <f t="shared" si="83"/>
        <v>84.63</v>
      </c>
      <c r="L155" s="16">
        <f t="shared" si="73"/>
        <v>244.45</v>
      </c>
      <c r="M155" s="16">
        <f t="shared" si="68"/>
        <v>29.33</v>
      </c>
      <c r="N155" s="16">
        <f t="shared" si="69"/>
        <v>273.77999999999997</v>
      </c>
    </row>
    <row r="156" spans="1:14" s="7" customFormat="1" ht="37.5" customHeight="1" x14ac:dyDescent="0.25">
      <c r="A156" s="9">
        <v>139</v>
      </c>
      <c r="B156" s="9" t="s">
        <v>273</v>
      </c>
      <c r="C156" s="14" t="s">
        <v>274</v>
      </c>
      <c r="D156" s="9" t="s">
        <v>17</v>
      </c>
      <c r="E156" s="9">
        <v>5</v>
      </c>
      <c r="F156" s="9">
        <v>67.63</v>
      </c>
      <c r="G156" s="15">
        <v>1.71</v>
      </c>
      <c r="H156" s="16">
        <f t="shared" si="42"/>
        <v>115.65</v>
      </c>
      <c r="I156" s="16">
        <f t="shared" si="65"/>
        <v>164.22</v>
      </c>
      <c r="J156" s="6">
        <f t="shared" si="72"/>
        <v>36.130000000000003</v>
      </c>
      <c r="K156" s="6">
        <f t="shared" si="83"/>
        <v>106.09</v>
      </c>
      <c r="L156" s="16">
        <f t="shared" si="73"/>
        <v>306.44</v>
      </c>
      <c r="M156" s="16">
        <f t="shared" si="68"/>
        <v>36.770000000000003</v>
      </c>
      <c r="N156" s="16">
        <f t="shared" si="69"/>
        <v>343.21</v>
      </c>
    </row>
    <row r="157" spans="1:14" s="7" customFormat="1" ht="30" x14ac:dyDescent="0.25">
      <c r="A157" s="9">
        <v>140</v>
      </c>
      <c r="B157" s="9" t="s">
        <v>92</v>
      </c>
      <c r="C157" s="14" t="s">
        <v>93</v>
      </c>
      <c r="D157" s="9" t="s">
        <v>17</v>
      </c>
      <c r="E157" s="9">
        <v>5</v>
      </c>
      <c r="F157" s="9">
        <v>67.63</v>
      </c>
      <c r="G157" s="15">
        <v>0.11899999999999999</v>
      </c>
      <c r="H157" s="16">
        <f t="shared" si="42"/>
        <v>8.0500000000000007</v>
      </c>
      <c r="I157" s="16">
        <f t="shared" si="65"/>
        <v>11.43</v>
      </c>
      <c r="J157" s="6">
        <f t="shared" si="72"/>
        <v>2.5099999999999998</v>
      </c>
      <c r="K157" s="6">
        <f t="shared" si="83"/>
        <v>7.38</v>
      </c>
      <c r="L157" s="16">
        <f t="shared" si="73"/>
        <v>21.32</v>
      </c>
      <c r="M157" s="16">
        <f t="shared" si="68"/>
        <v>2.56</v>
      </c>
      <c r="N157" s="16">
        <f t="shared" si="69"/>
        <v>23.88</v>
      </c>
    </row>
    <row r="158" spans="1:14" s="7" customFormat="1" ht="30" x14ac:dyDescent="0.25">
      <c r="A158" s="9">
        <v>141</v>
      </c>
      <c r="B158" s="9" t="s">
        <v>94</v>
      </c>
      <c r="C158" s="14" t="s">
        <v>95</v>
      </c>
      <c r="D158" s="9" t="s">
        <v>17</v>
      </c>
      <c r="E158" s="9">
        <v>5</v>
      </c>
      <c r="F158" s="9">
        <v>67.63</v>
      </c>
      <c r="G158" s="9">
        <v>0.17899999999999999</v>
      </c>
      <c r="H158" s="16">
        <f t="shared" si="42"/>
        <v>12.11</v>
      </c>
      <c r="I158" s="16">
        <f t="shared" si="65"/>
        <v>17.2</v>
      </c>
      <c r="J158" s="6">
        <f t="shared" si="72"/>
        <v>3.78</v>
      </c>
      <c r="K158" s="6">
        <f t="shared" si="83"/>
        <v>11.11</v>
      </c>
      <c r="L158" s="16">
        <f t="shared" si="73"/>
        <v>32.090000000000003</v>
      </c>
      <c r="M158" s="16">
        <f t="shared" si="68"/>
        <v>3.85</v>
      </c>
      <c r="N158" s="16">
        <f t="shared" si="69"/>
        <v>35.94</v>
      </c>
    </row>
    <row r="159" spans="1:14" s="7" customFormat="1" x14ac:dyDescent="0.25">
      <c r="A159" s="37" t="s">
        <v>228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/>
    </row>
    <row r="160" spans="1:14" s="7" customFormat="1" ht="45" x14ac:dyDescent="0.25">
      <c r="A160" s="9">
        <v>142</v>
      </c>
      <c r="B160" s="5" t="s">
        <v>47</v>
      </c>
      <c r="C160" s="4" t="s">
        <v>48</v>
      </c>
      <c r="D160" s="5" t="s">
        <v>17</v>
      </c>
      <c r="E160" s="5">
        <v>5</v>
      </c>
      <c r="F160" s="8">
        <v>67.63</v>
      </c>
      <c r="G160" s="5">
        <v>7.0999999999999994E-2</v>
      </c>
      <c r="H160" s="8">
        <f t="shared" ref="H160:H176" si="100">ROUND(F160*G160,2)</f>
        <v>4.8</v>
      </c>
      <c r="I160" s="8">
        <f t="shared" ref="I160:I161" si="101">ROUND(H160*42%+H160,2)</f>
        <v>6.82</v>
      </c>
      <c r="J160" s="6">
        <f t="shared" ref="J160:J161" si="102">ROUND(I160*22%,2)</f>
        <v>1.5</v>
      </c>
      <c r="K160" s="6">
        <f t="shared" si="83"/>
        <v>4.41</v>
      </c>
      <c r="L160" s="8">
        <f t="shared" ref="L160:L161" si="103">ROUND(SUM(I160:K160),2)</f>
        <v>12.73</v>
      </c>
      <c r="M160" s="8">
        <f t="shared" ref="M160:M161" si="104">ROUND(L160*12%,2)</f>
        <v>1.53</v>
      </c>
      <c r="N160" s="8">
        <f t="shared" ref="N160:N161" si="105">ROUND(L160+M160,2)</f>
        <v>14.26</v>
      </c>
    </row>
    <row r="161" spans="1:14" s="7" customFormat="1" ht="75" x14ac:dyDescent="0.25">
      <c r="A161" s="9">
        <v>143</v>
      </c>
      <c r="B161" s="5" t="s">
        <v>67</v>
      </c>
      <c r="C161" s="4" t="s">
        <v>68</v>
      </c>
      <c r="D161" s="5" t="s">
        <v>17</v>
      </c>
      <c r="E161" s="5">
        <v>5</v>
      </c>
      <c r="F161" s="5">
        <v>67.63</v>
      </c>
      <c r="G161" s="10">
        <v>2</v>
      </c>
      <c r="H161" s="8">
        <f t="shared" si="100"/>
        <v>135.26</v>
      </c>
      <c r="I161" s="8">
        <f t="shared" si="101"/>
        <v>192.07</v>
      </c>
      <c r="J161" s="6">
        <f t="shared" si="102"/>
        <v>42.26</v>
      </c>
      <c r="K161" s="6">
        <f t="shared" si="83"/>
        <v>124.08</v>
      </c>
      <c r="L161" s="8">
        <f t="shared" si="103"/>
        <v>358.41</v>
      </c>
      <c r="M161" s="8">
        <f t="shared" si="104"/>
        <v>43.01</v>
      </c>
      <c r="N161" s="8">
        <f t="shared" si="105"/>
        <v>401.42</v>
      </c>
    </row>
    <row r="162" spans="1:14" s="25" customFormat="1" ht="90" x14ac:dyDescent="0.25">
      <c r="A162" s="9">
        <v>144</v>
      </c>
      <c r="B162" s="24" t="s">
        <v>238</v>
      </c>
      <c r="C162" s="4" t="s">
        <v>239</v>
      </c>
      <c r="D162" s="5" t="s">
        <v>17</v>
      </c>
      <c r="E162" s="5">
        <v>5</v>
      </c>
      <c r="F162" s="5">
        <v>67.63</v>
      </c>
      <c r="G162" s="10">
        <f>2*1.2</f>
        <v>2.4</v>
      </c>
      <c r="H162" s="8">
        <f t="shared" si="100"/>
        <v>162.31</v>
      </c>
      <c r="I162" s="8">
        <f t="shared" si="65"/>
        <v>230.48</v>
      </c>
      <c r="J162" s="6">
        <f t="shared" si="72"/>
        <v>50.71</v>
      </c>
      <c r="K162" s="6">
        <f t="shared" si="83"/>
        <v>148.88999999999999</v>
      </c>
      <c r="L162" s="8">
        <f t="shared" si="73"/>
        <v>430.08</v>
      </c>
      <c r="M162" s="8">
        <f t="shared" si="68"/>
        <v>51.61</v>
      </c>
      <c r="N162" s="8">
        <f t="shared" si="69"/>
        <v>481.69</v>
      </c>
    </row>
    <row r="163" spans="1:14" s="7" customFormat="1" ht="75" x14ac:dyDescent="0.25">
      <c r="A163" s="9">
        <v>145</v>
      </c>
      <c r="B163" s="5" t="s">
        <v>22</v>
      </c>
      <c r="C163" s="4" t="s">
        <v>23</v>
      </c>
      <c r="D163" s="5" t="s">
        <v>17</v>
      </c>
      <c r="E163" s="5">
        <v>5</v>
      </c>
      <c r="F163" s="5">
        <v>67.63</v>
      </c>
      <c r="G163" s="10">
        <v>2.4390000000000001</v>
      </c>
      <c r="H163" s="8">
        <f t="shared" si="100"/>
        <v>164.95</v>
      </c>
      <c r="I163" s="8">
        <f t="shared" si="65"/>
        <v>234.23</v>
      </c>
      <c r="J163" s="6">
        <f t="shared" si="72"/>
        <v>51.53</v>
      </c>
      <c r="K163" s="6">
        <f t="shared" si="83"/>
        <v>151.31</v>
      </c>
      <c r="L163" s="8">
        <f t="shared" si="73"/>
        <v>437.07</v>
      </c>
      <c r="M163" s="8">
        <f t="shared" si="68"/>
        <v>52.45</v>
      </c>
      <c r="N163" s="8">
        <f t="shared" si="69"/>
        <v>489.52</v>
      </c>
    </row>
    <row r="164" spans="1:14" s="7" customFormat="1" ht="75" x14ac:dyDescent="0.25">
      <c r="A164" s="9">
        <v>146</v>
      </c>
      <c r="B164" s="5" t="s">
        <v>328</v>
      </c>
      <c r="C164" s="4" t="s">
        <v>329</v>
      </c>
      <c r="D164" s="5" t="s">
        <v>17</v>
      </c>
      <c r="E164" s="5">
        <v>5</v>
      </c>
      <c r="F164" s="5">
        <v>67.63</v>
      </c>
      <c r="G164" s="10">
        <v>3.3330000000000002</v>
      </c>
      <c r="H164" s="8">
        <f t="shared" si="100"/>
        <v>225.41</v>
      </c>
      <c r="I164" s="8">
        <f t="shared" si="65"/>
        <v>320.08</v>
      </c>
      <c r="J164" s="6">
        <f t="shared" si="72"/>
        <v>70.42</v>
      </c>
      <c r="K164" s="6">
        <f t="shared" si="83"/>
        <v>206.77</v>
      </c>
      <c r="L164" s="8">
        <f t="shared" si="73"/>
        <v>597.27</v>
      </c>
      <c r="M164" s="8">
        <f t="shared" si="68"/>
        <v>71.67</v>
      </c>
      <c r="N164" s="8">
        <f t="shared" si="69"/>
        <v>668.94</v>
      </c>
    </row>
    <row r="165" spans="1:14" s="7" customFormat="1" x14ac:dyDescent="0.25">
      <c r="A165" s="37" t="s">
        <v>236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/>
    </row>
    <row r="166" spans="1:14" s="7" customFormat="1" ht="45" x14ac:dyDescent="0.25">
      <c r="A166" s="9">
        <v>147</v>
      </c>
      <c r="B166" s="5" t="s">
        <v>47</v>
      </c>
      <c r="C166" s="4" t="s">
        <v>48</v>
      </c>
      <c r="D166" s="5" t="s">
        <v>17</v>
      </c>
      <c r="E166" s="5">
        <v>5</v>
      </c>
      <c r="F166" s="8">
        <v>67.63</v>
      </c>
      <c r="G166" s="5">
        <v>7.0999999999999994E-2</v>
      </c>
      <c r="H166" s="8">
        <f t="shared" ref="H166:H167" si="106">ROUND(F166*G166,2)</f>
        <v>4.8</v>
      </c>
      <c r="I166" s="8">
        <f t="shared" ref="I166:I167" si="107">ROUND(H166*42%+H166,2)</f>
        <v>6.82</v>
      </c>
      <c r="J166" s="6">
        <f t="shared" ref="J166:J169" si="108">ROUND(I166*22%,2)</f>
        <v>1.5</v>
      </c>
      <c r="K166" s="6">
        <f t="shared" si="83"/>
        <v>4.41</v>
      </c>
      <c r="L166" s="8">
        <f t="shared" ref="L166" si="109">ROUND(SUM(I166:K166),2)</f>
        <v>12.73</v>
      </c>
      <c r="M166" s="8">
        <f t="shared" ref="M166:M169" si="110">ROUND(L166*12%,2)</f>
        <v>1.53</v>
      </c>
      <c r="N166" s="8">
        <f t="shared" ref="N166:N169" si="111">ROUND(L166+M166,2)</f>
        <v>14.26</v>
      </c>
    </row>
    <row r="167" spans="1:14" s="7" customFormat="1" ht="30" x14ac:dyDescent="0.25">
      <c r="A167" s="9">
        <v>148</v>
      </c>
      <c r="B167" s="5" t="s">
        <v>315</v>
      </c>
      <c r="C167" s="4" t="s">
        <v>316</v>
      </c>
      <c r="D167" s="5" t="s">
        <v>17</v>
      </c>
      <c r="E167" s="5">
        <v>5</v>
      </c>
      <c r="F167" s="8">
        <v>67.63</v>
      </c>
      <c r="G167" s="5">
        <v>5.6000000000000001E-2</v>
      </c>
      <c r="H167" s="8">
        <f t="shared" si="106"/>
        <v>3.79</v>
      </c>
      <c r="I167" s="8">
        <f t="shared" si="107"/>
        <v>5.38</v>
      </c>
      <c r="J167" s="6">
        <f t="shared" si="108"/>
        <v>1.18</v>
      </c>
      <c r="K167" s="6">
        <f t="shared" si="83"/>
        <v>3.48</v>
      </c>
      <c r="L167" s="8">
        <f t="shared" ref="L167" si="112">ROUND(SUM(I167:K167),2)</f>
        <v>10.039999999999999</v>
      </c>
      <c r="M167" s="8">
        <f t="shared" si="110"/>
        <v>1.2</v>
      </c>
      <c r="N167" s="8">
        <f t="shared" si="111"/>
        <v>11.24</v>
      </c>
    </row>
    <row r="168" spans="1:14" s="7" customFormat="1" ht="45" x14ac:dyDescent="0.25">
      <c r="A168" s="9">
        <v>149</v>
      </c>
      <c r="B168" s="18" t="s">
        <v>291</v>
      </c>
      <c r="C168" s="14" t="s">
        <v>292</v>
      </c>
      <c r="D168" s="9" t="s">
        <v>17</v>
      </c>
      <c r="E168" s="9">
        <v>5</v>
      </c>
      <c r="F168" s="16">
        <v>67.63</v>
      </c>
      <c r="G168" s="9">
        <v>1.07</v>
      </c>
      <c r="H168" s="16">
        <f>ROUND(F168*G168,2)</f>
        <v>72.36</v>
      </c>
      <c r="I168" s="16">
        <f>ROUND(H168*42%+H168,2)</f>
        <v>102.75</v>
      </c>
      <c r="J168" s="6">
        <f t="shared" si="108"/>
        <v>22.61</v>
      </c>
      <c r="K168" s="6">
        <f t="shared" si="83"/>
        <v>66.38</v>
      </c>
      <c r="L168" s="16">
        <f t="shared" ref="L168:L176" si="113">ROUND(SUM(I168:K168),2)</f>
        <v>191.74</v>
      </c>
      <c r="M168" s="16">
        <f t="shared" si="110"/>
        <v>23.01</v>
      </c>
      <c r="N168" s="16">
        <f t="shared" si="111"/>
        <v>214.75</v>
      </c>
    </row>
    <row r="169" spans="1:14" s="7" customFormat="1" ht="60" x14ac:dyDescent="0.25">
      <c r="A169" s="9">
        <v>150</v>
      </c>
      <c r="B169" s="18" t="s">
        <v>105</v>
      </c>
      <c r="C169" s="14" t="s">
        <v>106</v>
      </c>
      <c r="D169" s="9" t="s">
        <v>17</v>
      </c>
      <c r="E169" s="9">
        <v>5</v>
      </c>
      <c r="F169" s="16">
        <v>67.63</v>
      </c>
      <c r="G169" s="9">
        <v>1.284</v>
      </c>
      <c r="H169" s="16">
        <f>ROUND(F169*G169,2)</f>
        <v>86.84</v>
      </c>
      <c r="I169" s="16">
        <f>ROUND(H169*42%+H169,2)</f>
        <v>123.31</v>
      </c>
      <c r="J169" s="6">
        <f t="shared" si="108"/>
        <v>27.13</v>
      </c>
      <c r="K169" s="6">
        <f t="shared" si="83"/>
        <v>79.66</v>
      </c>
      <c r="L169" s="16">
        <f t="shared" si="113"/>
        <v>230.1</v>
      </c>
      <c r="M169" s="16">
        <f t="shared" si="110"/>
        <v>27.61</v>
      </c>
      <c r="N169" s="16">
        <f t="shared" si="111"/>
        <v>257.70999999999998</v>
      </c>
    </row>
    <row r="170" spans="1:14" s="7" customFormat="1" ht="45" x14ac:dyDescent="0.25">
      <c r="A170" s="9">
        <v>151</v>
      </c>
      <c r="B170" s="22" t="s">
        <v>190</v>
      </c>
      <c r="C170" s="20" t="s">
        <v>191</v>
      </c>
      <c r="D170" s="19" t="s">
        <v>17</v>
      </c>
      <c r="E170" s="19">
        <v>5</v>
      </c>
      <c r="F170" s="16">
        <v>67.63</v>
      </c>
      <c r="G170" s="19">
        <v>1.36</v>
      </c>
      <c r="H170" s="21">
        <f t="shared" si="100"/>
        <v>91.98</v>
      </c>
      <c r="I170" s="21">
        <f t="shared" si="65"/>
        <v>130.61000000000001</v>
      </c>
      <c r="J170" s="6">
        <f t="shared" si="72"/>
        <v>28.73</v>
      </c>
      <c r="K170" s="6">
        <f t="shared" si="83"/>
        <v>84.37</v>
      </c>
      <c r="L170" s="21">
        <f t="shared" si="113"/>
        <v>243.71</v>
      </c>
      <c r="M170" s="21">
        <f t="shared" si="68"/>
        <v>29.25</v>
      </c>
      <c r="N170" s="21">
        <f t="shared" si="69"/>
        <v>272.95999999999998</v>
      </c>
    </row>
    <row r="171" spans="1:14" s="7" customFormat="1" ht="60" x14ac:dyDescent="0.25">
      <c r="A171" s="9">
        <v>152</v>
      </c>
      <c r="B171" s="22" t="s">
        <v>152</v>
      </c>
      <c r="C171" s="20" t="s">
        <v>153</v>
      </c>
      <c r="D171" s="19" t="s">
        <v>17</v>
      </c>
      <c r="E171" s="19">
        <v>5</v>
      </c>
      <c r="F171" s="16">
        <v>67.63</v>
      </c>
      <c r="G171" s="19">
        <f>1.36*1.2</f>
        <v>1.6320000000000001</v>
      </c>
      <c r="H171" s="21">
        <f t="shared" si="100"/>
        <v>110.37</v>
      </c>
      <c r="I171" s="21">
        <f t="shared" si="65"/>
        <v>156.72999999999999</v>
      </c>
      <c r="J171" s="6">
        <f t="shared" si="72"/>
        <v>34.479999999999997</v>
      </c>
      <c r="K171" s="6">
        <f t="shared" si="83"/>
        <v>101.25</v>
      </c>
      <c r="L171" s="21">
        <f t="shared" si="113"/>
        <v>292.45999999999998</v>
      </c>
      <c r="M171" s="21">
        <f t="shared" si="68"/>
        <v>35.1</v>
      </c>
      <c r="N171" s="21">
        <f t="shared" si="69"/>
        <v>327.56</v>
      </c>
    </row>
    <row r="172" spans="1:14" s="7" customFormat="1" ht="45" x14ac:dyDescent="0.25">
      <c r="A172" s="9">
        <v>153</v>
      </c>
      <c r="B172" s="9" t="s">
        <v>107</v>
      </c>
      <c r="C172" s="14" t="s">
        <v>108</v>
      </c>
      <c r="D172" s="9" t="s">
        <v>17</v>
      </c>
      <c r="E172" s="9">
        <v>5</v>
      </c>
      <c r="F172" s="16">
        <v>67.63</v>
      </c>
      <c r="G172" s="15">
        <v>1.7</v>
      </c>
      <c r="H172" s="16">
        <f t="shared" si="100"/>
        <v>114.97</v>
      </c>
      <c r="I172" s="16">
        <f t="shared" si="65"/>
        <v>163.26</v>
      </c>
      <c r="J172" s="6">
        <f t="shared" si="72"/>
        <v>35.92</v>
      </c>
      <c r="K172" s="6">
        <f t="shared" si="83"/>
        <v>105.47</v>
      </c>
      <c r="L172" s="16">
        <f t="shared" ref="L172:L174" si="114">ROUND(SUM(I172:K172),2)</f>
        <v>304.64999999999998</v>
      </c>
      <c r="M172" s="16">
        <f t="shared" si="68"/>
        <v>36.56</v>
      </c>
      <c r="N172" s="16">
        <f t="shared" si="69"/>
        <v>341.21</v>
      </c>
    </row>
    <row r="173" spans="1:14" s="7" customFormat="1" ht="45" x14ac:dyDescent="0.25">
      <c r="A173" s="9">
        <v>154</v>
      </c>
      <c r="B173" s="18" t="s">
        <v>338</v>
      </c>
      <c r="C173" s="14" t="s">
        <v>108</v>
      </c>
      <c r="D173" s="9" t="s">
        <v>17</v>
      </c>
      <c r="E173" s="9">
        <v>5</v>
      </c>
      <c r="F173" s="16">
        <v>67.63</v>
      </c>
      <c r="G173" s="15">
        <f>1.7*1.2</f>
        <v>2.04</v>
      </c>
      <c r="H173" s="16">
        <f t="shared" si="100"/>
        <v>137.97</v>
      </c>
      <c r="I173" s="16">
        <f t="shared" si="65"/>
        <v>195.92</v>
      </c>
      <c r="J173" s="6">
        <f t="shared" si="72"/>
        <v>43.1</v>
      </c>
      <c r="K173" s="6">
        <f t="shared" si="83"/>
        <v>126.56</v>
      </c>
      <c r="L173" s="16">
        <f t="shared" si="114"/>
        <v>365.58</v>
      </c>
      <c r="M173" s="16">
        <f t="shared" si="68"/>
        <v>43.87</v>
      </c>
      <c r="N173" s="16">
        <f t="shared" si="69"/>
        <v>409.45</v>
      </c>
    </row>
    <row r="174" spans="1:14" s="25" customFormat="1" ht="60" x14ac:dyDescent="0.25">
      <c r="A174" s="9">
        <v>155</v>
      </c>
      <c r="B174" s="24" t="s">
        <v>300</v>
      </c>
      <c r="C174" s="4" t="s">
        <v>301</v>
      </c>
      <c r="D174" s="5" t="s">
        <v>17</v>
      </c>
      <c r="E174" s="5">
        <v>5</v>
      </c>
      <c r="F174" s="8">
        <v>67.63</v>
      </c>
      <c r="G174" s="5">
        <v>3.2000000000000001E-2</v>
      </c>
      <c r="H174" s="8">
        <f t="shared" si="100"/>
        <v>2.16</v>
      </c>
      <c r="I174" s="8">
        <f t="shared" si="65"/>
        <v>3.07</v>
      </c>
      <c r="J174" s="6">
        <f t="shared" si="72"/>
        <v>0.68</v>
      </c>
      <c r="K174" s="6">
        <f t="shared" si="83"/>
        <v>1.98</v>
      </c>
      <c r="L174" s="8">
        <f t="shared" si="114"/>
        <v>5.73</v>
      </c>
      <c r="M174" s="8">
        <f t="shared" si="68"/>
        <v>0.69</v>
      </c>
      <c r="N174" s="8">
        <f t="shared" si="69"/>
        <v>6.42</v>
      </c>
    </row>
    <row r="175" spans="1:14" s="25" customFormat="1" ht="60" x14ac:dyDescent="0.25">
      <c r="A175" s="9">
        <v>156</v>
      </c>
      <c r="B175" s="24" t="s">
        <v>302</v>
      </c>
      <c r="C175" s="4" t="s">
        <v>303</v>
      </c>
      <c r="D175" s="5" t="s">
        <v>17</v>
      </c>
      <c r="E175" s="5">
        <v>5</v>
      </c>
      <c r="F175" s="8">
        <v>67.63</v>
      </c>
      <c r="G175" s="5">
        <v>6.7000000000000004E-2</v>
      </c>
      <c r="H175" s="8">
        <f t="shared" si="100"/>
        <v>4.53</v>
      </c>
      <c r="I175" s="8">
        <f t="shared" si="65"/>
        <v>6.43</v>
      </c>
      <c r="J175" s="6">
        <f t="shared" si="72"/>
        <v>1.41</v>
      </c>
      <c r="K175" s="6">
        <f t="shared" si="83"/>
        <v>4.1500000000000004</v>
      </c>
      <c r="L175" s="8">
        <f t="shared" si="113"/>
        <v>11.99</v>
      </c>
      <c r="M175" s="8">
        <f t="shared" si="68"/>
        <v>1.44</v>
      </c>
      <c r="N175" s="8">
        <f t="shared" si="69"/>
        <v>13.43</v>
      </c>
    </row>
    <row r="176" spans="1:14" s="7" customFormat="1" ht="120" x14ac:dyDescent="0.25">
      <c r="A176" s="9">
        <v>157</v>
      </c>
      <c r="B176" s="24" t="s">
        <v>271</v>
      </c>
      <c r="C176" s="4" t="s">
        <v>272</v>
      </c>
      <c r="D176" s="5" t="s">
        <v>17</v>
      </c>
      <c r="E176" s="19">
        <v>4</v>
      </c>
      <c r="F176" s="19">
        <v>59.28</v>
      </c>
      <c r="G176" s="23">
        <f>0.513*1.2</f>
        <v>0.61560000000000004</v>
      </c>
      <c r="H176" s="21">
        <f t="shared" si="100"/>
        <v>36.49</v>
      </c>
      <c r="I176" s="21">
        <f t="shared" si="65"/>
        <v>51.82</v>
      </c>
      <c r="J176" s="6">
        <f t="shared" si="72"/>
        <v>11.4</v>
      </c>
      <c r="K176" s="6">
        <f t="shared" si="83"/>
        <v>33.479999999999997</v>
      </c>
      <c r="L176" s="21">
        <f t="shared" si="113"/>
        <v>96.7</v>
      </c>
      <c r="M176" s="21">
        <f t="shared" si="68"/>
        <v>11.6</v>
      </c>
      <c r="N176" s="21">
        <f t="shared" si="69"/>
        <v>108.3</v>
      </c>
    </row>
    <row r="177" spans="1:14" s="7" customFormat="1" ht="117.75" customHeight="1" x14ac:dyDescent="0.25">
      <c r="A177" s="9">
        <v>158</v>
      </c>
      <c r="B177" s="11" t="s">
        <v>223</v>
      </c>
      <c r="C177" s="14" t="s">
        <v>224</v>
      </c>
      <c r="D177" s="5" t="s">
        <v>17</v>
      </c>
      <c r="E177" s="9">
        <v>5</v>
      </c>
      <c r="F177" s="16">
        <v>67.63</v>
      </c>
      <c r="G177" s="12">
        <v>3.2</v>
      </c>
      <c r="H177" s="6">
        <f>ROUND(F177*G177,2)</f>
        <v>216.42</v>
      </c>
      <c r="I177" s="6">
        <f t="shared" si="65"/>
        <v>307.32</v>
      </c>
      <c r="J177" s="6">
        <f>ROUND(I177*22%,2)</f>
        <v>67.61</v>
      </c>
      <c r="K177" s="6">
        <f t="shared" si="83"/>
        <v>198.53</v>
      </c>
      <c r="L177" s="6">
        <f>ROUND(SUM(I177:K177),2)</f>
        <v>573.46</v>
      </c>
      <c r="M177" s="6">
        <f>ROUND(L177*12%,2)</f>
        <v>68.819999999999993</v>
      </c>
      <c r="N177" s="6">
        <f t="shared" si="69"/>
        <v>642.28</v>
      </c>
    </row>
    <row r="178" spans="1:14" s="7" customFormat="1" x14ac:dyDescent="0.25">
      <c r="A178" s="37" t="s">
        <v>229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9"/>
    </row>
    <row r="179" spans="1:14" s="7" customFormat="1" ht="30" x14ac:dyDescent="0.25">
      <c r="A179" s="5">
        <v>159</v>
      </c>
      <c r="B179" s="9" t="s">
        <v>96</v>
      </c>
      <c r="C179" s="14" t="s">
        <v>258</v>
      </c>
      <c r="D179" s="9" t="s">
        <v>17</v>
      </c>
      <c r="E179" s="9">
        <v>2</v>
      </c>
      <c r="F179" s="9">
        <v>47.43</v>
      </c>
      <c r="G179" s="9">
        <v>0.04</v>
      </c>
      <c r="H179" s="16">
        <f t="shared" ref="H179" si="115">ROUND(F179*G179,2)</f>
        <v>1.9</v>
      </c>
      <c r="I179" s="16">
        <f t="shared" ref="I179:I180" si="116">ROUND(H179*42%+H179,2)</f>
        <v>2.7</v>
      </c>
      <c r="J179" s="6">
        <f t="shared" ref="J179" si="117">ROUND(I179*22%,2)</f>
        <v>0.59</v>
      </c>
      <c r="K179" s="6">
        <f t="shared" si="83"/>
        <v>1.74</v>
      </c>
      <c r="L179" s="16">
        <f t="shared" ref="L179" si="118">ROUND(SUM(I179:K179),2)</f>
        <v>5.03</v>
      </c>
      <c r="M179" s="16">
        <f t="shared" ref="M179:M180" si="119">ROUND(L179*12%,2)</f>
        <v>0.6</v>
      </c>
      <c r="N179" s="16">
        <f t="shared" ref="N179:N180" si="120">ROUND(L179+M179,2)</f>
        <v>5.63</v>
      </c>
    </row>
    <row r="180" spans="1:14" s="7" customFormat="1" ht="107.25" customHeight="1" x14ac:dyDescent="0.25">
      <c r="A180" s="11">
        <v>160</v>
      </c>
      <c r="B180" s="11" t="s">
        <v>215</v>
      </c>
      <c r="C180" s="14" t="s">
        <v>222</v>
      </c>
      <c r="D180" s="5" t="s">
        <v>17</v>
      </c>
      <c r="E180" s="9">
        <v>3</v>
      </c>
      <c r="F180" s="9">
        <v>52.69</v>
      </c>
      <c r="G180" s="12">
        <v>0.66700000000000004</v>
      </c>
      <c r="H180" s="6">
        <f>ROUND(F180*G180,2)</f>
        <v>35.14</v>
      </c>
      <c r="I180" s="6">
        <f t="shared" si="116"/>
        <v>49.9</v>
      </c>
      <c r="J180" s="6">
        <f>ROUND(I180*22%,2)</f>
        <v>10.98</v>
      </c>
      <c r="K180" s="6">
        <f t="shared" si="83"/>
        <v>32.24</v>
      </c>
      <c r="L180" s="6">
        <f>ROUND(SUM(I180:K180),2)</f>
        <v>93.12</v>
      </c>
      <c r="M180" s="6">
        <f t="shared" si="119"/>
        <v>11.17</v>
      </c>
      <c r="N180" s="6">
        <f t="shared" si="120"/>
        <v>104.29</v>
      </c>
    </row>
    <row r="181" spans="1:14" s="1" customFormat="1" ht="15.75" x14ac:dyDescent="0.25"/>
    <row r="182" spans="1:14" s="1" customFormat="1" ht="15.75" x14ac:dyDescent="0.25">
      <c r="B182" s="1" t="s">
        <v>18</v>
      </c>
      <c r="I182" s="1" t="s">
        <v>19</v>
      </c>
    </row>
    <row r="183" spans="1:14" s="1" customFormat="1" ht="15.75" x14ac:dyDescent="0.25"/>
    <row r="184" spans="1:14" s="1" customFormat="1" ht="15.75" x14ac:dyDescent="0.25">
      <c r="B184" s="1" t="s">
        <v>20</v>
      </c>
    </row>
    <row r="185" spans="1:14" s="1" customFormat="1" ht="15.75" x14ac:dyDescent="0.25"/>
    <row r="186" spans="1:14" s="1" customFormat="1" ht="33" customHeight="1" x14ac:dyDescent="0.25">
      <c r="B186" s="40" t="s">
        <v>370</v>
      </c>
      <c r="C186" s="40"/>
      <c r="D186" s="40"/>
      <c r="E186" s="40"/>
      <c r="F186" s="40"/>
      <c r="K186" s="32" t="s">
        <v>371</v>
      </c>
    </row>
    <row r="187" spans="1:14" s="1" customFormat="1" ht="15.75" x14ac:dyDescent="0.25"/>
    <row r="188" spans="1:14" s="1" customFormat="1" ht="15.75" x14ac:dyDescent="0.25"/>
    <row r="189" spans="1:14" s="1" customFormat="1" ht="15.75" x14ac:dyDescent="0.25"/>
    <row r="190" spans="1:14" s="1" customFormat="1" ht="15.75" x14ac:dyDescent="0.25"/>
    <row r="191" spans="1:14" s="1" customFormat="1" ht="15.75" x14ac:dyDescent="0.25"/>
    <row r="192" spans="1:14" s="1" customFormat="1" ht="15.75" x14ac:dyDescent="0.25"/>
    <row r="193" s="1" customFormat="1" ht="15.75" x14ac:dyDescent="0.25"/>
    <row r="194" s="1" customFormat="1" ht="15.75" x14ac:dyDescent="0.25"/>
    <row r="195" s="1" customFormat="1" ht="15.75" x14ac:dyDescent="0.25"/>
    <row r="196" s="1" customFormat="1" ht="15.75" x14ac:dyDescent="0.25"/>
  </sheetData>
  <mergeCells count="13">
    <mergeCell ref="B186:F186"/>
    <mergeCell ref="A178:N178"/>
    <mergeCell ref="A7:N7"/>
    <mergeCell ref="A8:N8"/>
    <mergeCell ref="A11:N11"/>
    <mergeCell ref="A53:N53"/>
    <mergeCell ref="A67:N67"/>
    <mergeCell ref="A93:N93"/>
    <mergeCell ref="A112:N112"/>
    <mergeCell ref="A134:N134"/>
    <mergeCell ref="A152:N152"/>
    <mergeCell ref="A159:N159"/>
    <mergeCell ref="A165:N165"/>
  </mergeCells>
  <pageMargins left="0.39370078740157483" right="0.39370078740157483" top="0.78740157480314965" bottom="0.39370078740157483" header="0.31496062992125984" footer="0.31496062992125984"/>
  <pageSetup paperSize="9" scale="95" orientation="landscape" r:id="rId1"/>
  <rowBreaks count="11" manualBreakCount="11">
    <brk id="37" max="13" man="1"/>
    <brk id="43" max="13" man="1"/>
    <brk id="56" max="13" man="1"/>
    <brk id="66" max="13" man="1"/>
    <brk id="81" max="13" man="1"/>
    <brk id="110" max="13" man="1"/>
    <brk id="143" max="13" man="1"/>
    <brk id="148" max="13" man="1"/>
    <brk id="158" max="13" man="1"/>
    <brk id="167" max="13" man="1"/>
    <brk id="175" max="1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5"/>
  <sheetViews>
    <sheetView zoomScaleNormal="100" workbookViewId="0">
      <selection activeCell="K12" sqref="K12"/>
    </sheetView>
  </sheetViews>
  <sheetFormatPr defaultRowHeight="15" x14ac:dyDescent="0.25"/>
  <cols>
    <col min="1" max="1" width="4.85546875" customWidth="1"/>
    <col min="3" max="3" width="30.85546875" customWidth="1"/>
    <col min="5" max="5" width="6.85546875" customWidth="1"/>
    <col min="6" max="6" width="7.28515625" customWidth="1"/>
    <col min="7" max="7" width="7.140625" customWidth="1"/>
    <col min="12" max="12" width="10.42578125" customWidth="1"/>
    <col min="14" max="14" width="7.285156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362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363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364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45" x14ac:dyDescent="0.25">
      <c r="A12" s="9">
        <v>1</v>
      </c>
      <c r="B12" s="9" t="s">
        <v>372</v>
      </c>
      <c r="C12" s="14" t="s">
        <v>373</v>
      </c>
      <c r="D12" s="9" t="s">
        <v>36</v>
      </c>
      <c r="E12" s="9">
        <v>1</v>
      </c>
      <c r="F12" s="9">
        <v>43.91</v>
      </c>
      <c r="G12" s="9">
        <v>1.81</v>
      </c>
      <c r="H12" s="16">
        <f t="shared" ref="H12" si="0">ROUND(F12*G12,2)</f>
        <v>79.48</v>
      </c>
      <c r="I12" s="16">
        <f t="shared" ref="I12" si="1">ROUND(H12*42%+H12,2)</f>
        <v>112.86</v>
      </c>
      <c r="J12" s="6">
        <f t="shared" ref="J12" si="2">ROUND(I12*22%,2)</f>
        <v>24.83</v>
      </c>
      <c r="K12" s="6">
        <f>ROUND(I12*64.6%,2)</f>
        <v>72.91</v>
      </c>
      <c r="L12" s="16">
        <f t="shared" ref="L12" si="3">ROUND(SUM(I12:K12),2)</f>
        <v>210.6</v>
      </c>
      <c r="M12" s="16">
        <f t="shared" ref="M12" si="4">ROUND(L12*12%,2)</f>
        <v>25.27</v>
      </c>
      <c r="N12" s="16">
        <f t="shared" ref="N12" si="5">ROUND(L12+M12,2)</f>
        <v>235.87</v>
      </c>
    </row>
    <row r="15" spans="1:14" s="1" customFormat="1" ht="15.75" x14ac:dyDescent="0.25">
      <c r="B15" s="1" t="s">
        <v>18</v>
      </c>
      <c r="I15" s="1" t="s">
        <v>19</v>
      </c>
    </row>
  </sheetData>
  <mergeCells count="3">
    <mergeCell ref="A7:N7"/>
    <mergeCell ref="A8:N8"/>
    <mergeCell ref="A11:N11"/>
  </mergeCells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3"/>
  <sheetViews>
    <sheetView topLeftCell="A19" zoomScaleNormal="100" workbookViewId="0">
      <selection activeCell="Q14" sqref="Q14"/>
    </sheetView>
  </sheetViews>
  <sheetFormatPr defaultRowHeight="15" x14ac:dyDescent="0.25"/>
  <cols>
    <col min="1" max="1" width="4.85546875" customWidth="1"/>
    <col min="3" max="3" width="30.85546875" customWidth="1"/>
    <col min="5" max="5" width="6.85546875" customWidth="1"/>
    <col min="6" max="6" width="7.28515625" customWidth="1"/>
    <col min="7" max="7" width="7.140625" customWidth="1"/>
    <col min="12" max="12" width="10.42578125" customWidth="1"/>
    <col min="14" max="14" width="7.285156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374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375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364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376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60" x14ac:dyDescent="0.25">
      <c r="A12" s="9">
        <v>1</v>
      </c>
      <c r="B12" s="9" t="s">
        <v>377</v>
      </c>
      <c r="C12" s="14" t="s">
        <v>378</v>
      </c>
      <c r="D12" s="9" t="s">
        <v>361</v>
      </c>
      <c r="E12" s="9">
        <v>5</v>
      </c>
      <c r="F12" s="9">
        <v>67.63</v>
      </c>
      <c r="G12" s="9">
        <v>0.156</v>
      </c>
      <c r="H12" s="16">
        <f t="shared" ref="H12" si="0">ROUND(F12*G12,2)</f>
        <v>10.55</v>
      </c>
      <c r="I12" s="16">
        <f t="shared" ref="I12" si="1">ROUND(H12*42%+H12,2)</f>
        <v>14.98</v>
      </c>
      <c r="J12" s="6">
        <f t="shared" ref="J12" si="2">ROUND(I12*22%,2)</f>
        <v>3.3</v>
      </c>
      <c r="K12" s="6">
        <f>ROUND(I12*64.6%,2)</f>
        <v>9.68</v>
      </c>
      <c r="L12" s="16">
        <f t="shared" ref="L12" si="3">ROUND(SUM(I12:K12),2)</f>
        <v>27.96</v>
      </c>
      <c r="M12" s="16">
        <f t="shared" ref="M12" si="4">ROUND(L12*12%,2)</f>
        <v>3.36</v>
      </c>
      <c r="N12" s="16">
        <f t="shared" ref="N12" si="5">ROUND(L12+M12,2)</f>
        <v>31.32</v>
      </c>
    </row>
    <row r="13" spans="1:14" s="7" customFormat="1" ht="60" x14ac:dyDescent="0.25">
      <c r="A13" s="9">
        <v>2</v>
      </c>
      <c r="B13" s="9" t="s">
        <v>382</v>
      </c>
      <c r="C13" s="14" t="s">
        <v>383</v>
      </c>
      <c r="D13" s="9" t="s">
        <v>361</v>
      </c>
      <c r="E13" s="9">
        <v>5</v>
      </c>
      <c r="F13" s="9">
        <v>67.63</v>
      </c>
      <c r="G13" s="9">
        <v>0.189</v>
      </c>
      <c r="H13" s="16">
        <f t="shared" ref="H13" si="6">ROUND(F13*G13,2)</f>
        <v>12.78</v>
      </c>
      <c r="I13" s="16">
        <f t="shared" ref="I13" si="7">ROUND(H13*42%+H13,2)</f>
        <v>18.149999999999999</v>
      </c>
      <c r="J13" s="6">
        <f t="shared" ref="J13" si="8">ROUND(I13*22%,2)</f>
        <v>3.99</v>
      </c>
      <c r="K13" s="6">
        <f>ROUND(I13*64.6%,2)</f>
        <v>11.72</v>
      </c>
      <c r="L13" s="16">
        <f t="shared" ref="L13" si="9">ROUND(SUM(I13:K13),2)</f>
        <v>33.86</v>
      </c>
      <c r="M13" s="16">
        <f t="shared" ref="M13" si="10">ROUND(L13*12%,2)</f>
        <v>4.0599999999999996</v>
      </c>
      <c r="N13" s="16">
        <f t="shared" ref="N13" si="11">ROUND(L13+M13,2)</f>
        <v>37.92</v>
      </c>
    </row>
    <row r="14" spans="1:14" s="7" customFormat="1" x14ac:dyDescent="0.25">
      <c r="A14" s="37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4" s="7" customFormat="1" ht="107.25" customHeight="1" x14ac:dyDescent="0.25">
      <c r="A15" s="11">
        <v>3</v>
      </c>
      <c r="B15" s="11" t="s">
        <v>379</v>
      </c>
      <c r="C15" s="14" t="s">
        <v>380</v>
      </c>
      <c r="D15" s="24" t="s">
        <v>381</v>
      </c>
      <c r="E15" s="9">
        <v>4</v>
      </c>
      <c r="F15" s="9">
        <v>59.28</v>
      </c>
      <c r="G15" s="12">
        <v>0.14899999999999999</v>
      </c>
      <c r="H15" s="6">
        <f>ROUND(F15*G15,2)</f>
        <v>8.83</v>
      </c>
      <c r="I15" s="6">
        <f t="shared" ref="I15" si="12">ROUND(H15*42%+H15,2)</f>
        <v>12.54</v>
      </c>
      <c r="J15" s="6">
        <f>ROUND(I15*22%,2)</f>
        <v>2.76</v>
      </c>
      <c r="K15" s="6">
        <f t="shared" ref="K15" si="13">ROUND(I15*64.6%,2)</f>
        <v>8.1</v>
      </c>
      <c r="L15" s="6">
        <f>ROUND(SUM(I15:K15),2)</f>
        <v>23.4</v>
      </c>
      <c r="M15" s="6">
        <f t="shared" ref="M15" si="14">ROUND(L15*12%,2)</f>
        <v>2.81</v>
      </c>
      <c r="N15" s="6">
        <f t="shared" ref="N15" si="15">ROUND(L15+M15,2)</f>
        <v>26.21</v>
      </c>
    </row>
    <row r="18" spans="2:11" s="1" customFormat="1" ht="15.75" x14ac:dyDescent="0.25">
      <c r="B18" s="1" t="s">
        <v>18</v>
      </c>
      <c r="I18" s="1" t="s">
        <v>19</v>
      </c>
    </row>
    <row r="20" spans="2:11" s="1" customFormat="1" ht="15.75" x14ac:dyDescent="0.25">
      <c r="B20" s="1" t="s">
        <v>20</v>
      </c>
    </row>
    <row r="21" spans="2:11" s="1" customFormat="1" ht="15.75" x14ac:dyDescent="0.25"/>
    <row r="22" spans="2:11" s="1" customFormat="1" ht="33" customHeight="1" x14ac:dyDescent="0.25">
      <c r="B22" s="40" t="s">
        <v>370</v>
      </c>
      <c r="C22" s="40"/>
      <c r="D22" s="40"/>
      <c r="E22" s="40"/>
      <c r="F22" s="40"/>
      <c r="K22" s="32" t="s">
        <v>371</v>
      </c>
    </row>
    <row r="23" spans="2:11" s="1" customFormat="1" ht="15.75" x14ac:dyDescent="0.25"/>
  </sheetData>
  <mergeCells count="5">
    <mergeCell ref="A7:N7"/>
    <mergeCell ref="A8:N8"/>
    <mergeCell ref="A11:N11"/>
    <mergeCell ref="B22:F22"/>
    <mergeCell ref="A14:N14"/>
  </mergeCells>
  <pageMargins left="0.7" right="0.7" top="0.75" bottom="0.75" header="0.3" footer="0.3"/>
  <pageSetup paperSize="9" scale="94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3"/>
  <sheetViews>
    <sheetView zoomScaleNormal="100" workbookViewId="0">
      <selection activeCell="G32" sqref="G32"/>
    </sheetView>
  </sheetViews>
  <sheetFormatPr defaultRowHeight="15" x14ac:dyDescent="0.25"/>
  <cols>
    <col min="1" max="1" width="4.85546875" customWidth="1"/>
    <col min="2" max="2" width="10.140625" customWidth="1"/>
    <col min="3" max="3" width="30.85546875" customWidth="1"/>
    <col min="5" max="5" width="6.85546875" customWidth="1"/>
    <col min="6" max="6" width="7.28515625" customWidth="1"/>
    <col min="7" max="7" width="7.140625" customWidth="1"/>
    <col min="12" max="12" width="10.42578125" customWidth="1"/>
    <col min="14" max="14" width="7.285156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384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385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364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386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60" x14ac:dyDescent="0.25">
      <c r="A12" s="9">
        <v>1</v>
      </c>
      <c r="B12" s="9" t="s">
        <v>387</v>
      </c>
      <c r="C12" s="14" t="s">
        <v>388</v>
      </c>
      <c r="D12" s="9" t="s">
        <v>17</v>
      </c>
      <c r="E12" s="9">
        <v>2</v>
      </c>
      <c r="F12" s="9">
        <v>47.43</v>
      </c>
      <c r="G12" s="9">
        <v>0.83</v>
      </c>
      <c r="H12" s="16">
        <f t="shared" ref="H12" si="0">ROUND(F12*G12,2)</f>
        <v>39.369999999999997</v>
      </c>
      <c r="I12" s="16">
        <f t="shared" ref="I12" si="1">ROUND(H12*42%+H12,2)</f>
        <v>55.91</v>
      </c>
      <c r="J12" s="6">
        <f t="shared" ref="J12" si="2">ROUND(I12*22%,2)</f>
        <v>12.3</v>
      </c>
      <c r="K12" s="6">
        <f>ROUND(I12*64.6%,2)</f>
        <v>36.119999999999997</v>
      </c>
      <c r="L12" s="16">
        <f t="shared" ref="L12" si="3">ROUND(SUM(I12:K12),2)</f>
        <v>104.33</v>
      </c>
      <c r="M12" s="16">
        <f t="shared" ref="M12" si="4">ROUND(L12*12%,2)</f>
        <v>12.52</v>
      </c>
      <c r="N12" s="16">
        <f t="shared" ref="N12" si="5">ROUND(L12+M12,2)</f>
        <v>116.85</v>
      </c>
    </row>
    <row r="13" spans="1:14" s="7" customFormat="1" ht="45" x14ac:dyDescent="0.25">
      <c r="A13" s="9">
        <v>2</v>
      </c>
      <c r="B13" s="9" t="s">
        <v>389</v>
      </c>
      <c r="C13" s="14" t="s">
        <v>390</v>
      </c>
      <c r="D13" s="9" t="s">
        <v>17</v>
      </c>
      <c r="E13" s="9">
        <v>4</v>
      </c>
      <c r="F13" s="9">
        <v>59.28</v>
      </c>
      <c r="G13" s="9">
        <v>5.8999999999999997E-2</v>
      </c>
      <c r="H13" s="16">
        <f t="shared" ref="H13" si="6">ROUND(F13*G13,2)</f>
        <v>3.5</v>
      </c>
      <c r="I13" s="16">
        <f t="shared" ref="I13" si="7">ROUND(H13*42%+H13,2)</f>
        <v>4.97</v>
      </c>
      <c r="J13" s="6">
        <f t="shared" ref="J13" si="8">ROUND(I13*22%,2)</f>
        <v>1.0900000000000001</v>
      </c>
      <c r="K13" s="6">
        <f>ROUND(I13*64.6%,2)</f>
        <v>3.21</v>
      </c>
      <c r="L13" s="16">
        <f t="shared" ref="L13" si="9">ROUND(SUM(I13:K13),2)</f>
        <v>9.27</v>
      </c>
      <c r="M13" s="16">
        <f t="shared" ref="M13" si="10">ROUND(L13*12%,2)</f>
        <v>1.1100000000000001</v>
      </c>
      <c r="N13" s="16">
        <f t="shared" ref="N13" si="11">ROUND(L13+M13,2)</f>
        <v>10.38</v>
      </c>
    </row>
    <row r="14" spans="1:14" s="7" customFormat="1" x14ac:dyDescent="0.25">
      <c r="A14" s="37" t="s">
        <v>237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4" s="7" customFormat="1" ht="45" x14ac:dyDescent="0.25">
      <c r="A15" s="5">
        <v>3</v>
      </c>
      <c r="B15" s="18" t="s">
        <v>392</v>
      </c>
      <c r="C15" s="14" t="s">
        <v>391</v>
      </c>
      <c r="D15" s="9" t="s">
        <v>361</v>
      </c>
      <c r="E15" s="9">
        <v>3</v>
      </c>
      <c r="F15" s="9">
        <v>52.69</v>
      </c>
      <c r="G15" s="15">
        <v>0.63200000000000001</v>
      </c>
      <c r="H15" s="16">
        <f>ROUND(F15*G15,2)</f>
        <v>33.299999999999997</v>
      </c>
      <c r="I15" s="16">
        <f t="shared" ref="I15" si="12">ROUND(H15*42%+H15,2)</f>
        <v>47.29</v>
      </c>
      <c r="J15" s="6">
        <f t="shared" ref="J15" si="13">ROUND(I15*22%,2)</f>
        <v>10.4</v>
      </c>
      <c r="K15" s="6">
        <f t="shared" ref="K15" si="14">ROUND(I15*64.6%,2)</f>
        <v>30.55</v>
      </c>
      <c r="L15" s="16">
        <f t="shared" ref="L15" si="15">ROUND(SUM(I15:K15),2)</f>
        <v>88.24</v>
      </c>
      <c r="M15" s="16">
        <f t="shared" ref="M15" si="16">ROUND(L15*12%,2)</f>
        <v>10.59</v>
      </c>
      <c r="N15" s="16">
        <f t="shared" ref="N15" si="17">ROUND(L15+M15,2)</f>
        <v>98.83</v>
      </c>
    </row>
    <row r="18" spans="2:11" s="1" customFormat="1" ht="15.75" x14ac:dyDescent="0.25">
      <c r="B18" s="1" t="s">
        <v>18</v>
      </c>
      <c r="I18" s="1" t="s">
        <v>19</v>
      </c>
    </row>
    <row r="20" spans="2:11" s="1" customFormat="1" ht="15.75" x14ac:dyDescent="0.25">
      <c r="B20" s="1" t="s">
        <v>20</v>
      </c>
    </row>
    <row r="21" spans="2:11" s="1" customFormat="1" ht="15.75" x14ac:dyDescent="0.25"/>
    <row r="22" spans="2:11" s="1" customFormat="1" ht="33" customHeight="1" x14ac:dyDescent="0.25">
      <c r="B22" s="40" t="s">
        <v>370</v>
      </c>
      <c r="C22" s="40"/>
      <c r="D22" s="40"/>
      <c r="E22" s="40"/>
      <c r="F22" s="40"/>
      <c r="K22" s="32" t="s">
        <v>371</v>
      </c>
    </row>
    <row r="23" spans="2:11" s="1" customFormat="1" ht="15.75" x14ac:dyDescent="0.25"/>
  </sheetData>
  <mergeCells count="5">
    <mergeCell ref="A7:N7"/>
    <mergeCell ref="A8:N8"/>
    <mergeCell ref="A11:N11"/>
    <mergeCell ref="B22:F22"/>
    <mergeCell ref="A14:N14"/>
  </mergeCells>
  <pageMargins left="0.7" right="0.7" top="0.75" bottom="0.75" header="0.3" footer="0.3"/>
  <pageSetup paperSize="9" scale="93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9"/>
  <sheetViews>
    <sheetView zoomScaleNormal="100" workbookViewId="0">
      <selection activeCell="H22" sqref="H22"/>
    </sheetView>
  </sheetViews>
  <sheetFormatPr defaultRowHeight="15" x14ac:dyDescent="0.25"/>
  <cols>
    <col min="1" max="1" width="4.85546875" customWidth="1"/>
    <col min="3" max="3" width="30.85546875" customWidth="1"/>
    <col min="5" max="5" width="6.85546875" customWidth="1"/>
    <col min="6" max="6" width="7.28515625" customWidth="1"/>
    <col min="7" max="7" width="7.140625" customWidth="1"/>
    <col min="12" max="12" width="10.42578125" customWidth="1"/>
    <col min="14" max="14" width="7.285156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393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394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364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45" x14ac:dyDescent="0.25">
      <c r="A12" s="9">
        <v>1</v>
      </c>
      <c r="B12" s="9" t="s">
        <v>372</v>
      </c>
      <c r="C12" s="14" t="s">
        <v>373</v>
      </c>
      <c r="D12" s="9" t="s">
        <v>36</v>
      </c>
      <c r="E12" s="9">
        <v>1</v>
      </c>
      <c r="F12" s="9">
        <v>43.91</v>
      </c>
      <c r="G12" s="9">
        <v>1.81</v>
      </c>
      <c r="H12" s="16">
        <f t="shared" ref="H12" si="0">ROUND(F12*G12,2)</f>
        <v>79.48</v>
      </c>
      <c r="I12" s="16">
        <f t="shared" ref="I12" si="1">ROUND(H12*42%+H12,2)</f>
        <v>112.86</v>
      </c>
      <c r="J12" s="6">
        <f t="shared" ref="J12" si="2">ROUND(I12*22%,2)</f>
        <v>24.83</v>
      </c>
      <c r="K12" s="6">
        <f>ROUND(I12*64.6%,2)</f>
        <v>72.91</v>
      </c>
      <c r="L12" s="16">
        <f t="shared" ref="L12" si="3">ROUND(SUM(I12:K12),2)</f>
        <v>210.6</v>
      </c>
      <c r="M12" s="16">
        <f t="shared" ref="M12" si="4">ROUND(L12*12%,2)</f>
        <v>25.27</v>
      </c>
      <c r="N12" s="16">
        <f t="shared" ref="N12" si="5">ROUND(L12+M12,2)</f>
        <v>235.87</v>
      </c>
    </row>
    <row r="15" spans="1:14" s="1" customFormat="1" ht="15.75" x14ac:dyDescent="0.25">
      <c r="B15" s="1" t="s">
        <v>18</v>
      </c>
      <c r="I15" s="1" t="s">
        <v>19</v>
      </c>
    </row>
    <row r="17" spans="2:12" ht="15.75" x14ac:dyDescent="0.25"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41.25" customHeight="1" x14ac:dyDescent="0.25">
      <c r="B19" s="41" t="s">
        <v>370</v>
      </c>
      <c r="C19" s="41"/>
      <c r="D19" s="41"/>
      <c r="E19" s="41"/>
      <c r="F19" s="41"/>
      <c r="G19" s="1"/>
      <c r="H19" s="1"/>
      <c r="I19" s="1"/>
      <c r="J19" s="1"/>
      <c r="K19" s="34" t="s">
        <v>371</v>
      </c>
      <c r="L19" s="35"/>
    </row>
  </sheetData>
  <mergeCells count="4">
    <mergeCell ref="A7:N7"/>
    <mergeCell ref="A8:N8"/>
    <mergeCell ref="A11:N11"/>
    <mergeCell ref="B19:F19"/>
  </mergeCells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9"/>
  <sheetViews>
    <sheetView tabSelected="1" zoomScaleNormal="100" workbookViewId="0">
      <selection activeCell="R6" sqref="R6"/>
    </sheetView>
  </sheetViews>
  <sheetFormatPr defaultRowHeight="15" x14ac:dyDescent="0.25"/>
  <cols>
    <col min="1" max="1" width="4.85546875" customWidth="1"/>
    <col min="3" max="3" width="30.85546875" customWidth="1"/>
    <col min="5" max="5" width="6.85546875" customWidth="1"/>
    <col min="6" max="6" width="7.28515625" customWidth="1"/>
    <col min="7" max="7" width="7.140625" customWidth="1"/>
    <col min="12" max="12" width="10.42578125" customWidth="1"/>
    <col min="14" max="14" width="7.285156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395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396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364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45" x14ac:dyDescent="0.25">
      <c r="A12" s="9">
        <v>1</v>
      </c>
      <c r="B12" s="9" t="s">
        <v>397</v>
      </c>
      <c r="C12" s="14" t="s">
        <v>398</v>
      </c>
      <c r="D12" s="9" t="s">
        <v>51</v>
      </c>
      <c r="E12" s="9">
        <v>1</v>
      </c>
      <c r="F12" s="9">
        <v>43.91</v>
      </c>
      <c r="G12" s="9">
        <v>0.04</v>
      </c>
      <c r="H12" s="16">
        <f t="shared" ref="H12" si="0">ROUND(F12*G12,2)</f>
        <v>1.76</v>
      </c>
      <c r="I12" s="16">
        <f t="shared" ref="I12" si="1">ROUND(H12*42%+H12,2)</f>
        <v>2.5</v>
      </c>
      <c r="J12" s="6">
        <f t="shared" ref="J12" si="2">ROUND(I12*22%,2)</f>
        <v>0.55000000000000004</v>
      </c>
      <c r="K12" s="6">
        <f>ROUND(I12*64.6%,2)</f>
        <v>1.62</v>
      </c>
      <c r="L12" s="16">
        <f t="shared" ref="L12" si="3">ROUND(SUM(I12:K12),2)</f>
        <v>4.67</v>
      </c>
      <c r="M12" s="16">
        <f t="shared" ref="M12" si="4">ROUND(L12*12%,2)</f>
        <v>0.56000000000000005</v>
      </c>
      <c r="N12" s="16">
        <f t="shared" ref="N12" si="5">ROUND(L12+M12,2)</f>
        <v>5.23</v>
      </c>
    </row>
    <row r="15" spans="1:14" s="1" customFormat="1" ht="15.75" x14ac:dyDescent="0.25">
      <c r="B15" s="1" t="s">
        <v>18</v>
      </c>
      <c r="I15" s="1" t="s">
        <v>19</v>
      </c>
    </row>
    <row r="17" spans="2:12" ht="15.75" x14ac:dyDescent="0.25"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41.25" customHeight="1" x14ac:dyDescent="0.25">
      <c r="B19" s="41" t="s">
        <v>370</v>
      </c>
      <c r="C19" s="41"/>
      <c r="D19" s="41"/>
      <c r="E19" s="41"/>
      <c r="F19" s="41"/>
      <c r="G19" s="1"/>
      <c r="H19" s="1"/>
      <c r="I19" s="1"/>
      <c r="J19" s="1"/>
      <c r="K19" s="34" t="s">
        <v>371</v>
      </c>
      <c r="L19" s="35"/>
    </row>
  </sheetData>
  <mergeCells count="4">
    <mergeCell ref="A7:N7"/>
    <mergeCell ref="A8:N8"/>
    <mergeCell ref="A11:N11"/>
    <mergeCell ref="B19:F19"/>
  </mergeCells>
  <pageMargins left="0.7" right="0.7" top="0.75" bottom="0.75" header="0.3" footer="0.3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1"/>
  <sheetViews>
    <sheetView topLeftCell="A162" zoomScaleNormal="100" workbookViewId="0">
      <selection activeCell="A110" sqref="A110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285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286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232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.75" x14ac:dyDescent="0.25">
      <c r="A12" s="11">
        <v>1</v>
      </c>
      <c r="B12" s="11" t="s">
        <v>34</v>
      </c>
      <c r="C12" s="4" t="s">
        <v>35</v>
      </c>
      <c r="D12" s="5" t="s">
        <v>36</v>
      </c>
      <c r="E12" s="5">
        <v>4</v>
      </c>
      <c r="F12" s="5">
        <v>59.05</v>
      </c>
      <c r="G12" s="12">
        <v>4.5999999999999996</v>
      </c>
      <c r="H12" s="6">
        <f>ROUND(F12*G12,2)</f>
        <v>271.63</v>
      </c>
      <c r="I12" s="6">
        <f t="shared" ref="I12:I164" si="0">ROUND(H12*42%+H12,2)</f>
        <v>385.71</v>
      </c>
      <c r="J12" s="6">
        <f>ROUND(I12*22%,2)</f>
        <v>84.86</v>
      </c>
      <c r="K12" s="6">
        <f>ROUND(I12*63.8%,2)</f>
        <v>246.08</v>
      </c>
      <c r="L12" s="6">
        <f>ROUND(SUM(I12:K12),2)</f>
        <v>716.65</v>
      </c>
      <c r="M12" s="6">
        <f t="shared" ref="M12:M164" si="1">ROUND(L12*12%,2)</f>
        <v>86</v>
      </c>
      <c r="N12" s="6">
        <f t="shared" ref="N12:N164" si="2">ROUND(L12+M12,2)</f>
        <v>802.65</v>
      </c>
    </row>
    <row r="13" spans="1:14" s="7" customFormat="1" ht="75.75" x14ac:dyDescent="0.25">
      <c r="A13" s="5">
        <v>2</v>
      </c>
      <c r="B13" s="9" t="s">
        <v>61</v>
      </c>
      <c r="C13" s="14" t="s">
        <v>62</v>
      </c>
      <c r="D13" s="9" t="s">
        <v>36</v>
      </c>
      <c r="E13" s="9">
        <v>4</v>
      </c>
      <c r="F13" s="9">
        <v>59.05</v>
      </c>
      <c r="G13" s="9">
        <v>5.2629999999999999</v>
      </c>
      <c r="H13" s="16">
        <f t="shared" ref="H13:H52" si="3">ROUND(F13*G13,2)</f>
        <v>310.77999999999997</v>
      </c>
      <c r="I13" s="16">
        <f t="shared" si="0"/>
        <v>441.31</v>
      </c>
      <c r="J13" s="6">
        <f t="shared" ref="J13:J52" si="4">ROUND(I13*22%,2)</f>
        <v>97.09</v>
      </c>
      <c r="K13" s="6">
        <f t="shared" ref="K13:K78" si="5">ROUND(I13*63.8%,2)</f>
        <v>281.56</v>
      </c>
      <c r="L13" s="16">
        <f t="shared" ref="L13:L52" si="6">ROUND(SUM(I13:K13),2)</f>
        <v>819.96</v>
      </c>
      <c r="M13" s="16">
        <f t="shared" si="1"/>
        <v>98.4</v>
      </c>
      <c r="N13" s="16">
        <f t="shared" si="2"/>
        <v>918.36</v>
      </c>
    </row>
    <row r="14" spans="1:14" s="7" customFormat="1" ht="75.75" x14ac:dyDescent="0.25">
      <c r="A14" s="11">
        <v>3</v>
      </c>
      <c r="B14" s="5" t="s">
        <v>73</v>
      </c>
      <c r="C14" s="4" t="s">
        <v>74</v>
      </c>
      <c r="D14" s="5" t="s">
        <v>36</v>
      </c>
      <c r="E14" s="5">
        <v>4</v>
      </c>
      <c r="F14" s="9">
        <v>59.05</v>
      </c>
      <c r="G14" s="10">
        <v>5.556</v>
      </c>
      <c r="H14" s="8">
        <f t="shared" si="3"/>
        <v>328.08</v>
      </c>
      <c r="I14" s="8">
        <f t="shared" si="0"/>
        <v>465.87</v>
      </c>
      <c r="J14" s="6">
        <f t="shared" si="4"/>
        <v>102.49</v>
      </c>
      <c r="K14" s="6">
        <f t="shared" si="5"/>
        <v>297.23</v>
      </c>
      <c r="L14" s="8">
        <f t="shared" si="6"/>
        <v>865.59</v>
      </c>
      <c r="M14" s="8">
        <f t="shared" si="1"/>
        <v>103.87</v>
      </c>
      <c r="N14" s="8">
        <f t="shared" si="2"/>
        <v>969.46</v>
      </c>
    </row>
    <row r="15" spans="1:14" s="7" customFormat="1" ht="75.75" x14ac:dyDescent="0.25">
      <c r="A15" s="5">
        <v>4</v>
      </c>
      <c r="B15" s="5" t="s">
        <v>73</v>
      </c>
      <c r="C15" s="4" t="s">
        <v>75</v>
      </c>
      <c r="D15" s="5" t="s">
        <v>36</v>
      </c>
      <c r="E15" s="5">
        <v>4</v>
      </c>
      <c r="F15" s="9">
        <v>59.05</v>
      </c>
      <c r="G15" s="5">
        <v>6.6669999999999998</v>
      </c>
      <c r="H15" s="8">
        <f t="shared" si="3"/>
        <v>393.69</v>
      </c>
      <c r="I15" s="8">
        <f t="shared" si="0"/>
        <v>559.04</v>
      </c>
      <c r="J15" s="6">
        <f t="shared" si="4"/>
        <v>122.99</v>
      </c>
      <c r="K15" s="6">
        <f t="shared" si="5"/>
        <v>356.67</v>
      </c>
      <c r="L15" s="8">
        <f t="shared" si="6"/>
        <v>1038.7</v>
      </c>
      <c r="M15" s="8">
        <f t="shared" si="1"/>
        <v>124.64</v>
      </c>
      <c r="N15" s="8">
        <f t="shared" si="2"/>
        <v>1163.3399999999999</v>
      </c>
    </row>
    <row r="16" spans="1:14" s="1" customFormat="1" ht="51" customHeight="1" x14ac:dyDescent="0.25">
      <c r="A16" s="2" t="s">
        <v>4</v>
      </c>
      <c r="B16" s="2" t="s">
        <v>5</v>
      </c>
      <c r="C16" s="2" t="s">
        <v>6</v>
      </c>
      <c r="D16" s="2" t="s">
        <v>7</v>
      </c>
      <c r="E16" s="3" t="s">
        <v>8</v>
      </c>
      <c r="F16" s="3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232</v>
      </c>
      <c r="L16" s="2" t="s">
        <v>14</v>
      </c>
      <c r="M16" s="2" t="s">
        <v>15</v>
      </c>
      <c r="N16" s="2" t="s">
        <v>16</v>
      </c>
    </row>
    <row r="17" spans="1:14" s="7" customFormat="1" ht="75.75" x14ac:dyDescent="0.25">
      <c r="A17" s="11">
        <v>5</v>
      </c>
      <c r="B17" s="5" t="s">
        <v>76</v>
      </c>
      <c r="C17" s="4" t="s">
        <v>77</v>
      </c>
      <c r="D17" s="5" t="s">
        <v>36</v>
      </c>
      <c r="E17" s="5">
        <v>4</v>
      </c>
      <c r="F17" s="9">
        <v>59.05</v>
      </c>
      <c r="G17" s="5">
        <v>7.6920000000000002</v>
      </c>
      <c r="H17" s="8">
        <f t="shared" si="3"/>
        <v>454.21</v>
      </c>
      <c r="I17" s="8">
        <f t="shared" si="0"/>
        <v>644.98</v>
      </c>
      <c r="J17" s="6">
        <f t="shared" si="4"/>
        <v>141.9</v>
      </c>
      <c r="K17" s="6">
        <f t="shared" si="5"/>
        <v>411.5</v>
      </c>
      <c r="L17" s="8">
        <f t="shared" si="6"/>
        <v>1198.3800000000001</v>
      </c>
      <c r="M17" s="8">
        <f t="shared" si="1"/>
        <v>143.81</v>
      </c>
      <c r="N17" s="8">
        <f t="shared" si="2"/>
        <v>1342.19</v>
      </c>
    </row>
    <row r="18" spans="1:14" s="7" customFormat="1" ht="75.75" x14ac:dyDescent="0.25">
      <c r="A18" s="5">
        <v>6</v>
      </c>
      <c r="B18" s="5" t="s">
        <v>78</v>
      </c>
      <c r="C18" s="4" t="s">
        <v>79</v>
      </c>
      <c r="D18" s="5" t="s">
        <v>36</v>
      </c>
      <c r="E18" s="5">
        <v>4</v>
      </c>
      <c r="F18" s="5">
        <v>59.05</v>
      </c>
      <c r="G18" s="5">
        <v>14.286</v>
      </c>
      <c r="H18" s="8">
        <f t="shared" si="3"/>
        <v>843.59</v>
      </c>
      <c r="I18" s="8">
        <f t="shared" si="0"/>
        <v>1197.9000000000001</v>
      </c>
      <c r="J18" s="6">
        <f t="shared" si="4"/>
        <v>263.54000000000002</v>
      </c>
      <c r="K18" s="6">
        <f t="shared" si="5"/>
        <v>764.26</v>
      </c>
      <c r="L18" s="8">
        <f t="shared" si="6"/>
        <v>2225.6999999999998</v>
      </c>
      <c r="M18" s="8">
        <f t="shared" si="1"/>
        <v>267.08</v>
      </c>
      <c r="N18" s="8">
        <f t="shared" si="2"/>
        <v>2492.7800000000002</v>
      </c>
    </row>
    <row r="19" spans="1:14" s="7" customFormat="1" ht="75.75" x14ac:dyDescent="0.25">
      <c r="A19" s="5">
        <v>7</v>
      </c>
      <c r="B19" s="5" t="s">
        <v>80</v>
      </c>
      <c r="C19" s="4" t="s">
        <v>81</v>
      </c>
      <c r="D19" s="5" t="s">
        <v>36</v>
      </c>
      <c r="E19" s="5">
        <v>4</v>
      </c>
      <c r="F19" s="5">
        <v>59.05</v>
      </c>
      <c r="G19" s="5">
        <v>5.8819999999999997</v>
      </c>
      <c r="H19" s="8">
        <f t="shared" si="3"/>
        <v>347.33</v>
      </c>
      <c r="I19" s="8">
        <f t="shared" si="0"/>
        <v>493.21</v>
      </c>
      <c r="J19" s="6">
        <f t="shared" si="4"/>
        <v>108.51</v>
      </c>
      <c r="K19" s="6">
        <f t="shared" si="5"/>
        <v>314.67</v>
      </c>
      <c r="L19" s="8">
        <f t="shared" si="6"/>
        <v>916.39</v>
      </c>
      <c r="M19" s="8">
        <f t="shared" si="1"/>
        <v>109.97</v>
      </c>
      <c r="N19" s="8">
        <f t="shared" si="2"/>
        <v>1026.3599999999999</v>
      </c>
    </row>
    <row r="20" spans="1:14" s="7" customFormat="1" ht="75.75" x14ac:dyDescent="0.25">
      <c r="A20" s="5">
        <v>8</v>
      </c>
      <c r="B20" s="9" t="s">
        <v>97</v>
      </c>
      <c r="C20" s="14" t="s">
        <v>98</v>
      </c>
      <c r="D20" s="9" t="s">
        <v>36</v>
      </c>
      <c r="E20" s="9">
        <v>4</v>
      </c>
      <c r="F20" s="5">
        <v>59.05</v>
      </c>
      <c r="G20" s="9">
        <v>9.0909999999999993</v>
      </c>
      <c r="H20" s="16">
        <f t="shared" si="3"/>
        <v>536.82000000000005</v>
      </c>
      <c r="I20" s="16">
        <f t="shared" si="0"/>
        <v>762.28</v>
      </c>
      <c r="J20" s="6">
        <f t="shared" si="4"/>
        <v>167.7</v>
      </c>
      <c r="K20" s="6">
        <f t="shared" si="5"/>
        <v>486.33</v>
      </c>
      <c r="L20" s="16">
        <f t="shared" si="6"/>
        <v>1416.31</v>
      </c>
      <c r="M20" s="16">
        <f t="shared" si="1"/>
        <v>169.96</v>
      </c>
      <c r="N20" s="16">
        <f t="shared" si="2"/>
        <v>1586.27</v>
      </c>
    </row>
    <row r="21" spans="1:14" s="7" customFormat="1" ht="75.75" x14ac:dyDescent="0.25">
      <c r="A21" s="5">
        <v>9</v>
      </c>
      <c r="B21" s="9" t="s">
        <v>99</v>
      </c>
      <c r="C21" s="14" t="s">
        <v>100</v>
      </c>
      <c r="D21" s="9" t="s">
        <v>36</v>
      </c>
      <c r="E21" s="9">
        <v>4</v>
      </c>
      <c r="F21" s="5">
        <v>59.05</v>
      </c>
      <c r="G21" s="9">
        <v>3.45</v>
      </c>
      <c r="H21" s="16">
        <f t="shared" si="3"/>
        <v>203.72</v>
      </c>
      <c r="I21" s="16">
        <f t="shared" si="0"/>
        <v>289.27999999999997</v>
      </c>
      <c r="J21" s="6">
        <f t="shared" si="4"/>
        <v>63.64</v>
      </c>
      <c r="K21" s="6">
        <f t="shared" si="5"/>
        <v>184.56</v>
      </c>
      <c r="L21" s="16">
        <f t="shared" si="6"/>
        <v>537.48</v>
      </c>
      <c r="M21" s="16">
        <f t="shared" si="1"/>
        <v>64.5</v>
      </c>
      <c r="N21" s="16">
        <f t="shared" si="2"/>
        <v>601.98</v>
      </c>
    </row>
    <row r="22" spans="1:14" s="7" customFormat="1" ht="75.75" x14ac:dyDescent="0.25">
      <c r="A22" s="5">
        <v>10</v>
      </c>
      <c r="B22" s="9" t="s">
        <v>109</v>
      </c>
      <c r="C22" s="14" t="s">
        <v>110</v>
      </c>
      <c r="D22" s="9" t="s">
        <v>36</v>
      </c>
      <c r="E22" s="9">
        <v>4</v>
      </c>
      <c r="F22" s="5">
        <v>59.05</v>
      </c>
      <c r="G22" s="9">
        <v>1.5</v>
      </c>
      <c r="H22" s="16">
        <f t="shared" si="3"/>
        <v>88.58</v>
      </c>
      <c r="I22" s="16">
        <f t="shared" si="0"/>
        <v>125.78</v>
      </c>
      <c r="J22" s="6">
        <f t="shared" si="4"/>
        <v>27.67</v>
      </c>
      <c r="K22" s="6">
        <f t="shared" si="5"/>
        <v>80.25</v>
      </c>
      <c r="L22" s="16">
        <f t="shared" si="6"/>
        <v>233.7</v>
      </c>
      <c r="M22" s="16">
        <f t="shared" si="1"/>
        <v>28.04</v>
      </c>
      <c r="N22" s="16">
        <f t="shared" si="2"/>
        <v>261.74</v>
      </c>
    </row>
    <row r="23" spans="1:14" s="1" customFormat="1" ht="51" customHeight="1" x14ac:dyDescent="0.25">
      <c r="A23" s="2" t="s">
        <v>4</v>
      </c>
      <c r="B23" s="2" t="s">
        <v>5</v>
      </c>
      <c r="C23" s="2" t="s">
        <v>6</v>
      </c>
      <c r="D23" s="2" t="s">
        <v>7</v>
      </c>
      <c r="E23" s="3" t="s">
        <v>8</v>
      </c>
      <c r="F23" s="3" t="s">
        <v>9</v>
      </c>
      <c r="G23" s="2" t="s">
        <v>10</v>
      </c>
      <c r="H23" s="2" t="s">
        <v>11</v>
      </c>
      <c r="I23" s="2" t="s">
        <v>12</v>
      </c>
      <c r="J23" s="2" t="s">
        <v>13</v>
      </c>
      <c r="K23" s="2" t="s">
        <v>232</v>
      </c>
      <c r="L23" s="2" t="s">
        <v>14</v>
      </c>
      <c r="M23" s="2" t="s">
        <v>15</v>
      </c>
      <c r="N23" s="2" t="s">
        <v>16</v>
      </c>
    </row>
    <row r="24" spans="1:14" s="7" customFormat="1" ht="75.75" x14ac:dyDescent="0.25">
      <c r="A24" s="5">
        <v>11</v>
      </c>
      <c r="B24" s="9" t="s">
        <v>111</v>
      </c>
      <c r="C24" s="14" t="s">
        <v>112</v>
      </c>
      <c r="D24" s="9" t="s">
        <v>36</v>
      </c>
      <c r="E24" s="9">
        <v>4</v>
      </c>
      <c r="F24" s="5">
        <v>59.05</v>
      </c>
      <c r="G24" s="9">
        <v>16.667000000000002</v>
      </c>
      <c r="H24" s="16">
        <f t="shared" si="3"/>
        <v>984.19</v>
      </c>
      <c r="I24" s="16">
        <f t="shared" si="0"/>
        <v>1397.55</v>
      </c>
      <c r="J24" s="6">
        <f t="shared" si="4"/>
        <v>307.45999999999998</v>
      </c>
      <c r="K24" s="6">
        <f t="shared" si="5"/>
        <v>891.64</v>
      </c>
      <c r="L24" s="16">
        <f t="shared" si="6"/>
        <v>2596.65</v>
      </c>
      <c r="M24" s="16">
        <f t="shared" si="1"/>
        <v>311.60000000000002</v>
      </c>
      <c r="N24" s="16">
        <f t="shared" si="2"/>
        <v>2908.25</v>
      </c>
    </row>
    <row r="25" spans="1:14" s="7" customFormat="1" ht="75.75" x14ac:dyDescent="0.25">
      <c r="A25" s="9">
        <v>12</v>
      </c>
      <c r="B25" s="9" t="s">
        <v>113</v>
      </c>
      <c r="C25" s="14" t="s">
        <v>114</v>
      </c>
      <c r="D25" s="9" t="s">
        <v>36</v>
      </c>
      <c r="E25" s="9">
        <v>4</v>
      </c>
      <c r="F25" s="9">
        <v>59.05</v>
      </c>
      <c r="G25" s="9">
        <v>8.3330000000000002</v>
      </c>
      <c r="H25" s="16">
        <f t="shared" si="3"/>
        <v>492.06</v>
      </c>
      <c r="I25" s="16">
        <f t="shared" si="0"/>
        <v>698.73</v>
      </c>
      <c r="J25" s="6">
        <f t="shared" si="4"/>
        <v>153.72</v>
      </c>
      <c r="K25" s="6">
        <f t="shared" si="5"/>
        <v>445.79</v>
      </c>
      <c r="L25" s="16">
        <f t="shared" si="6"/>
        <v>1298.24</v>
      </c>
      <c r="M25" s="16">
        <f t="shared" si="1"/>
        <v>155.79</v>
      </c>
      <c r="N25" s="16">
        <f t="shared" si="2"/>
        <v>1454.03</v>
      </c>
    </row>
    <row r="26" spans="1:14" s="7" customFormat="1" ht="75.75" x14ac:dyDescent="0.25">
      <c r="A26" s="9">
        <v>13</v>
      </c>
      <c r="B26" s="9" t="s">
        <v>115</v>
      </c>
      <c r="C26" s="14" t="s">
        <v>116</v>
      </c>
      <c r="D26" s="9" t="s">
        <v>36</v>
      </c>
      <c r="E26" s="9">
        <v>4</v>
      </c>
      <c r="F26" s="9">
        <v>59.05</v>
      </c>
      <c r="G26" s="9">
        <v>15.385</v>
      </c>
      <c r="H26" s="16">
        <f t="shared" si="3"/>
        <v>908.48</v>
      </c>
      <c r="I26" s="16">
        <f t="shared" si="0"/>
        <v>1290.04</v>
      </c>
      <c r="J26" s="6">
        <f t="shared" si="4"/>
        <v>283.81</v>
      </c>
      <c r="K26" s="6">
        <f t="shared" si="5"/>
        <v>823.05</v>
      </c>
      <c r="L26" s="16">
        <f t="shared" si="6"/>
        <v>2396.9</v>
      </c>
      <c r="M26" s="16">
        <f t="shared" si="1"/>
        <v>287.63</v>
      </c>
      <c r="N26" s="16">
        <f t="shared" si="2"/>
        <v>2684.53</v>
      </c>
    </row>
    <row r="27" spans="1:14" s="7" customFormat="1" ht="75.75" x14ac:dyDescent="0.25">
      <c r="A27" s="9">
        <v>14</v>
      </c>
      <c r="B27" s="9" t="s">
        <v>115</v>
      </c>
      <c r="C27" s="14" t="s">
        <v>117</v>
      </c>
      <c r="D27" s="9" t="s">
        <v>36</v>
      </c>
      <c r="E27" s="9">
        <v>4</v>
      </c>
      <c r="F27" s="9">
        <v>59.05</v>
      </c>
      <c r="G27" s="9">
        <v>18.181999999999999</v>
      </c>
      <c r="H27" s="16">
        <f t="shared" si="3"/>
        <v>1073.6500000000001</v>
      </c>
      <c r="I27" s="16">
        <f t="shared" si="0"/>
        <v>1524.58</v>
      </c>
      <c r="J27" s="6">
        <f t="shared" si="4"/>
        <v>335.41</v>
      </c>
      <c r="K27" s="6">
        <f t="shared" si="5"/>
        <v>972.68</v>
      </c>
      <c r="L27" s="16">
        <f t="shared" si="6"/>
        <v>2832.67</v>
      </c>
      <c r="M27" s="16">
        <f t="shared" si="1"/>
        <v>339.92</v>
      </c>
      <c r="N27" s="16">
        <f t="shared" si="2"/>
        <v>3172.59</v>
      </c>
    </row>
    <row r="28" spans="1:14" s="7" customFormat="1" ht="75.75" x14ac:dyDescent="0.25">
      <c r="A28" s="9">
        <v>15</v>
      </c>
      <c r="B28" s="9" t="s">
        <v>118</v>
      </c>
      <c r="C28" s="14" t="s">
        <v>119</v>
      </c>
      <c r="D28" s="9" t="s">
        <v>36</v>
      </c>
      <c r="E28" s="9">
        <v>4</v>
      </c>
      <c r="F28" s="9">
        <v>59.05</v>
      </c>
      <c r="G28" s="9">
        <v>16.667000000000002</v>
      </c>
      <c r="H28" s="16">
        <f t="shared" si="3"/>
        <v>984.19</v>
      </c>
      <c r="I28" s="16">
        <f t="shared" si="0"/>
        <v>1397.55</v>
      </c>
      <c r="J28" s="6">
        <f t="shared" si="4"/>
        <v>307.45999999999998</v>
      </c>
      <c r="K28" s="6">
        <f t="shared" si="5"/>
        <v>891.64</v>
      </c>
      <c r="L28" s="16">
        <f t="shared" si="6"/>
        <v>2596.65</v>
      </c>
      <c r="M28" s="16">
        <f t="shared" si="1"/>
        <v>311.60000000000002</v>
      </c>
      <c r="N28" s="16">
        <f t="shared" si="2"/>
        <v>2908.25</v>
      </c>
    </row>
    <row r="29" spans="1:14" s="7" customFormat="1" ht="75.75" x14ac:dyDescent="0.25">
      <c r="A29" s="9">
        <v>16</v>
      </c>
      <c r="B29" s="9" t="s">
        <v>118</v>
      </c>
      <c r="C29" s="14" t="s">
        <v>120</v>
      </c>
      <c r="D29" s="9" t="s">
        <v>36</v>
      </c>
      <c r="E29" s="9">
        <v>4</v>
      </c>
      <c r="F29" s="9">
        <v>59.05</v>
      </c>
      <c r="G29" s="16">
        <v>20</v>
      </c>
      <c r="H29" s="16">
        <f t="shared" si="3"/>
        <v>1181</v>
      </c>
      <c r="I29" s="16">
        <f t="shared" si="0"/>
        <v>1677.02</v>
      </c>
      <c r="J29" s="6">
        <f t="shared" si="4"/>
        <v>368.94</v>
      </c>
      <c r="K29" s="6">
        <f t="shared" si="5"/>
        <v>1069.94</v>
      </c>
      <c r="L29" s="16">
        <f t="shared" si="6"/>
        <v>3115.9</v>
      </c>
      <c r="M29" s="16">
        <f t="shared" si="1"/>
        <v>373.91</v>
      </c>
      <c r="N29" s="16">
        <f t="shared" si="2"/>
        <v>3489.81</v>
      </c>
    </row>
    <row r="30" spans="1:14" s="1" customFormat="1" ht="51" customHeight="1" x14ac:dyDescent="0.25">
      <c r="A30" s="2" t="s">
        <v>4</v>
      </c>
      <c r="B30" s="2" t="s">
        <v>5</v>
      </c>
      <c r="C30" s="2" t="s">
        <v>6</v>
      </c>
      <c r="D30" s="2" t="s">
        <v>7</v>
      </c>
      <c r="E30" s="3" t="s">
        <v>8</v>
      </c>
      <c r="F30" s="3" t="s">
        <v>9</v>
      </c>
      <c r="G30" s="2" t="s">
        <v>10</v>
      </c>
      <c r="H30" s="2" t="s">
        <v>11</v>
      </c>
      <c r="I30" s="2" t="s">
        <v>12</v>
      </c>
      <c r="J30" s="2" t="s">
        <v>13</v>
      </c>
      <c r="K30" s="2" t="s">
        <v>232</v>
      </c>
      <c r="L30" s="2" t="s">
        <v>14</v>
      </c>
      <c r="M30" s="2" t="s">
        <v>15</v>
      </c>
      <c r="N30" s="2" t="s">
        <v>16</v>
      </c>
    </row>
    <row r="31" spans="1:14" s="7" customFormat="1" ht="75.75" x14ac:dyDescent="0.25">
      <c r="A31" s="9">
        <v>17</v>
      </c>
      <c r="B31" s="9" t="s">
        <v>121</v>
      </c>
      <c r="C31" s="14" t="s">
        <v>122</v>
      </c>
      <c r="D31" s="9" t="s">
        <v>36</v>
      </c>
      <c r="E31" s="9">
        <v>4</v>
      </c>
      <c r="F31" s="9">
        <v>59.05</v>
      </c>
      <c r="G31" s="9">
        <v>9.0909999999999993</v>
      </c>
      <c r="H31" s="16">
        <f t="shared" si="3"/>
        <v>536.82000000000005</v>
      </c>
      <c r="I31" s="16">
        <f t="shared" si="0"/>
        <v>762.28</v>
      </c>
      <c r="J31" s="6">
        <f t="shared" si="4"/>
        <v>167.7</v>
      </c>
      <c r="K31" s="6">
        <f t="shared" si="5"/>
        <v>486.33</v>
      </c>
      <c r="L31" s="16">
        <f t="shared" si="6"/>
        <v>1416.31</v>
      </c>
      <c r="M31" s="16">
        <f t="shared" si="1"/>
        <v>169.96</v>
      </c>
      <c r="N31" s="16">
        <f t="shared" si="2"/>
        <v>1586.27</v>
      </c>
    </row>
    <row r="32" spans="1:14" s="7" customFormat="1" ht="75.75" x14ac:dyDescent="0.25">
      <c r="A32" s="9">
        <v>18</v>
      </c>
      <c r="B32" s="9" t="s">
        <v>123</v>
      </c>
      <c r="C32" s="14" t="s">
        <v>124</v>
      </c>
      <c r="D32" s="9" t="s">
        <v>36</v>
      </c>
      <c r="E32" s="9">
        <v>4</v>
      </c>
      <c r="F32" s="9">
        <v>59.05</v>
      </c>
      <c r="G32" s="9">
        <v>6.25</v>
      </c>
      <c r="H32" s="16">
        <f t="shared" si="3"/>
        <v>369.06</v>
      </c>
      <c r="I32" s="16">
        <f t="shared" si="0"/>
        <v>524.07000000000005</v>
      </c>
      <c r="J32" s="6">
        <f t="shared" si="4"/>
        <v>115.3</v>
      </c>
      <c r="K32" s="6">
        <f t="shared" si="5"/>
        <v>334.36</v>
      </c>
      <c r="L32" s="16">
        <f t="shared" si="6"/>
        <v>973.73</v>
      </c>
      <c r="M32" s="16">
        <f t="shared" si="1"/>
        <v>116.85</v>
      </c>
      <c r="N32" s="16">
        <f t="shared" si="2"/>
        <v>1090.58</v>
      </c>
    </row>
    <row r="33" spans="1:14" s="7" customFormat="1" ht="75.75" x14ac:dyDescent="0.25">
      <c r="A33" s="9">
        <v>19</v>
      </c>
      <c r="B33" s="9" t="s">
        <v>61</v>
      </c>
      <c r="C33" s="14" t="s">
        <v>125</v>
      </c>
      <c r="D33" s="9" t="s">
        <v>36</v>
      </c>
      <c r="E33" s="9">
        <v>4</v>
      </c>
      <c r="F33" s="9">
        <v>59.05</v>
      </c>
      <c r="G33" s="15">
        <v>4.5449999999999999</v>
      </c>
      <c r="H33" s="16">
        <f t="shared" si="3"/>
        <v>268.38</v>
      </c>
      <c r="I33" s="16">
        <f t="shared" si="0"/>
        <v>381.1</v>
      </c>
      <c r="J33" s="6">
        <f t="shared" si="4"/>
        <v>83.84</v>
      </c>
      <c r="K33" s="6">
        <f t="shared" si="5"/>
        <v>243.14</v>
      </c>
      <c r="L33" s="16">
        <f t="shared" si="6"/>
        <v>708.08</v>
      </c>
      <c r="M33" s="16">
        <f t="shared" si="1"/>
        <v>84.97</v>
      </c>
      <c r="N33" s="16">
        <f t="shared" si="2"/>
        <v>793.05</v>
      </c>
    </row>
    <row r="34" spans="1:14" s="7" customFormat="1" ht="75.75" x14ac:dyDescent="0.25">
      <c r="A34" s="9">
        <v>20</v>
      </c>
      <c r="B34" s="9" t="s">
        <v>126</v>
      </c>
      <c r="C34" s="14" t="s">
        <v>127</v>
      </c>
      <c r="D34" s="9" t="s">
        <v>36</v>
      </c>
      <c r="E34" s="9">
        <v>4</v>
      </c>
      <c r="F34" s="9">
        <v>59.05</v>
      </c>
      <c r="G34" s="15">
        <v>12.5</v>
      </c>
      <c r="H34" s="16">
        <f t="shared" si="3"/>
        <v>738.13</v>
      </c>
      <c r="I34" s="16">
        <f t="shared" si="0"/>
        <v>1048.1400000000001</v>
      </c>
      <c r="J34" s="6">
        <f t="shared" si="4"/>
        <v>230.59</v>
      </c>
      <c r="K34" s="6">
        <f t="shared" si="5"/>
        <v>668.71</v>
      </c>
      <c r="L34" s="16">
        <f t="shared" si="6"/>
        <v>1947.44</v>
      </c>
      <c r="M34" s="16">
        <f t="shared" si="1"/>
        <v>233.69</v>
      </c>
      <c r="N34" s="16">
        <f t="shared" si="2"/>
        <v>2181.13</v>
      </c>
    </row>
    <row r="35" spans="1:14" s="7" customFormat="1" ht="75.75" x14ac:dyDescent="0.25">
      <c r="A35" s="9">
        <v>21</v>
      </c>
      <c r="B35" s="9" t="s">
        <v>128</v>
      </c>
      <c r="C35" s="14" t="s">
        <v>129</v>
      </c>
      <c r="D35" s="9" t="s">
        <v>36</v>
      </c>
      <c r="E35" s="9">
        <v>4</v>
      </c>
      <c r="F35" s="9">
        <v>59.05</v>
      </c>
      <c r="G35" s="16">
        <v>2</v>
      </c>
      <c r="H35" s="16">
        <f t="shared" si="3"/>
        <v>118.1</v>
      </c>
      <c r="I35" s="16">
        <f t="shared" si="0"/>
        <v>167.7</v>
      </c>
      <c r="J35" s="6">
        <f t="shared" si="4"/>
        <v>36.89</v>
      </c>
      <c r="K35" s="6">
        <f t="shared" si="5"/>
        <v>106.99</v>
      </c>
      <c r="L35" s="16">
        <f t="shared" si="6"/>
        <v>311.58</v>
      </c>
      <c r="M35" s="16">
        <f t="shared" si="1"/>
        <v>37.39</v>
      </c>
      <c r="N35" s="16">
        <f t="shared" si="2"/>
        <v>348.97</v>
      </c>
    </row>
    <row r="36" spans="1:14" s="7" customFormat="1" ht="75.75" x14ac:dyDescent="0.25">
      <c r="A36" s="9">
        <v>22</v>
      </c>
      <c r="B36" s="9" t="s">
        <v>128</v>
      </c>
      <c r="C36" s="14" t="s">
        <v>249</v>
      </c>
      <c r="D36" s="9" t="s">
        <v>36</v>
      </c>
      <c r="E36" s="9">
        <v>4</v>
      </c>
      <c r="F36" s="9">
        <v>59.05</v>
      </c>
      <c r="G36" s="16">
        <v>2.2999999999999998</v>
      </c>
      <c r="H36" s="16">
        <f t="shared" si="3"/>
        <v>135.82</v>
      </c>
      <c r="I36" s="16">
        <f t="shared" si="0"/>
        <v>192.86</v>
      </c>
      <c r="J36" s="6">
        <f t="shared" si="4"/>
        <v>42.43</v>
      </c>
      <c r="K36" s="6">
        <f t="shared" si="5"/>
        <v>123.04</v>
      </c>
      <c r="L36" s="16">
        <f t="shared" si="6"/>
        <v>358.33</v>
      </c>
      <c r="M36" s="16">
        <f t="shared" si="1"/>
        <v>43</v>
      </c>
      <c r="N36" s="16">
        <f t="shared" si="2"/>
        <v>401.33</v>
      </c>
    </row>
    <row r="37" spans="1:14" s="1" customFormat="1" ht="51" customHeight="1" x14ac:dyDescent="0.25">
      <c r="A37" s="2" t="s">
        <v>4</v>
      </c>
      <c r="B37" s="2" t="s">
        <v>5</v>
      </c>
      <c r="C37" s="2" t="s">
        <v>6</v>
      </c>
      <c r="D37" s="2" t="s">
        <v>7</v>
      </c>
      <c r="E37" s="3" t="s">
        <v>8</v>
      </c>
      <c r="F37" s="3" t="s">
        <v>9</v>
      </c>
      <c r="G37" s="2" t="s">
        <v>10</v>
      </c>
      <c r="H37" s="2" t="s">
        <v>11</v>
      </c>
      <c r="I37" s="2" t="s">
        <v>12</v>
      </c>
      <c r="J37" s="2" t="s">
        <v>13</v>
      </c>
      <c r="K37" s="2" t="s">
        <v>232</v>
      </c>
      <c r="L37" s="2" t="s">
        <v>14</v>
      </c>
      <c r="M37" s="2" t="s">
        <v>15</v>
      </c>
      <c r="N37" s="2" t="s">
        <v>16</v>
      </c>
    </row>
    <row r="38" spans="1:14" s="7" customFormat="1" ht="75.75" x14ac:dyDescent="0.25">
      <c r="A38" s="9">
        <v>23</v>
      </c>
      <c r="B38" s="9" t="s">
        <v>34</v>
      </c>
      <c r="C38" s="14" t="s">
        <v>130</v>
      </c>
      <c r="D38" s="9" t="s">
        <v>36</v>
      </c>
      <c r="E38" s="9">
        <v>4</v>
      </c>
      <c r="F38" s="9">
        <v>59.05</v>
      </c>
      <c r="G38" s="16">
        <v>4</v>
      </c>
      <c r="H38" s="16">
        <f t="shared" si="3"/>
        <v>236.2</v>
      </c>
      <c r="I38" s="16">
        <f t="shared" si="0"/>
        <v>335.4</v>
      </c>
      <c r="J38" s="6">
        <f t="shared" si="4"/>
        <v>73.790000000000006</v>
      </c>
      <c r="K38" s="6">
        <f t="shared" si="5"/>
        <v>213.99</v>
      </c>
      <c r="L38" s="16">
        <f t="shared" si="6"/>
        <v>623.17999999999995</v>
      </c>
      <c r="M38" s="16">
        <f t="shared" si="1"/>
        <v>74.78</v>
      </c>
      <c r="N38" s="16">
        <f t="shared" si="2"/>
        <v>697.96</v>
      </c>
    </row>
    <row r="39" spans="1:14" s="7" customFormat="1" ht="75.75" x14ac:dyDescent="0.25">
      <c r="A39" s="9">
        <v>24</v>
      </c>
      <c r="B39" s="19" t="s">
        <v>97</v>
      </c>
      <c r="C39" s="20" t="s">
        <v>158</v>
      </c>
      <c r="D39" s="19" t="s">
        <v>36</v>
      </c>
      <c r="E39" s="19">
        <v>4</v>
      </c>
      <c r="F39" s="9">
        <v>59.05</v>
      </c>
      <c r="G39" s="19">
        <v>8.3330000000000002</v>
      </c>
      <c r="H39" s="21">
        <f t="shared" si="3"/>
        <v>492.06</v>
      </c>
      <c r="I39" s="21">
        <f t="shared" si="0"/>
        <v>698.73</v>
      </c>
      <c r="J39" s="6">
        <f t="shared" si="4"/>
        <v>153.72</v>
      </c>
      <c r="K39" s="6">
        <f t="shared" si="5"/>
        <v>445.79</v>
      </c>
      <c r="L39" s="21">
        <f t="shared" si="6"/>
        <v>1298.24</v>
      </c>
      <c r="M39" s="21">
        <f t="shared" si="1"/>
        <v>155.79</v>
      </c>
      <c r="N39" s="21">
        <f t="shared" si="2"/>
        <v>1454.03</v>
      </c>
    </row>
    <row r="40" spans="1:14" s="7" customFormat="1" ht="75.75" x14ac:dyDescent="0.25">
      <c r="A40" s="9">
        <v>25</v>
      </c>
      <c r="B40" s="19" t="s">
        <v>113</v>
      </c>
      <c r="C40" s="20" t="s">
        <v>159</v>
      </c>
      <c r="D40" s="19" t="s">
        <v>36</v>
      </c>
      <c r="E40" s="19">
        <v>4</v>
      </c>
      <c r="F40" s="9">
        <v>59.05</v>
      </c>
      <c r="G40" s="19">
        <v>7.6920000000000002</v>
      </c>
      <c r="H40" s="21">
        <f t="shared" si="3"/>
        <v>454.21</v>
      </c>
      <c r="I40" s="21">
        <f t="shared" si="0"/>
        <v>644.98</v>
      </c>
      <c r="J40" s="6">
        <f t="shared" si="4"/>
        <v>141.9</v>
      </c>
      <c r="K40" s="6">
        <f t="shared" si="5"/>
        <v>411.5</v>
      </c>
      <c r="L40" s="21">
        <f t="shared" si="6"/>
        <v>1198.3800000000001</v>
      </c>
      <c r="M40" s="21">
        <f t="shared" si="1"/>
        <v>143.81</v>
      </c>
      <c r="N40" s="21">
        <f t="shared" si="2"/>
        <v>1342.19</v>
      </c>
    </row>
    <row r="41" spans="1:14" s="7" customFormat="1" ht="75.75" x14ac:dyDescent="0.25">
      <c r="A41" s="9">
        <v>26</v>
      </c>
      <c r="B41" s="19" t="s">
        <v>76</v>
      </c>
      <c r="C41" s="20" t="s">
        <v>160</v>
      </c>
      <c r="D41" s="19" t="s">
        <v>36</v>
      </c>
      <c r="E41" s="19">
        <v>4</v>
      </c>
      <c r="F41" s="19">
        <v>59.05</v>
      </c>
      <c r="G41" s="19">
        <v>6.6669999999999998</v>
      </c>
      <c r="H41" s="21">
        <f t="shared" si="3"/>
        <v>393.69</v>
      </c>
      <c r="I41" s="21">
        <f t="shared" si="0"/>
        <v>559.04</v>
      </c>
      <c r="J41" s="6">
        <f t="shared" si="4"/>
        <v>122.99</v>
      </c>
      <c r="K41" s="6">
        <f t="shared" si="5"/>
        <v>356.67</v>
      </c>
      <c r="L41" s="21">
        <f t="shared" si="6"/>
        <v>1038.7</v>
      </c>
      <c r="M41" s="21">
        <f t="shared" si="1"/>
        <v>124.64</v>
      </c>
      <c r="N41" s="21">
        <f t="shared" si="2"/>
        <v>1163.3399999999999</v>
      </c>
    </row>
    <row r="42" spans="1:14" s="7" customFormat="1" ht="75.75" x14ac:dyDescent="0.25">
      <c r="A42" s="19">
        <v>27</v>
      </c>
      <c r="B42" s="19" t="s">
        <v>80</v>
      </c>
      <c r="C42" s="20" t="s">
        <v>161</v>
      </c>
      <c r="D42" s="19" t="s">
        <v>36</v>
      </c>
      <c r="E42" s="19">
        <v>4</v>
      </c>
      <c r="F42" s="19">
        <v>59.05</v>
      </c>
      <c r="G42" s="21">
        <v>5</v>
      </c>
      <c r="H42" s="21">
        <f t="shared" si="3"/>
        <v>295.25</v>
      </c>
      <c r="I42" s="21">
        <f t="shared" si="0"/>
        <v>419.26</v>
      </c>
      <c r="J42" s="6">
        <f t="shared" si="4"/>
        <v>92.24</v>
      </c>
      <c r="K42" s="6">
        <f t="shared" si="5"/>
        <v>267.49</v>
      </c>
      <c r="L42" s="21">
        <f t="shared" si="6"/>
        <v>778.99</v>
      </c>
      <c r="M42" s="21">
        <f t="shared" si="1"/>
        <v>93.48</v>
      </c>
      <c r="N42" s="21">
        <f t="shared" si="2"/>
        <v>872.47</v>
      </c>
    </row>
    <row r="43" spans="1:14" s="7" customFormat="1" ht="75.75" x14ac:dyDescent="0.25">
      <c r="A43" s="19">
        <v>28</v>
      </c>
      <c r="B43" s="19" t="s">
        <v>162</v>
      </c>
      <c r="C43" s="20" t="s">
        <v>163</v>
      </c>
      <c r="D43" s="19" t="s">
        <v>36</v>
      </c>
      <c r="E43" s="19">
        <v>4</v>
      </c>
      <c r="F43" s="19">
        <v>59.05</v>
      </c>
      <c r="G43" s="23">
        <v>11.111000000000001</v>
      </c>
      <c r="H43" s="21">
        <f t="shared" si="3"/>
        <v>656.1</v>
      </c>
      <c r="I43" s="21">
        <f t="shared" si="0"/>
        <v>931.66</v>
      </c>
      <c r="J43" s="6">
        <f t="shared" si="4"/>
        <v>204.97</v>
      </c>
      <c r="K43" s="6">
        <f t="shared" si="5"/>
        <v>594.4</v>
      </c>
      <c r="L43" s="21">
        <f t="shared" si="6"/>
        <v>1731.03</v>
      </c>
      <c r="M43" s="21">
        <f t="shared" si="1"/>
        <v>207.72</v>
      </c>
      <c r="N43" s="21">
        <f t="shared" si="2"/>
        <v>1938.75</v>
      </c>
    </row>
    <row r="44" spans="1:14" s="1" customFormat="1" ht="51" customHeight="1" x14ac:dyDescent="0.25">
      <c r="A44" s="2" t="s">
        <v>4</v>
      </c>
      <c r="B44" s="2" t="s">
        <v>5</v>
      </c>
      <c r="C44" s="2" t="s">
        <v>6</v>
      </c>
      <c r="D44" s="2" t="s">
        <v>7</v>
      </c>
      <c r="E44" s="3" t="s">
        <v>8</v>
      </c>
      <c r="F44" s="3" t="s">
        <v>9</v>
      </c>
      <c r="G44" s="2" t="s">
        <v>10</v>
      </c>
      <c r="H44" s="2" t="s">
        <v>11</v>
      </c>
      <c r="I44" s="2" t="s">
        <v>12</v>
      </c>
      <c r="J44" s="2" t="s">
        <v>13</v>
      </c>
      <c r="K44" s="2" t="s">
        <v>232</v>
      </c>
      <c r="L44" s="2" t="s">
        <v>14</v>
      </c>
      <c r="M44" s="2" t="s">
        <v>15</v>
      </c>
      <c r="N44" s="2" t="s">
        <v>16</v>
      </c>
    </row>
    <row r="45" spans="1:14" s="7" customFormat="1" ht="75.75" x14ac:dyDescent="0.25">
      <c r="A45" s="19">
        <v>29</v>
      </c>
      <c r="B45" s="19" t="s">
        <v>162</v>
      </c>
      <c r="C45" s="20" t="s">
        <v>164</v>
      </c>
      <c r="D45" s="19" t="s">
        <v>36</v>
      </c>
      <c r="E45" s="19">
        <v>4</v>
      </c>
      <c r="F45" s="19">
        <v>59.05</v>
      </c>
      <c r="G45" s="21">
        <v>10</v>
      </c>
      <c r="H45" s="21">
        <f t="shared" si="3"/>
        <v>590.5</v>
      </c>
      <c r="I45" s="21">
        <f t="shared" si="0"/>
        <v>838.51</v>
      </c>
      <c r="J45" s="6">
        <f t="shared" si="4"/>
        <v>184.47</v>
      </c>
      <c r="K45" s="6">
        <f t="shared" si="5"/>
        <v>534.97</v>
      </c>
      <c r="L45" s="21">
        <f t="shared" si="6"/>
        <v>1557.95</v>
      </c>
      <c r="M45" s="21">
        <f t="shared" si="1"/>
        <v>186.95</v>
      </c>
      <c r="N45" s="21">
        <f t="shared" si="2"/>
        <v>1744.9</v>
      </c>
    </row>
    <row r="46" spans="1:14" s="7" customFormat="1" ht="75.75" x14ac:dyDescent="0.25">
      <c r="A46" s="19">
        <v>30</v>
      </c>
      <c r="B46" s="19" t="s">
        <v>121</v>
      </c>
      <c r="C46" s="20" t="s">
        <v>165</v>
      </c>
      <c r="D46" s="19" t="s">
        <v>36</v>
      </c>
      <c r="E46" s="19">
        <v>4</v>
      </c>
      <c r="F46" s="19">
        <v>59.05</v>
      </c>
      <c r="G46" s="21">
        <v>10</v>
      </c>
      <c r="H46" s="21">
        <f t="shared" si="3"/>
        <v>590.5</v>
      </c>
      <c r="I46" s="21">
        <f t="shared" si="0"/>
        <v>838.51</v>
      </c>
      <c r="J46" s="6">
        <f t="shared" si="4"/>
        <v>184.47</v>
      </c>
      <c r="K46" s="6">
        <f t="shared" si="5"/>
        <v>534.97</v>
      </c>
      <c r="L46" s="21">
        <f t="shared" si="6"/>
        <v>1557.95</v>
      </c>
      <c r="M46" s="21">
        <f t="shared" si="1"/>
        <v>186.95</v>
      </c>
      <c r="N46" s="21">
        <f t="shared" si="2"/>
        <v>1744.9</v>
      </c>
    </row>
    <row r="47" spans="1:14" s="7" customFormat="1" ht="75.75" x14ac:dyDescent="0.25">
      <c r="A47" s="19">
        <v>31</v>
      </c>
      <c r="B47" s="19" t="s">
        <v>123</v>
      </c>
      <c r="C47" s="20" t="s">
        <v>166</v>
      </c>
      <c r="D47" s="19" t="s">
        <v>36</v>
      </c>
      <c r="E47" s="19">
        <v>4</v>
      </c>
      <c r="F47" s="19">
        <v>59.05</v>
      </c>
      <c r="G47" s="23">
        <v>7.1429999999999998</v>
      </c>
      <c r="H47" s="21">
        <f t="shared" si="3"/>
        <v>421.79</v>
      </c>
      <c r="I47" s="21">
        <f t="shared" si="0"/>
        <v>598.94000000000005</v>
      </c>
      <c r="J47" s="6">
        <f t="shared" si="4"/>
        <v>131.77000000000001</v>
      </c>
      <c r="K47" s="6">
        <f t="shared" si="5"/>
        <v>382.12</v>
      </c>
      <c r="L47" s="21">
        <f t="shared" si="6"/>
        <v>1112.83</v>
      </c>
      <c r="M47" s="21">
        <f t="shared" si="1"/>
        <v>133.54</v>
      </c>
      <c r="N47" s="21">
        <f t="shared" si="2"/>
        <v>1246.3699999999999</v>
      </c>
    </row>
    <row r="48" spans="1:14" s="7" customFormat="1" ht="75.75" x14ac:dyDescent="0.25">
      <c r="A48" s="19">
        <v>32</v>
      </c>
      <c r="B48" s="19" t="s">
        <v>78</v>
      </c>
      <c r="C48" s="20" t="s">
        <v>167</v>
      </c>
      <c r="D48" s="19" t="s">
        <v>36</v>
      </c>
      <c r="E48" s="19">
        <v>4</v>
      </c>
      <c r="F48" s="19">
        <v>59.05</v>
      </c>
      <c r="G48" s="21">
        <v>12.5</v>
      </c>
      <c r="H48" s="21">
        <f t="shared" si="3"/>
        <v>738.13</v>
      </c>
      <c r="I48" s="21">
        <f t="shared" si="0"/>
        <v>1048.1400000000001</v>
      </c>
      <c r="J48" s="6">
        <f t="shared" si="4"/>
        <v>230.59</v>
      </c>
      <c r="K48" s="6">
        <f t="shared" si="5"/>
        <v>668.71</v>
      </c>
      <c r="L48" s="21">
        <f t="shared" si="6"/>
        <v>1947.44</v>
      </c>
      <c r="M48" s="21">
        <f t="shared" si="1"/>
        <v>233.69</v>
      </c>
      <c r="N48" s="21">
        <f t="shared" si="2"/>
        <v>2181.13</v>
      </c>
    </row>
    <row r="49" spans="1:14" s="7" customFormat="1" ht="75.75" x14ac:dyDescent="0.25">
      <c r="A49" s="19">
        <v>33</v>
      </c>
      <c r="B49" s="19" t="s">
        <v>168</v>
      </c>
      <c r="C49" s="20" t="s">
        <v>169</v>
      </c>
      <c r="D49" s="19" t="s">
        <v>36</v>
      </c>
      <c r="E49" s="19">
        <v>4</v>
      </c>
      <c r="F49" s="19">
        <v>59.05</v>
      </c>
      <c r="G49" s="23">
        <v>14.286</v>
      </c>
      <c r="H49" s="21">
        <f t="shared" si="3"/>
        <v>843.59</v>
      </c>
      <c r="I49" s="21">
        <f t="shared" si="0"/>
        <v>1197.9000000000001</v>
      </c>
      <c r="J49" s="6">
        <f t="shared" si="4"/>
        <v>263.54000000000002</v>
      </c>
      <c r="K49" s="6">
        <f t="shared" si="5"/>
        <v>764.26</v>
      </c>
      <c r="L49" s="21">
        <f t="shared" si="6"/>
        <v>2225.6999999999998</v>
      </c>
      <c r="M49" s="21">
        <f t="shared" si="1"/>
        <v>267.08</v>
      </c>
      <c r="N49" s="21">
        <f t="shared" si="2"/>
        <v>2492.7800000000002</v>
      </c>
    </row>
    <row r="50" spans="1:14" s="1" customFormat="1" ht="51" customHeight="1" x14ac:dyDescent="0.25">
      <c r="A50" s="2" t="s">
        <v>4</v>
      </c>
      <c r="B50" s="2" t="s">
        <v>5</v>
      </c>
      <c r="C50" s="2" t="s">
        <v>6</v>
      </c>
      <c r="D50" s="2" t="s">
        <v>7</v>
      </c>
      <c r="E50" s="3" t="s">
        <v>8</v>
      </c>
      <c r="F50" s="3" t="s">
        <v>9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232</v>
      </c>
      <c r="L50" s="2" t="s">
        <v>14</v>
      </c>
      <c r="M50" s="2" t="s">
        <v>15</v>
      </c>
      <c r="N50" s="2" t="s">
        <v>16</v>
      </c>
    </row>
    <row r="51" spans="1:14" s="7" customFormat="1" ht="75.75" x14ac:dyDescent="0.25">
      <c r="A51" s="19">
        <v>34</v>
      </c>
      <c r="B51" s="19" t="s">
        <v>99</v>
      </c>
      <c r="C51" s="20" t="s">
        <v>170</v>
      </c>
      <c r="D51" s="19" t="s">
        <v>36</v>
      </c>
      <c r="E51" s="19">
        <v>4</v>
      </c>
      <c r="F51" s="19">
        <v>59.05</v>
      </c>
      <c r="G51" s="21">
        <v>3</v>
      </c>
      <c r="H51" s="21">
        <f t="shared" si="3"/>
        <v>177.15</v>
      </c>
      <c r="I51" s="21">
        <f t="shared" si="0"/>
        <v>251.55</v>
      </c>
      <c r="J51" s="6">
        <f t="shared" si="4"/>
        <v>55.34</v>
      </c>
      <c r="K51" s="6">
        <f t="shared" si="5"/>
        <v>160.49</v>
      </c>
      <c r="L51" s="21">
        <f t="shared" si="6"/>
        <v>467.38</v>
      </c>
      <c r="M51" s="21">
        <f t="shared" si="1"/>
        <v>56.09</v>
      </c>
      <c r="N51" s="21">
        <f t="shared" si="2"/>
        <v>523.47</v>
      </c>
    </row>
    <row r="52" spans="1:14" s="7" customFormat="1" ht="75.75" x14ac:dyDescent="0.25">
      <c r="A52" s="19">
        <v>35</v>
      </c>
      <c r="B52" s="19" t="s">
        <v>126</v>
      </c>
      <c r="C52" s="20" t="s">
        <v>171</v>
      </c>
      <c r="D52" s="19" t="s">
        <v>36</v>
      </c>
      <c r="E52" s="19">
        <v>4</v>
      </c>
      <c r="F52" s="19">
        <v>59.05</v>
      </c>
      <c r="G52" s="23">
        <v>11.111000000000001</v>
      </c>
      <c r="H52" s="21">
        <f t="shared" si="3"/>
        <v>656.1</v>
      </c>
      <c r="I52" s="21">
        <f t="shared" si="0"/>
        <v>931.66</v>
      </c>
      <c r="J52" s="6">
        <f t="shared" si="4"/>
        <v>204.97</v>
      </c>
      <c r="K52" s="6">
        <f t="shared" si="5"/>
        <v>594.4</v>
      </c>
      <c r="L52" s="21">
        <f t="shared" si="6"/>
        <v>1731.03</v>
      </c>
      <c r="M52" s="21">
        <f t="shared" si="1"/>
        <v>207.72</v>
      </c>
      <c r="N52" s="21">
        <f t="shared" si="2"/>
        <v>1938.75</v>
      </c>
    </row>
    <row r="53" spans="1:14" s="7" customFormat="1" ht="81" customHeight="1" x14ac:dyDescent="0.25">
      <c r="A53" s="19">
        <v>36</v>
      </c>
      <c r="B53" s="11" t="s">
        <v>109</v>
      </c>
      <c r="C53" s="14" t="s">
        <v>214</v>
      </c>
      <c r="D53" s="5" t="s">
        <v>51</v>
      </c>
      <c r="E53" s="9">
        <v>4</v>
      </c>
      <c r="F53" s="9">
        <v>59.05</v>
      </c>
      <c r="G53" s="12">
        <v>1.7250000000000001</v>
      </c>
      <c r="H53" s="6">
        <f>ROUND(F53*G53,2)</f>
        <v>101.86</v>
      </c>
      <c r="I53" s="6">
        <f t="shared" si="0"/>
        <v>144.63999999999999</v>
      </c>
      <c r="J53" s="6">
        <f>ROUND(I53*22%,2)</f>
        <v>31.82</v>
      </c>
      <c r="K53" s="6">
        <f t="shared" si="5"/>
        <v>92.28</v>
      </c>
      <c r="L53" s="6">
        <f>ROUND(SUM(I53:K53),2)</f>
        <v>268.74</v>
      </c>
      <c r="M53" s="6">
        <f t="shared" si="1"/>
        <v>32.25</v>
      </c>
      <c r="N53" s="6">
        <f t="shared" si="2"/>
        <v>300.99</v>
      </c>
    </row>
    <row r="54" spans="1:14" s="7" customFormat="1" x14ac:dyDescent="0.25">
      <c r="A54" s="37" t="s">
        <v>226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s="7" customFormat="1" ht="60.75" x14ac:dyDescent="0.25">
      <c r="A55" s="11">
        <v>37</v>
      </c>
      <c r="B55" s="11" t="s">
        <v>37</v>
      </c>
      <c r="C55" s="4" t="s">
        <v>38</v>
      </c>
      <c r="D55" s="5" t="s">
        <v>36</v>
      </c>
      <c r="E55" s="5">
        <v>4</v>
      </c>
      <c r="F55" s="5">
        <v>59.05</v>
      </c>
      <c r="G55" s="12">
        <v>2.95</v>
      </c>
      <c r="H55" s="6">
        <f>ROUND(F55*G55,2)</f>
        <v>174.2</v>
      </c>
      <c r="I55" s="6">
        <f t="shared" si="0"/>
        <v>247.36</v>
      </c>
      <c r="J55" s="6">
        <f t="shared" ref="J55:J167" si="7">ROUND(I55*22%,2)</f>
        <v>54.42</v>
      </c>
      <c r="K55" s="6">
        <f t="shared" si="5"/>
        <v>157.82</v>
      </c>
      <c r="L55" s="6">
        <f>ROUND(SUM(I55:K55),2)</f>
        <v>459.6</v>
      </c>
      <c r="M55" s="6">
        <f t="shared" si="1"/>
        <v>55.15</v>
      </c>
      <c r="N55" s="6">
        <f t="shared" si="2"/>
        <v>514.75</v>
      </c>
    </row>
    <row r="56" spans="1:14" s="7" customFormat="1" ht="60.75" x14ac:dyDescent="0.25">
      <c r="A56" s="11">
        <v>38</v>
      </c>
      <c r="B56" s="11" t="s">
        <v>39</v>
      </c>
      <c r="C56" s="4" t="s">
        <v>40</v>
      </c>
      <c r="D56" s="5" t="s">
        <v>36</v>
      </c>
      <c r="E56" s="5">
        <v>4</v>
      </c>
      <c r="F56" s="5">
        <v>59.05</v>
      </c>
      <c r="G56" s="12">
        <v>1.51</v>
      </c>
      <c r="H56" s="6">
        <f>ROUND(F56*G56,2)</f>
        <v>89.17</v>
      </c>
      <c r="I56" s="6">
        <f t="shared" si="0"/>
        <v>126.62</v>
      </c>
      <c r="J56" s="6">
        <f t="shared" si="7"/>
        <v>27.86</v>
      </c>
      <c r="K56" s="6">
        <f t="shared" si="5"/>
        <v>80.78</v>
      </c>
      <c r="L56" s="6">
        <f>ROUND(SUM(I56:K56),2)</f>
        <v>235.26</v>
      </c>
      <c r="M56" s="6">
        <f t="shared" si="1"/>
        <v>28.23</v>
      </c>
      <c r="N56" s="6">
        <f t="shared" si="2"/>
        <v>263.49</v>
      </c>
    </row>
    <row r="57" spans="1:14" s="7" customFormat="1" ht="45" x14ac:dyDescent="0.25">
      <c r="A57" s="9">
        <v>39</v>
      </c>
      <c r="B57" s="9" t="s">
        <v>131</v>
      </c>
      <c r="C57" s="14" t="s">
        <v>132</v>
      </c>
      <c r="D57" s="9" t="s">
        <v>36</v>
      </c>
      <c r="E57" s="9">
        <v>4</v>
      </c>
      <c r="F57" s="9">
        <v>59.05</v>
      </c>
      <c r="G57" s="15">
        <v>3.93</v>
      </c>
      <c r="H57" s="16">
        <f t="shared" ref="H57:H65" si="8">ROUND(F57*G57,2)</f>
        <v>232.07</v>
      </c>
      <c r="I57" s="16">
        <f t="shared" si="0"/>
        <v>329.54</v>
      </c>
      <c r="J57" s="6">
        <f t="shared" si="7"/>
        <v>72.5</v>
      </c>
      <c r="K57" s="6">
        <f t="shared" si="5"/>
        <v>210.25</v>
      </c>
      <c r="L57" s="16">
        <f t="shared" ref="L57:L63" si="9">ROUND(SUM(I57:K57),2)</f>
        <v>612.29</v>
      </c>
      <c r="M57" s="16">
        <f t="shared" si="1"/>
        <v>73.47</v>
      </c>
      <c r="N57" s="16">
        <f t="shared" si="2"/>
        <v>685.76</v>
      </c>
    </row>
    <row r="58" spans="1:14" s="7" customFormat="1" ht="45" x14ac:dyDescent="0.25">
      <c r="A58" s="9">
        <v>39</v>
      </c>
      <c r="B58" s="9" t="s">
        <v>133</v>
      </c>
      <c r="C58" s="14" t="s">
        <v>134</v>
      </c>
      <c r="D58" s="9" t="s">
        <v>36</v>
      </c>
      <c r="E58" s="9">
        <v>4</v>
      </c>
      <c r="F58" s="9">
        <v>59.05</v>
      </c>
      <c r="G58" s="16">
        <v>6.62</v>
      </c>
      <c r="H58" s="16">
        <f t="shared" si="8"/>
        <v>390.91</v>
      </c>
      <c r="I58" s="16">
        <f t="shared" si="0"/>
        <v>555.09</v>
      </c>
      <c r="J58" s="6">
        <f t="shared" si="7"/>
        <v>122.12</v>
      </c>
      <c r="K58" s="6">
        <f t="shared" si="5"/>
        <v>354.15</v>
      </c>
      <c r="L58" s="16">
        <f t="shared" si="9"/>
        <v>1031.3599999999999</v>
      </c>
      <c r="M58" s="16">
        <f t="shared" si="1"/>
        <v>123.76</v>
      </c>
      <c r="N58" s="16">
        <f t="shared" si="2"/>
        <v>1155.1199999999999</v>
      </c>
    </row>
    <row r="59" spans="1:14" s="1" customFormat="1" ht="51" customHeight="1" x14ac:dyDescent="0.25">
      <c r="A59" s="2" t="s">
        <v>4</v>
      </c>
      <c r="B59" s="2" t="s">
        <v>5</v>
      </c>
      <c r="C59" s="2" t="s">
        <v>6</v>
      </c>
      <c r="D59" s="2" t="s">
        <v>7</v>
      </c>
      <c r="E59" s="3" t="s">
        <v>8</v>
      </c>
      <c r="F59" s="3" t="s">
        <v>9</v>
      </c>
      <c r="G59" s="2" t="s">
        <v>10</v>
      </c>
      <c r="H59" s="2" t="s">
        <v>11</v>
      </c>
      <c r="I59" s="2" t="s">
        <v>12</v>
      </c>
      <c r="J59" s="2" t="s">
        <v>13</v>
      </c>
      <c r="K59" s="2" t="s">
        <v>232</v>
      </c>
      <c r="L59" s="2" t="s">
        <v>14</v>
      </c>
      <c r="M59" s="2" t="s">
        <v>15</v>
      </c>
      <c r="N59" s="2" t="s">
        <v>16</v>
      </c>
    </row>
    <row r="60" spans="1:14" s="7" customFormat="1" ht="45" x14ac:dyDescent="0.25">
      <c r="A60" s="19">
        <v>40</v>
      </c>
      <c r="B60" s="11" t="s">
        <v>131</v>
      </c>
      <c r="C60" s="4" t="s">
        <v>198</v>
      </c>
      <c r="D60" s="5" t="s">
        <v>36</v>
      </c>
      <c r="E60" s="5">
        <v>4</v>
      </c>
      <c r="F60" s="5">
        <v>59.05</v>
      </c>
      <c r="G60" s="12">
        <v>5.04</v>
      </c>
      <c r="H60" s="6">
        <f t="shared" si="8"/>
        <v>297.61</v>
      </c>
      <c r="I60" s="6">
        <f t="shared" si="0"/>
        <v>422.61</v>
      </c>
      <c r="J60" s="6">
        <f t="shared" si="7"/>
        <v>92.97</v>
      </c>
      <c r="K60" s="6">
        <f t="shared" si="5"/>
        <v>269.63</v>
      </c>
      <c r="L60" s="6">
        <f t="shared" si="9"/>
        <v>785.21</v>
      </c>
      <c r="M60" s="6">
        <f t="shared" si="1"/>
        <v>94.23</v>
      </c>
      <c r="N60" s="6">
        <f t="shared" si="2"/>
        <v>879.44</v>
      </c>
    </row>
    <row r="61" spans="1:14" s="7" customFormat="1" ht="45" x14ac:dyDescent="0.25">
      <c r="A61" s="11">
        <v>41</v>
      </c>
      <c r="B61" s="11" t="s">
        <v>37</v>
      </c>
      <c r="C61" s="4" t="s">
        <v>199</v>
      </c>
      <c r="D61" s="5" t="s">
        <v>36</v>
      </c>
      <c r="E61" s="5">
        <v>4</v>
      </c>
      <c r="F61" s="5">
        <v>59.05</v>
      </c>
      <c r="G61" s="12">
        <v>4.0999999999999996</v>
      </c>
      <c r="H61" s="6">
        <f t="shared" si="8"/>
        <v>242.11</v>
      </c>
      <c r="I61" s="6">
        <f t="shared" si="0"/>
        <v>343.8</v>
      </c>
      <c r="J61" s="6">
        <f t="shared" si="7"/>
        <v>75.64</v>
      </c>
      <c r="K61" s="6">
        <f t="shared" si="5"/>
        <v>219.34</v>
      </c>
      <c r="L61" s="6">
        <f t="shared" si="9"/>
        <v>638.78</v>
      </c>
      <c r="M61" s="6">
        <f t="shared" si="1"/>
        <v>76.650000000000006</v>
      </c>
      <c r="N61" s="6">
        <f t="shared" si="2"/>
        <v>715.43</v>
      </c>
    </row>
    <row r="62" spans="1:14" s="7" customFormat="1" ht="45" x14ac:dyDescent="0.25">
      <c r="A62" s="19">
        <v>42</v>
      </c>
      <c r="B62" s="11" t="s">
        <v>200</v>
      </c>
      <c r="C62" s="4" t="s">
        <v>201</v>
      </c>
      <c r="D62" s="5" t="s">
        <v>36</v>
      </c>
      <c r="E62" s="5">
        <v>4</v>
      </c>
      <c r="F62" s="5">
        <v>59.05</v>
      </c>
      <c r="G62" s="12">
        <v>4.3899999999999997</v>
      </c>
      <c r="H62" s="6">
        <f t="shared" si="8"/>
        <v>259.23</v>
      </c>
      <c r="I62" s="6">
        <f t="shared" si="0"/>
        <v>368.11</v>
      </c>
      <c r="J62" s="6">
        <f t="shared" si="7"/>
        <v>80.98</v>
      </c>
      <c r="K62" s="6">
        <f t="shared" si="5"/>
        <v>234.85</v>
      </c>
      <c r="L62" s="6">
        <f t="shared" si="9"/>
        <v>683.94</v>
      </c>
      <c r="M62" s="6">
        <f t="shared" si="1"/>
        <v>82.07</v>
      </c>
      <c r="N62" s="6">
        <f t="shared" si="2"/>
        <v>766.01</v>
      </c>
    </row>
    <row r="63" spans="1:14" s="7" customFormat="1" ht="45" x14ac:dyDescent="0.25">
      <c r="A63" s="11">
        <v>43</v>
      </c>
      <c r="B63" s="9" t="s">
        <v>133</v>
      </c>
      <c r="C63" s="14" t="s">
        <v>259</v>
      </c>
      <c r="D63" s="9" t="s">
        <v>36</v>
      </c>
      <c r="E63" s="9">
        <v>4</v>
      </c>
      <c r="F63" s="5">
        <v>59.05</v>
      </c>
      <c r="G63" s="16">
        <v>4.68</v>
      </c>
      <c r="H63" s="16">
        <f t="shared" si="8"/>
        <v>276.35000000000002</v>
      </c>
      <c r="I63" s="16">
        <f t="shared" si="0"/>
        <v>392.42</v>
      </c>
      <c r="J63" s="6">
        <f t="shared" si="7"/>
        <v>86.33</v>
      </c>
      <c r="K63" s="6">
        <f t="shared" si="5"/>
        <v>250.36</v>
      </c>
      <c r="L63" s="16">
        <f t="shared" si="9"/>
        <v>729.11</v>
      </c>
      <c r="M63" s="16">
        <f t="shared" si="1"/>
        <v>87.49</v>
      </c>
      <c r="N63" s="16">
        <f t="shared" si="2"/>
        <v>816.6</v>
      </c>
    </row>
    <row r="64" spans="1:14" s="7" customFormat="1" ht="45" x14ac:dyDescent="0.25">
      <c r="A64" s="19">
        <v>44</v>
      </c>
      <c r="B64" s="9" t="s">
        <v>206</v>
      </c>
      <c r="C64" s="14" t="s">
        <v>207</v>
      </c>
      <c r="D64" s="9" t="s">
        <v>36</v>
      </c>
      <c r="E64" s="9">
        <v>4</v>
      </c>
      <c r="F64" s="5">
        <v>59.05</v>
      </c>
      <c r="G64" s="16">
        <v>4.68</v>
      </c>
      <c r="H64" s="16">
        <f t="shared" si="8"/>
        <v>276.35000000000002</v>
      </c>
      <c r="I64" s="16">
        <f t="shared" si="0"/>
        <v>392.42</v>
      </c>
      <c r="J64" s="6">
        <f t="shared" si="7"/>
        <v>86.33</v>
      </c>
      <c r="K64" s="6">
        <f t="shared" si="5"/>
        <v>250.36</v>
      </c>
      <c r="L64" s="16">
        <f>ROUND(SUM(I64:K64),2)</f>
        <v>729.11</v>
      </c>
      <c r="M64" s="16">
        <f t="shared" si="1"/>
        <v>87.49</v>
      </c>
      <c r="N64" s="16">
        <f t="shared" si="2"/>
        <v>816.6</v>
      </c>
    </row>
    <row r="65" spans="1:14" s="7" customFormat="1" ht="60" x14ac:dyDescent="0.25">
      <c r="A65" s="11">
        <v>45</v>
      </c>
      <c r="B65" s="9" t="s">
        <v>210</v>
      </c>
      <c r="C65" s="14" t="s">
        <v>211</v>
      </c>
      <c r="D65" s="9" t="s">
        <v>27</v>
      </c>
      <c r="E65" s="9">
        <v>4</v>
      </c>
      <c r="F65" s="9">
        <v>59.05</v>
      </c>
      <c r="G65" s="16">
        <v>1.87</v>
      </c>
      <c r="H65" s="16">
        <f t="shared" si="8"/>
        <v>110.42</v>
      </c>
      <c r="I65" s="16">
        <f t="shared" si="0"/>
        <v>156.80000000000001</v>
      </c>
      <c r="J65" s="6">
        <f t="shared" si="7"/>
        <v>34.5</v>
      </c>
      <c r="K65" s="6">
        <f t="shared" si="5"/>
        <v>100.04</v>
      </c>
      <c r="L65" s="16">
        <f>ROUND(SUM(I65:K65),2)</f>
        <v>291.33999999999997</v>
      </c>
      <c r="M65" s="16">
        <f t="shared" si="1"/>
        <v>34.96</v>
      </c>
      <c r="N65" s="16">
        <f t="shared" si="2"/>
        <v>326.3</v>
      </c>
    </row>
    <row r="66" spans="1:14" s="7" customFormat="1" ht="48" customHeight="1" x14ac:dyDescent="0.25">
      <c r="A66" s="19">
        <v>46</v>
      </c>
      <c r="B66" s="11" t="s">
        <v>200</v>
      </c>
      <c r="C66" s="4" t="s">
        <v>217</v>
      </c>
      <c r="D66" s="5" t="s">
        <v>36</v>
      </c>
      <c r="E66" s="5">
        <v>4</v>
      </c>
      <c r="F66" s="5">
        <v>59.05</v>
      </c>
      <c r="G66" s="12">
        <v>3.19</v>
      </c>
      <c r="H66" s="6">
        <f>ROUND(F66*G66,2)</f>
        <v>188.37</v>
      </c>
      <c r="I66" s="6">
        <f t="shared" si="0"/>
        <v>267.49</v>
      </c>
      <c r="J66" s="6">
        <f>ROUND(I66*22%,2)</f>
        <v>58.85</v>
      </c>
      <c r="K66" s="6">
        <f t="shared" si="5"/>
        <v>170.66</v>
      </c>
      <c r="L66" s="6">
        <f>ROUND(SUM(I66:K66),2)</f>
        <v>497</v>
      </c>
      <c r="M66" s="6">
        <f t="shared" si="1"/>
        <v>59.64</v>
      </c>
      <c r="N66" s="6">
        <f t="shared" si="2"/>
        <v>556.64</v>
      </c>
    </row>
    <row r="67" spans="1:14" s="7" customFormat="1" x14ac:dyDescent="0.25">
      <c r="A67" s="37" t="s">
        <v>231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s="7" customFormat="1" ht="30" x14ac:dyDescent="0.25">
      <c r="A68" s="11">
        <v>47</v>
      </c>
      <c r="B68" s="11" t="s">
        <v>41</v>
      </c>
      <c r="C68" s="4" t="s">
        <v>42</v>
      </c>
      <c r="D68" s="5" t="s">
        <v>17</v>
      </c>
      <c r="E68" s="5">
        <v>2</v>
      </c>
      <c r="F68" s="5">
        <v>47.24</v>
      </c>
      <c r="G68" s="12">
        <v>1.9E-2</v>
      </c>
      <c r="H68" s="6">
        <f>ROUND(F68*G68,2)</f>
        <v>0.9</v>
      </c>
      <c r="I68" s="6">
        <f t="shared" si="0"/>
        <v>1.28</v>
      </c>
      <c r="J68" s="6">
        <f t="shared" si="7"/>
        <v>0.28000000000000003</v>
      </c>
      <c r="K68" s="6">
        <f t="shared" si="5"/>
        <v>0.82</v>
      </c>
      <c r="L68" s="6">
        <f>ROUND(SUM(I68:K68),2)</f>
        <v>2.38</v>
      </c>
      <c r="M68" s="6">
        <f t="shared" si="1"/>
        <v>0.28999999999999998</v>
      </c>
      <c r="N68" s="6">
        <f t="shared" si="2"/>
        <v>2.67</v>
      </c>
    </row>
    <row r="69" spans="1:14" s="7" customFormat="1" ht="90" x14ac:dyDescent="0.25">
      <c r="A69" s="11">
        <v>48</v>
      </c>
      <c r="B69" s="11" t="s">
        <v>43</v>
      </c>
      <c r="C69" s="13" t="s">
        <v>44</v>
      </c>
      <c r="D69" s="11" t="s">
        <v>17</v>
      </c>
      <c r="E69" s="11">
        <v>2</v>
      </c>
      <c r="F69" s="11">
        <v>47.24</v>
      </c>
      <c r="G69" s="12">
        <v>0.66700000000000004</v>
      </c>
      <c r="H69" s="6">
        <f t="shared" ref="H69:H167" si="10">ROUND(F69*G69,2)</f>
        <v>31.51</v>
      </c>
      <c r="I69" s="6">
        <f t="shared" si="0"/>
        <v>44.74</v>
      </c>
      <c r="J69" s="6">
        <f t="shared" si="7"/>
        <v>9.84</v>
      </c>
      <c r="K69" s="6">
        <f t="shared" si="5"/>
        <v>28.54</v>
      </c>
      <c r="L69" s="6">
        <f>ROUND(SUM(I69:K69),2)</f>
        <v>83.12</v>
      </c>
      <c r="M69" s="6">
        <f t="shared" si="1"/>
        <v>9.9700000000000006</v>
      </c>
      <c r="N69" s="6">
        <f t="shared" si="2"/>
        <v>93.09</v>
      </c>
    </row>
    <row r="70" spans="1:14" s="1" customFormat="1" ht="51" customHeight="1" x14ac:dyDescent="0.25">
      <c r="A70" s="2" t="s">
        <v>4</v>
      </c>
      <c r="B70" s="2" t="s">
        <v>5</v>
      </c>
      <c r="C70" s="2" t="s">
        <v>6</v>
      </c>
      <c r="D70" s="2" t="s">
        <v>7</v>
      </c>
      <c r="E70" s="3" t="s">
        <v>8</v>
      </c>
      <c r="F70" s="3" t="s">
        <v>9</v>
      </c>
      <c r="G70" s="2" t="s">
        <v>10</v>
      </c>
      <c r="H70" s="2" t="s">
        <v>11</v>
      </c>
      <c r="I70" s="2" t="s">
        <v>12</v>
      </c>
      <c r="J70" s="2" t="s">
        <v>13</v>
      </c>
      <c r="K70" s="2" t="s">
        <v>232</v>
      </c>
      <c r="L70" s="2" t="s">
        <v>14</v>
      </c>
      <c r="M70" s="2" t="s">
        <v>15</v>
      </c>
      <c r="N70" s="2" t="s">
        <v>16</v>
      </c>
    </row>
    <row r="71" spans="1:14" s="7" customFormat="1" ht="60" x14ac:dyDescent="0.25">
      <c r="A71" s="5">
        <v>49</v>
      </c>
      <c r="B71" s="9" t="s">
        <v>86</v>
      </c>
      <c r="C71" s="14" t="s">
        <v>87</v>
      </c>
      <c r="D71" s="9" t="s">
        <v>17</v>
      </c>
      <c r="E71" s="9">
        <v>2</v>
      </c>
      <c r="F71" s="5">
        <v>47.24</v>
      </c>
      <c r="G71" s="15">
        <v>0.66700000000000004</v>
      </c>
      <c r="H71" s="16">
        <f t="shared" ref="H71:H75" si="11">ROUND(F71*G71,2)</f>
        <v>31.51</v>
      </c>
      <c r="I71" s="16">
        <f t="shared" ref="I71:I94" si="12">ROUND(H71*42%+H71,2)</f>
        <v>44.74</v>
      </c>
      <c r="J71" s="6">
        <f t="shared" ref="J71:J94" si="13">ROUND(I71*22%,2)</f>
        <v>9.84</v>
      </c>
      <c r="K71" s="6">
        <f t="shared" si="5"/>
        <v>28.54</v>
      </c>
      <c r="L71" s="16">
        <f t="shared" ref="L71:L87" si="14">ROUND(SUM(I71:K71),2)</f>
        <v>83.12</v>
      </c>
      <c r="M71" s="16">
        <f t="shared" ref="M71:M94" si="15">ROUND(L71*12%,2)</f>
        <v>9.9700000000000006</v>
      </c>
      <c r="N71" s="16">
        <f t="shared" ref="N71:N94" si="16">ROUND(L71+M71,2)</f>
        <v>93.09</v>
      </c>
    </row>
    <row r="72" spans="1:14" s="7" customFormat="1" ht="60" x14ac:dyDescent="0.25">
      <c r="A72" s="5">
        <v>50</v>
      </c>
      <c r="B72" s="9" t="s">
        <v>88</v>
      </c>
      <c r="C72" s="14" t="s">
        <v>89</v>
      </c>
      <c r="D72" s="9" t="s">
        <v>17</v>
      </c>
      <c r="E72" s="9">
        <v>5</v>
      </c>
      <c r="F72" s="16">
        <v>67.36</v>
      </c>
      <c r="G72" s="9">
        <v>0.30299999999999999</v>
      </c>
      <c r="H72" s="16">
        <f t="shared" si="11"/>
        <v>20.41</v>
      </c>
      <c r="I72" s="16">
        <f t="shared" si="12"/>
        <v>28.98</v>
      </c>
      <c r="J72" s="6">
        <f t="shared" si="13"/>
        <v>6.38</v>
      </c>
      <c r="K72" s="6">
        <f t="shared" si="5"/>
        <v>18.489999999999998</v>
      </c>
      <c r="L72" s="16">
        <f t="shared" si="14"/>
        <v>53.85</v>
      </c>
      <c r="M72" s="16">
        <f t="shared" si="15"/>
        <v>6.46</v>
      </c>
      <c r="N72" s="16">
        <f t="shared" si="16"/>
        <v>60.31</v>
      </c>
    </row>
    <row r="73" spans="1:14" s="7" customFormat="1" ht="45" x14ac:dyDescent="0.25">
      <c r="A73" s="5">
        <v>51</v>
      </c>
      <c r="B73" s="19" t="s">
        <v>141</v>
      </c>
      <c r="C73" s="20" t="s">
        <v>142</v>
      </c>
      <c r="D73" s="19" t="s">
        <v>51</v>
      </c>
      <c r="E73" s="19">
        <v>2</v>
      </c>
      <c r="F73" s="19">
        <v>47.24</v>
      </c>
      <c r="G73" s="19">
        <v>0.13700000000000001</v>
      </c>
      <c r="H73" s="21">
        <f t="shared" si="11"/>
        <v>6.47</v>
      </c>
      <c r="I73" s="21">
        <f t="shared" si="12"/>
        <v>9.19</v>
      </c>
      <c r="J73" s="6">
        <f t="shared" si="13"/>
        <v>2.02</v>
      </c>
      <c r="K73" s="6">
        <f t="shared" si="5"/>
        <v>5.86</v>
      </c>
      <c r="L73" s="21">
        <f t="shared" si="14"/>
        <v>17.07</v>
      </c>
      <c r="M73" s="21">
        <f t="shared" si="15"/>
        <v>2.0499999999999998</v>
      </c>
      <c r="N73" s="21">
        <f t="shared" si="16"/>
        <v>19.12</v>
      </c>
    </row>
    <row r="74" spans="1:14" s="7" customFormat="1" ht="45" x14ac:dyDescent="0.25">
      <c r="A74" s="5">
        <v>52</v>
      </c>
      <c r="B74" s="19" t="s">
        <v>143</v>
      </c>
      <c r="C74" s="20" t="s">
        <v>144</v>
      </c>
      <c r="D74" s="19" t="s">
        <v>51</v>
      </c>
      <c r="E74" s="19">
        <v>2</v>
      </c>
      <c r="F74" s="19">
        <v>47.24</v>
      </c>
      <c r="G74" s="19">
        <v>4.2000000000000003E-2</v>
      </c>
      <c r="H74" s="21">
        <f t="shared" si="11"/>
        <v>1.98</v>
      </c>
      <c r="I74" s="21">
        <f t="shared" si="12"/>
        <v>2.81</v>
      </c>
      <c r="J74" s="6">
        <f t="shared" si="13"/>
        <v>0.62</v>
      </c>
      <c r="K74" s="6">
        <f t="shared" si="5"/>
        <v>1.79</v>
      </c>
      <c r="L74" s="21">
        <f t="shared" si="14"/>
        <v>5.22</v>
      </c>
      <c r="M74" s="21">
        <f t="shared" si="15"/>
        <v>0.63</v>
      </c>
      <c r="N74" s="21">
        <f t="shared" si="16"/>
        <v>5.85</v>
      </c>
    </row>
    <row r="75" spans="1:14" s="7" customFormat="1" x14ac:dyDescent="0.25">
      <c r="A75" s="5">
        <v>53</v>
      </c>
      <c r="B75" s="19" t="s">
        <v>145</v>
      </c>
      <c r="C75" s="20" t="s">
        <v>146</v>
      </c>
      <c r="D75" s="19" t="s">
        <v>147</v>
      </c>
      <c r="E75" s="19">
        <v>5</v>
      </c>
      <c r="F75" s="19">
        <v>67.36</v>
      </c>
      <c r="G75" s="19">
        <v>1.08</v>
      </c>
      <c r="H75" s="21">
        <f t="shared" si="11"/>
        <v>72.75</v>
      </c>
      <c r="I75" s="21">
        <f t="shared" si="12"/>
        <v>103.31</v>
      </c>
      <c r="J75" s="6">
        <f t="shared" si="13"/>
        <v>22.73</v>
      </c>
      <c r="K75" s="6">
        <f t="shared" si="5"/>
        <v>65.91</v>
      </c>
      <c r="L75" s="21">
        <f t="shared" si="14"/>
        <v>191.95</v>
      </c>
      <c r="M75" s="21">
        <f t="shared" si="15"/>
        <v>23.03</v>
      </c>
      <c r="N75" s="21">
        <f t="shared" si="16"/>
        <v>214.98</v>
      </c>
    </row>
    <row r="76" spans="1:14" s="7" customFormat="1" ht="30" x14ac:dyDescent="0.25">
      <c r="A76" s="5">
        <v>54</v>
      </c>
      <c r="B76" s="19" t="s">
        <v>188</v>
      </c>
      <c r="C76" s="20" t="s">
        <v>189</v>
      </c>
      <c r="D76" s="19" t="s">
        <v>51</v>
      </c>
      <c r="E76" s="19">
        <v>2</v>
      </c>
      <c r="F76" s="19">
        <v>47.24</v>
      </c>
      <c r="G76" s="23">
        <v>0.82</v>
      </c>
      <c r="H76" s="21">
        <f>ROUND(F76*G76,2)</f>
        <v>38.74</v>
      </c>
      <c r="I76" s="21">
        <f t="shared" si="12"/>
        <v>55.01</v>
      </c>
      <c r="J76" s="6">
        <f t="shared" si="13"/>
        <v>12.1</v>
      </c>
      <c r="K76" s="6">
        <f t="shared" si="5"/>
        <v>35.1</v>
      </c>
      <c r="L76" s="21">
        <f t="shared" si="14"/>
        <v>102.21</v>
      </c>
      <c r="M76" s="21">
        <f t="shared" si="15"/>
        <v>12.27</v>
      </c>
      <c r="N76" s="21">
        <f t="shared" si="16"/>
        <v>114.48</v>
      </c>
    </row>
    <row r="77" spans="1:14" s="7" customFormat="1" ht="45" x14ac:dyDescent="0.25">
      <c r="A77" s="5">
        <v>55</v>
      </c>
      <c r="B77" s="11" t="s">
        <v>194</v>
      </c>
      <c r="C77" s="4" t="s">
        <v>195</v>
      </c>
      <c r="D77" s="5" t="s">
        <v>36</v>
      </c>
      <c r="E77" s="5">
        <v>1</v>
      </c>
      <c r="F77" s="5">
        <v>43.74</v>
      </c>
      <c r="G77" s="12">
        <v>1.444</v>
      </c>
      <c r="H77" s="6">
        <f t="shared" ref="H77:H89" si="17">ROUND(F77*G77,2)</f>
        <v>63.16</v>
      </c>
      <c r="I77" s="6">
        <f t="shared" si="12"/>
        <v>89.69</v>
      </c>
      <c r="J77" s="6">
        <f t="shared" si="13"/>
        <v>19.73</v>
      </c>
      <c r="K77" s="6">
        <f t="shared" si="5"/>
        <v>57.22</v>
      </c>
      <c r="L77" s="6">
        <f t="shared" si="14"/>
        <v>166.64</v>
      </c>
      <c r="M77" s="6">
        <f t="shared" si="15"/>
        <v>20</v>
      </c>
      <c r="N77" s="6">
        <f t="shared" si="16"/>
        <v>186.64</v>
      </c>
    </row>
    <row r="78" spans="1:14" s="7" customFormat="1" x14ac:dyDescent="0.25">
      <c r="A78" s="5">
        <v>56</v>
      </c>
      <c r="B78" s="11" t="s">
        <v>202</v>
      </c>
      <c r="C78" s="4" t="s">
        <v>203</v>
      </c>
      <c r="D78" s="5" t="s">
        <v>27</v>
      </c>
      <c r="E78" s="5">
        <v>3</v>
      </c>
      <c r="F78" s="5">
        <v>52.49</v>
      </c>
      <c r="G78" s="12">
        <v>1.5</v>
      </c>
      <c r="H78" s="6">
        <f t="shared" si="17"/>
        <v>78.739999999999995</v>
      </c>
      <c r="I78" s="6">
        <f t="shared" si="12"/>
        <v>111.81</v>
      </c>
      <c r="J78" s="6">
        <f t="shared" si="13"/>
        <v>24.6</v>
      </c>
      <c r="K78" s="6">
        <f t="shared" si="5"/>
        <v>71.33</v>
      </c>
      <c r="L78" s="6">
        <f t="shared" si="14"/>
        <v>207.74</v>
      </c>
      <c r="M78" s="6">
        <f t="shared" si="15"/>
        <v>24.93</v>
      </c>
      <c r="N78" s="6">
        <f t="shared" si="16"/>
        <v>232.67</v>
      </c>
    </row>
    <row r="79" spans="1:14" s="7" customFormat="1" ht="75" x14ac:dyDescent="0.25">
      <c r="A79" s="5">
        <v>57</v>
      </c>
      <c r="B79" s="9" t="s">
        <v>49</v>
      </c>
      <c r="C79" s="14" t="s">
        <v>50</v>
      </c>
      <c r="D79" s="9" t="s">
        <v>51</v>
      </c>
      <c r="E79" s="9">
        <v>2</v>
      </c>
      <c r="F79" s="9">
        <v>47.24</v>
      </c>
      <c r="G79" s="15">
        <v>0.31</v>
      </c>
      <c r="H79" s="16">
        <f t="shared" si="17"/>
        <v>14.64</v>
      </c>
      <c r="I79" s="16">
        <f t="shared" si="12"/>
        <v>20.79</v>
      </c>
      <c r="J79" s="6">
        <f t="shared" si="13"/>
        <v>4.57</v>
      </c>
      <c r="K79" s="6">
        <f t="shared" ref="K79:K134" si="18">ROUND(I79*63.8%,2)</f>
        <v>13.26</v>
      </c>
      <c r="L79" s="16">
        <f t="shared" si="14"/>
        <v>38.619999999999997</v>
      </c>
      <c r="M79" s="16">
        <f t="shared" si="15"/>
        <v>4.63</v>
      </c>
      <c r="N79" s="16">
        <f t="shared" si="16"/>
        <v>43.25</v>
      </c>
    </row>
    <row r="80" spans="1:14" s="7" customFormat="1" ht="60" x14ac:dyDescent="0.25">
      <c r="A80" s="5">
        <v>58</v>
      </c>
      <c r="B80" s="5" t="s">
        <v>84</v>
      </c>
      <c r="C80" s="4" t="s">
        <v>85</v>
      </c>
      <c r="D80" s="5" t="s">
        <v>27</v>
      </c>
      <c r="E80" s="5">
        <v>2</v>
      </c>
      <c r="F80" s="5">
        <v>47.24</v>
      </c>
      <c r="G80" s="17">
        <v>5</v>
      </c>
      <c r="H80" s="8">
        <f t="shared" si="17"/>
        <v>236.2</v>
      </c>
      <c r="I80" s="8">
        <f t="shared" si="12"/>
        <v>335.4</v>
      </c>
      <c r="J80" s="6">
        <f t="shared" si="13"/>
        <v>73.790000000000006</v>
      </c>
      <c r="K80" s="6">
        <f t="shared" si="18"/>
        <v>213.99</v>
      </c>
      <c r="L80" s="8">
        <f t="shared" si="14"/>
        <v>623.17999999999995</v>
      </c>
      <c r="M80" s="8">
        <f t="shared" si="15"/>
        <v>74.78</v>
      </c>
      <c r="N80" s="8">
        <f t="shared" si="16"/>
        <v>697.96</v>
      </c>
    </row>
    <row r="81" spans="1:14" s="1" customFormat="1" ht="51" customHeight="1" x14ac:dyDescent="0.25">
      <c r="A81" s="2" t="s">
        <v>4</v>
      </c>
      <c r="B81" s="2" t="s">
        <v>5</v>
      </c>
      <c r="C81" s="2" t="s">
        <v>6</v>
      </c>
      <c r="D81" s="2" t="s">
        <v>7</v>
      </c>
      <c r="E81" s="3" t="s">
        <v>8</v>
      </c>
      <c r="F81" s="3" t="s">
        <v>9</v>
      </c>
      <c r="G81" s="2" t="s">
        <v>10</v>
      </c>
      <c r="H81" s="2" t="s">
        <v>11</v>
      </c>
      <c r="I81" s="2" t="s">
        <v>12</v>
      </c>
      <c r="J81" s="2" t="s">
        <v>13</v>
      </c>
      <c r="K81" s="2" t="s">
        <v>232</v>
      </c>
      <c r="L81" s="2" t="s">
        <v>14</v>
      </c>
      <c r="M81" s="2" t="s">
        <v>15</v>
      </c>
      <c r="N81" s="2" t="s">
        <v>16</v>
      </c>
    </row>
    <row r="82" spans="1:14" s="7" customFormat="1" ht="45" x14ac:dyDescent="0.25">
      <c r="A82" s="5">
        <v>59</v>
      </c>
      <c r="B82" s="9" t="s">
        <v>90</v>
      </c>
      <c r="C82" s="14" t="s">
        <v>91</v>
      </c>
      <c r="D82" s="9" t="s">
        <v>27</v>
      </c>
      <c r="E82" s="9">
        <v>2</v>
      </c>
      <c r="F82" s="16">
        <v>47.24</v>
      </c>
      <c r="G82" s="9">
        <v>6.6669999999999998</v>
      </c>
      <c r="H82" s="16">
        <f t="shared" si="17"/>
        <v>314.95</v>
      </c>
      <c r="I82" s="16">
        <f t="shared" si="12"/>
        <v>447.23</v>
      </c>
      <c r="J82" s="6">
        <f t="shared" si="13"/>
        <v>98.39</v>
      </c>
      <c r="K82" s="6">
        <f t="shared" si="18"/>
        <v>285.33</v>
      </c>
      <c r="L82" s="16">
        <f t="shared" si="14"/>
        <v>830.95</v>
      </c>
      <c r="M82" s="16">
        <f t="shared" si="15"/>
        <v>99.71</v>
      </c>
      <c r="N82" s="16">
        <f t="shared" si="16"/>
        <v>930.66</v>
      </c>
    </row>
    <row r="83" spans="1:14" s="7" customFormat="1" ht="60" x14ac:dyDescent="0.25">
      <c r="A83" s="5">
        <v>60</v>
      </c>
      <c r="B83" s="9" t="s">
        <v>101</v>
      </c>
      <c r="C83" s="14" t="s">
        <v>102</v>
      </c>
      <c r="D83" s="9" t="s">
        <v>27</v>
      </c>
      <c r="E83" s="9">
        <v>2</v>
      </c>
      <c r="F83" s="9">
        <v>47.24</v>
      </c>
      <c r="G83" s="16">
        <v>10</v>
      </c>
      <c r="H83" s="16">
        <f t="shared" si="17"/>
        <v>472.4</v>
      </c>
      <c r="I83" s="16">
        <f t="shared" si="12"/>
        <v>670.81</v>
      </c>
      <c r="J83" s="6">
        <f t="shared" si="13"/>
        <v>147.58000000000001</v>
      </c>
      <c r="K83" s="6">
        <f t="shared" si="18"/>
        <v>427.98</v>
      </c>
      <c r="L83" s="16">
        <f t="shared" si="14"/>
        <v>1246.3699999999999</v>
      </c>
      <c r="M83" s="16">
        <f t="shared" si="15"/>
        <v>149.56</v>
      </c>
      <c r="N83" s="16">
        <f t="shared" si="16"/>
        <v>1395.93</v>
      </c>
    </row>
    <row r="84" spans="1:14" s="7" customFormat="1" ht="30" x14ac:dyDescent="0.25">
      <c r="A84" s="9">
        <v>61</v>
      </c>
      <c r="B84" s="9" t="s">
        <v>103</v>
      </c>
      <c r="C84" s="14" t="s">
        <v>104</v>
      </c>
      <c r="D84" s="9" t="s">
        <v>56</v>
      </c>
      <c r="E84" s="9">
        <v>3</v>
      </c>
      <c r="F84" s="9">
        <v>52.49</v>
      </c>
      <c r="G84" s="9">
        <v>11.111000000000001</v>
      </c>
      <c r="H84" s="16">
        <f t="shared" si="17"/>
        <v>583.22</v>
      </c>
      <c r="I84" s="16">
        <f t="shared" si="12"/>
        <v>828.17</v>
      </c>
      <c r="J84" s="6">
        <f t="shared" si="13"/>
        <v>182.2</v>
      </c>
      <c r="K84" s="6">
        <f t="shared" si="18"/>
        <v>528.37</v>
      </c>
      <c r="L84" s="16">
        <f t="shared" si="14"/>
        <v>1538.74</v>
      </c>
      <c r="M84" s="16">
        <f t="shared" si="15"/>
        <v>184.65</v>
      </c>
      <c r="N84" s="16">
        <f t="shared" si="16"/>
        <v>1723.39</v>
      </c>
    </row>
    <row r="85" spans="1:14" s="7" customFormat="1" ht="60" x14ac:dyDescent="0.25">
      <c r="A85" s="9">
        <v>62</v>
      </c>
      <c r="B85" s="19" t="s">
        <v>137</v>
      </c>
      <c r="C85" s="20" t="s">
        <v>138</v>
      </c>
      <c r="D85" s="19" t="s">
        <v>27</v>
      </c>
      <c r="E85" s="19">
        <v>2</v>
      </c>
      <c r="F85" s="19">
        <v>47.24</v>
      </c>
      <c r="G85" s="19">
        <v>6.6669999999999998</v>
      </c>
      <c r="H85" s="21">
        <f t="shared" si="17"/>
        <v>314.95</v>
      </c>
      <c r="I85" s="21">
        <f t="shared" si="12"/>
        <v>447.23</v>
      </c>
      <c r="J85" s="6">
        <f t="shared" si="13"/>
        <v>98.39</v>
      </c>
      <c r="K85" s="6">
        <f t="shared" si="18"/>
        <v>285.33</v>
      </c>
      <c r="L85" s="21">
        <f t="shared" si="14"/>
        <v>830.95</v>
      </c>
      <c r="M85" s="21">
        <f t="shared" si="15"/>
        <v>99.71</v>
      </c>
      <c r="N85" s="21">
        <f t="shared" si="16"/>
        <v>930.66</v>
      </c>
    </row>
    <row r="86" spans="1:14" s="7" customFormat="1" ht="60" x14ac:dyDescent="0.25">
      <c r="A86" s="9">
        <v>63</v>
      </c>
      <c r="B86" s="19" t="s">
        <v>139</v>
      </c>
      <c r="C86" s="20" t="s">
        <v>140</v>
      </c>
      <c r="D86" s="19" t="s">
        <v>51</v>
      </c>
      <c r="E86" s="19">
        <v>4</v>
      </c>
      <c r="F86" s="19">
        <v>59.05</v>
      </c>
      <c r="G86" s="19">
        <v>2.1000000000000001E-2</v>
      </c>
      <c r="H86" s="21">
        <f t="shared" si="17"/>
        <v>1.24</v>
      </c>
      <c r="I86" s="21">
        <f t="shared" si="12"/>
        <v>1.76</v>
      </c>
      <c r="J86" s="6">
        <f t="shared" si="13"/>
        <v>0.39</v>
      </c>
      <c r="K86" s="6">
        <f t="shared" si="18"/>
        <v>1.1200000000000001</v>
      </c>
      <c r="L86" s="21">
        <f t="shared" si="14"/>
        <v>3.27</v>
      </c>
      <c r="M86" s="21">
        <f t="shared" si="15"/>
        <v>0.39</v>
      </c>
      <c r="N86" s="21">
        <f t="shared" si="16"/>
        <v>3.66</v>
      </c>
    </row>
    <row r="87" spans="1:14" s="7" customFormat="1" ht="30" x14ac:dyDescent="0.25">
      <c r="A87" s="19">
        <v>64</v>
      </c>
      <c r="B87" s="19" t="s">
        <v>176</v>
      </c>
      <c r="C87" s="20" t="s">
        <v>177</v>
      </c>
      <c r="D87" s="19" t="s">
        <v>147</v>
      </c>
      <c r="E87" s="19">
        <v>4</v>
      </c>
      <c r="F87" s="19">
        <v>59.05</v>
      </c>
      <c r="G87" s="23">
        <v>3.8460000000000001</v>
      </c>
      <c r="H87" s="21">
        <f t="shared" si="17"/>
        <v>227.11</v>
      </c>
      <c r="I87" s="21">
        <f t="shared" si="12"/>
        <v>322.5</v>
      </c>
      <c r="J87" s="6">
        <f t="shared" si="13"/>
        <v>70.95</v>
      </c>
      <c r="K87" s="6">
        <f t="shared" si="18"/>
        <v>205.76</v>
      </c>
      <c r="L87" s="21">
        <f t="shared" si="14"/>
        <v>599.21</v>
      </c>
      <c r="M87" s="21">
        <f t="shared" si="15"/>
        <v>71.91</v>
      </c>
      <c r="N87" s="21">
        <f t="shared" si="16"/>
        <v>671.12</v>
      </c>
    </row>
    <row r="88" spans="1:14" s="7" customFormat="1" ht="89.25" customHeight="1" x14ac:dyDescent="0.25">
      <c r="A88" s="9">
        <v>65</v>
      </c>
      <c r="B88" s="9" t="s">
        <v>246</v>
      </c>
      <c r="C88" s="14" t="s">
        <v>252</v>
      </c>
      <c r="D88" s="9" t="s">
        <v>51</v>
      </c>
      <c r="E88" s="9">
        <v>2</v>
      </c>
      <c r="F88" s="9">
        <v>47.24</v>
      </c>
      <c r="G88" s="16">
        <v>0.37</v>
      </c>
      <c r="H88" s="16">
        <f t="shared" si="17"/>
        <v>17.48</v>
      </c>
      <c r="I88" s="16">
        <f t="shared" si="12"/>
        <v>24.82</v>
      </c>
      <c r="J88" s="6">
        <f t="shared" si="13"/>
        <v>5.46</v>
      </c>
      <c r="K88" s="6">
        <f t="shared" si="18"/>
        <v>15.84</v>
      </c>
      <c r="L88" s="16">
        <f t="shared" ref="L88:L94" si="19">ROUND(SUM(I88:K88),2)</f>
        <v>46.12</v>
      </c>
      <c r="M88" s="16">
        <f t="shared" si="15"/>
        <v>5.53</v>
      </c>
      <c r="N88" s="16">
        <f t="shared" si="16"/>
        <v>51.65</v>
      </c>
    </row>
    <row r="89" spans="1:14" s="7" customFormat="1" ht="30" x14ac:dyDescent="0.25">
      <c r="A89" s="9">
        <v>66</v>
      </c>
      <c r="B89" s="9" t="s">
        <v>247</v>
      </c>
      <c r="C89" s="14" t="s">
        <v>248</v>
      </c>
      <c r="D89" s="9" t="s">
        <v>27</v>
      </c>
      <c r="E89" s="9">
        <v>2</v>
      </c>
      <c r="F89" s="9">
        <v>47.24</v>
      </c>
      <c r="G89" s="16">
        <v>0.32</v>
      </c>
      <c r="H89" s="16">
        <f t="shared" si="17"/>
        <v>15.12</v>
      </c>
      <c r="I89" s="16">
        <f t="shared" si="12"/>
        <v>21.47</v>
      </c>
      <c r="J89" s="6">
        <f t="shared" si="13"/>
        <v>4.72</v>
      </c>
      <c r="K89" s="6">
        <f t="shared" si="18"/>
        <v>13.7</v>
      </c>
      <c r="L89" s="16">
        <f t="shared" si="19"/>
        <v>39.89</v>
      </c>
      <c r="M89" s="16">
        <f t="shared" si="15"/>
        <v>4.79</v>
      </c>
      <c r="N89" s="16">
        <f t="shared" si="16"/>
        <v>44.68</v>
      </c>
    </row>
    <row r="90" spans="1:14" s="7" customFormat="1" ht="30" x14ac:dyDescent="0.25">
      <c r="A90" s="5">
        <v>67</v>
      </c>
      <c r="B90" s="19" t="s">
        <v>255</v>
      </c>
      <c r="C90" s="20" t="s">
        <v>256</v>
      </c>
      <c r="D90" s="19" t="s">
        <v>51</v>
      </c>
      <c r="E90" s="19">
        <v>2</v>
      </c>
      <c r="F90" s="19">
        <v>47.24</v>
      </c>
      <c r="G90" s="23">
        <v>0.64</v>
      </c>
      <c r="H90" s="21">
        <f>ROUND(F90*G90,2)</f>
        <v>30.23</v>
      </c>
      <c r="I90" s="21">
        <f t="shared" si="12"/>
        <v>42.93</v>
      </c>
      <c r="J90" s="6">
        <f t="shared" si="13"/>
        <v>9.44</v>
      </c>
      <c r="K90" s="6">
        <f t="shared" si="18"/>
        <v>27.39</v>
      </c>
      <c r="L90" s="21">
        <f t="shared" si="19"/>
        <v>79.760000000000005</v>
      </c>
      <c r="M90" s="21">
        <f t="shared" si="15"/>
        <v>9.57</v>
      </c>
      <c r="N90" s="21">
        <f t="shared" si="16"/>
        <v>89.33</v>
      </c>
    </row>
    <row r="91" spans="1:14" s="1" customFormat="1" ht="51" customHeight="1" x14ac:dyDescent="0.25">
      <c r="A91" s="2" t="s">
        <v>4</v>
      </c>
      <c r="B91" s="2" t="s">
        <v>5</v>
      </c>
      <c r="C91" s="2" t="s">
        <v>6</v>
      </c>
      <c r="D91" s="2" t="s">
        <v>7</v>
      </c>
      <c r="E91" s="3" t="s">
        <v>8</v>
      </c>
      <c r="F91" s="3" t="s">
        <v>9</v>
      </c>
      <c r="G91" s="2" t="s">
        <v>10</v>
      </c>
      <c r="H91" s="2" t="s">
        <v>11</v>
      </c>
      <c r="I91" s="2" t="s">
        <v>12</v>
      </c>
      <c r="J91" s="2" t="s">
        <v>13</v>
      </c>
      <c r="K91" s="2" t="s">
        <v>232</v>
      </c>
      <c r="L91" s="2" t="s">
        <v>14</v>
      </c>
      <c r="M91" s="2" t="s">
        <v>15</v>
      </c>
      <c r="N91" s="2" t="s">
        <v>16</v>
      </c>
    </row>
    <row r="92" spans="1:14" s="7" customFormat="1" ht="75" x14ac:dyDescent="0.25">
      <c r="A92" s="5">
        <v>68</v>
      </c>
      <c r="B92" s="19" t="s">
        <v>59</v>
      </c>
      <c r="C92" s="20" t="s">
        <v>257</v>
      </c>
      <c r="D92" s="19" t="s">
        <v>27</v>
      </c>
      <c r="E92" s="19">
        <v>1</v>
      </c>
      <c r="F92" s="19">
        <v>43.74</v>
      </c>
      <c r="G92" s="23">
        <v>3.448</v>
      </c>
      <c r="H92" s="21">
        <f>ROUND(F92*G92,2)</f>
        <v>150.82</v>
      </c>
      <c r="I92" s="21">
        <f t="shared" si="12"/>
        <v>214.16</v>
      </c>
      <c r="J92" s="6">
        <f t="shared" si="13"/>
        <v>47.12</v>
      </c>
      <c r="K92" s="6">
        <f t="shared" si="18"/>
        <v>136.63</v>
      </c>
      <c r="L92" s="21">
        <f t="shared" si="19"/>
        <v>397.91</v>
      </c>
      <c r="M92" s="21">
        <f t="shared" si="15"/>
        <v>47.75</v>
      </c>
      <c r="N92" s="21">
        <f t="shared" si="16"/>
        <v>445.66</v>
      </c>
    </row>
    <row r="93" spans="1:14" s="7" customFormat="1" ht="105" x14ac:dyDescent="0.25">
      <c r="A93" s="5">
        <v>69</v>
      </c>
      <c r="B93" s="5" t="s">
        <v>49</v>
      </c>
      <c r="C93" s="4" t="s">
        <v>268</v>
      </c>
      <c r="D93" s="5" t="s">
        <v>51</v>
      </c>
      <c r="E93" s="5">
        <v>2</v>
      </c>
      <c r="F93" s="5">
        <v>47.24</v>
      </c>
      <c r="G93" s="8">
        <v>0.31</v>
      </c>
      <c r="H93" s="8">
        <f t="shared" ref="H93:H94" si="20">ROUND(F93*G93,2)</f>
        <v>14.64</v>
      </c>
      <c r="I93" s="16">
        <f t="shared" si="12"/>
        <v>20.79</v>
      </c>
      <c r="J93" s="6">
        <f t="shared" si="13"/>
        <v>4.57</v>
      </c>
      <c r="K93" s="6">
        <f t="shared" si="18"/>
        <v>13.26</v>
      </c>
      <c r="L93" s="8">
        <f t="shared" si="19"/>
        <v>38.619999999999997</v>
      </c>
      <c r="M93" s="8">
        <f t="shared" si="15"/>
        <v>4.63</v>
      </c>
      <c r="N93" s="8">
        <f t="shared" si="16"/>
        <v>43.25</v>
      </c>
    </row>
    <row r="94" spans="1:14" s="7" customFormat="1" ht="75" x14ac:dyDescent="0.25">
      <c r="A94" s="5">
        <v>70</v>
      </c>
      <c r="B94" s="11" t="s">
        <v>269</v>
      </c>
      <c r="C94" s="4" t="s">
        <v>270</v>
      </c>
      <c r="D94" s="5" t="s">
        <v>36</v>
      </c>
      <c r="E94" s="5">
        <v>1</v>
      </c>
      <c r="F94" s="5">
        <v>43.74</v>
      </c>
      <c r="G94" s="12">
        <v>1.111</v>
      </c>
      <c r="H94" s="6">
        <f t="shared" si="20"/>
        <v>48.6</v>
      </c>
      <c r="I94" s="6">
        <f t="shared" si="12"/>
        <v>69.010000000000005</v>
      </c>
      <c r="J94" s="6">
        <f t="shared" si="13"/>
        <v>15.18</v>
      </c>
      <c r="K94" s="6">
        <f t="shared" si="18"/>
        <v>44.03</v>
      </c>
      <c r="L94" s="6">
        <f t="shared" si="19"/>
        <v>128.22</v>
      </c>
      <c r="M94" s="6">
        <f t="shared" si="15"/>
        <v>15.39</v>
      </c>
      <c r="N94" s="6">
        <f t="shared" si="16"/>
        <v>143.61000000000001</v>
      </c>
    </row>
    <row r="95" spans="1:14" s="7" customFormat="1" x14ac:dyDescent="0.25">
      <c r="A95" s="37" t="s">
        <v>227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9"/>
    </row>
    <row r="96" spans="1:14" s="7" customFormat="1" ht="90" x14ac:dyDescent="0.25">
      <c r="A96" s="5">
        <v>71</v>
      </c>
      <c r="B96" s="5" t="s">
        <v>45</v>
      </c>
      <c r="C96" s="4" t="s">
        <v>46</v>
      </c>
      <c r="D96" s="5" t="s">
        <v>17</v>
      </c>
      <c r="E96" s="5">
        <v>3</v>
      </c>
      <c r="F96" s="8">
        <v>52.49</v>
      </c>
      <c r="G96" s="5">
        <v>0.08</v>
      </c>
      <c r="H96" s="8">
        <f t="shared" si="10"/>
        <v>4.2</v>
      </c>
      <c r="I96" s="8">
        <f t="shared" si="0"/>
        <v>5.96</v>
      </c>
      <c r="J96" s="6">
        <f t="shared" si="7"/>
        <v>1.31</v>
      </c>
      <c r="K96" s="6">
        <f t="shared" si="18"/>
        <v>3.8</v>
      </c>
      <c r="L96" s="8">
        <f t="shared" ref="L96:L117" si="21">ROUND(SUM(I96:K96),2)</f>
        <v>11.07</v>
      </c>
      <c r="M96" s="8">
        <f t="shared" si="1"/>
        <v>1.33</v>
      </c>
      <c r="N96" s="8">
        <f t="shared" si="2"/>
        <v>12.4</v>
      </c>
    </row>
    <row r="97" spans="1:14" s="7" customFormat="1" ht="30" x14ac:dyDescent="0.25">
      <c r="A97" s="5">
        <v>72</v>
      </c>
      <c r="B97" s="9" t="s">
        <v>54</v>
      </c>
      <c r="C97" s="14" t="s">
        <v>55</v>
      </c>
      <c r="D97" s="9" t="s">
        <v>56</v>
      </c>
      <c r="E97" s="9">
        <v>1</v>
      </c>
      <c r="F97" s="16">
        <v>43.74</v>
      </c>
      <c r="G97" s="9">
        <v>2.5</v>
      </c>
      <c r="H97" s="16">
        <f t="shared" si="10"/>
        <v>109.35</v>
      </c>
      <c r="I97" s="16">
        <f t="shared" si="0"/>
        <v>155.28</v>
      </c>
      <c r="J97" s="6">
        <f t="shared" si="7"/>
        <v>34.159999999999997</v>
      </c>
      <c r="K97" s="6">
        <f t="shared" si="18"/>
        <v>99.07</v>
      </c>
      <c r="L97" s="16">
        <f t="shared" ref="L97:L110" si="22">ROUND(SUM(I97:K97),2)</f>
        <v>288.51</v>
      </c>
      <c r="M97" s="16">
        <f t="shared" si="1"/>
        <v>34.619999999999997</v>
      </c>
      <c r="N97" s="16">
        <f t="shared" si="2"/>
        <v>323.13</v>
      </c>
    </row>
    <row r="98" spans="1:14" s="7" customFormat="1" ht="30" x14ac:dyDescent="0.25">
      <c r="A98" s="5">
        <v>73</v>
      </c>
      <c r="B98" s="5" t="s">
        <v>69</v>
      </c>
      <c r="C98" s="4" t="s">
        <v>70</v>
      </c>
      <c r="D98" s="5" t="s">
        <v>56</v>
      </c>
      <c r="E98" s="5">
        <v>1</v>
      </c>
      <c r="F98" s="8">
        <v>43.74</v>
      </c>
      <c r="G98" s="5">
        <v>2.8</v>
      </c>
      <c r="H98" s="8">
        <f t="shared" si="10"/>
        <v>122.47</v>
      </c>
      <c r="I98" s="8">
        <f t="shared" si="0"/>
        <v>173.91</v>
      </c>
      <c r="J98" s="6">
        <f t="shared" si="7"/>
        <v>38.26</v>
      </c>
      <c r="K98" s="6">
        <f t="shared" si="18"/>
        <v>110.95</v>
      </c>
      <c r="L98" s="8">
        <f t="shared" si="22"/>
        <v>323.12</v>
      </c>
      <c r="M98" s="8">
        <f t="shared" si="1"/>
        <v>38.770000000000003</v>
      </c>
      <c r="N98" s="8">
        <f t="shared" si="2"/>
        <v>361.89</v>
      </c>
    </row>
    <row r="99" spans="1:14" s="7" customFormat="1" ht="45" x14ac:dyDescent="0.25">
      <c r="A99" s="5">
        <v>74</v>
      </c>
      <c r="B99" s="9" t="s">
        <v>57</v>
      </c>
      <c r="C99" s="14" t="s">
        <v>58</v>
      </c>
      <c r="D99" s="9" t="s">
        <v>56</v>
      </c>
      <c r="E99" s="9">
        <v>1</v>
      </c>
      <c r="F99" s="16">
        <v>43.74</v>
      </c>
      <c r="G99" s="15">
        <v>1.35</v>
      </c>
      <c r="H99" s="16">
        <f t="shared" si="10"/>
        <v>59.05</v>
      </c>
      <c r="I99" s="16">
        <f t="shared" si="0"/>
        <v>83.85</v>
      </c>
      <c r="J99" s="6">
        <f t="shared" si="7"/>
        <v>18.45</v>
      </c>
      <c r="K99" s="6">
        <f t="shared" si="18"/>
        <v>53.5</v>
      </c>
      <c r="L99" s="16">
        <f t="shared" si="22"/>
        <v>155.80000000000001</v>
      </c>
      <c r="M99" s="16">
        <f t="shared" si="1"/>
        <v>18.7</v>
      </c>
      <c r="N99" s="16">
        <f t="shared" si="2"/>
        <v>174.5</v>
      </c>
    </row>
    <row r="100" spans="1:14" s="1" customFormat="1" ht="51" customHeight="1" x14ac:dyDescent="0.25">
      <c r="A100" s="2" t="s">
        <v>4</v>
      </c>
      <c r="B100" s="2" t="s">
        <v>5</v>
      </c>
      <c r="C100" s="2" t="s">
        <v>6</v>
      </c>
      <c r="D100" s="2" t="s">
        <v>7</v>
      </c>
      <c r="E100" s="3" t="s">
        <v>8</v>
      </c>
      <c r="F100" s="3" t="s">
        <v>9</v>
      </c>
      <c r="G100" s="2" t="s">
        <v>10</v>
      </c>
      <c r="H100" s="2" t="s">
        <v>11</v>
      </c>
      <c r="I100" s="2" t="s">
        <v>12</v>
      </c>
      <c r="J100" s="2" t="s">
        <v>13</v>
      </c>
      <c r="K100" s="2" t="s">
        <v>232</v>
      </c>
      <c r="L100" s="2" t="s">
        <v>14</v>
      </c>
      <c r="M100" s="2" t="s">
        <v>15</v>
      </c>
      <c r="N100" s="2" t="s">
        <v>16</v>
      </c>
    </row>
    <row r="101" spans="1:14" s="7" customFormat="1" x14ac:dyDescent="0.25">
      <c r="A101" s="5">
        <v>75</v>
      </c>
      <c r="B101" s="19" t="s">
        <v>172</v>
      </c>
      <c r="C101" s="20" t="s">
        <v>173</v>
      </c>
      <c r="D101" s="19" t="s">
        <v>36</v>
      </c>
      <c r="E101" s="19">
        <v>1</v>
      </c>
      <c r="F101" s="19">
        <v>43.74</v>
      </c>
      <c r="G101" s="21">
        <v>1.5</v>
      </c>
      <c r="H101" s="21">
        <f t="shared" si="10"/>
        <v>65.61</v>
      </c>
      <c r="I101" s="21">
        <f t="shared" si="0"/>
        <v>93.17</v>
      </c>
      <c r="J101" s="6">
        <f t="shared" si="7"/>
        <v>20.5</v>
      </c>
      <c r="K101" s="6">
        <f t="shared" si="18"/>
        <v>59.44</v>
      </c>
      <c r="L101" s="21">
        <f t="shared" si="22"/>
        <v>173.11</v>
      </c>
      <c r="M101" s="21">
        <f t="shared" si="1"/>
        <v>20.77</v>
      </c>
      <c r="N101" s="21">
        <f t="shared" si="2"/>
        <v>193.88</v>
      </c>
    </row>
    <row r="102" spans="1:14" s="7" customFormat="1" ht="30" x14ac:dyDescent="0.25">
      <c r="A102" s="5">
        <v>76</v>
      </c>
      <c r="B102" s="19" t="s">
        <v>178</v>
      </c>
      <c r="C102" s="20" t="s">
        <v>179</v>
      </c>
      <c r="D102" s="19" t="s">
        <v>56</v>
      </c>
      <c r="E102" s="19">
        <v>2</v>
      </c>
      <c r="F102" s="19">
        <v>47.24</v>
      </c>
      <c r="G102" s="23">
        <v>2.57</v>
      </c>
      <c r="H102" s="21">
        <f t="shared" si="10"/>
        <v>121.41</v>
      </c>
      <c r="I102" s="21">
        <f t="shared" si="0"/>
        <v>172.4</v>
      </c>
      <c r="J102" s="6">
        <f t="shared" si="7"/>
        <v>37.93</v>
      </c>
      <c r="K102" s="6">
        <f t="shared" si="18"/>
        <v>109.99</v>
      </c>
      <c r="L102" s="21">
        <f t="shared" si="22"/>
        <v>320.32</v>
      </c>
      <c r="M102" s="21">
        <f t="shared" si="1"/>
        <v>38.44</v>
      </c>
      <c r="N102" s="21">
        <f t="shared" si="2"/>
        <v>358.76</v>
      </c>
    </row>
    <row r="103" spans="1:14" s="7" customFormat="1" ht="60" x14ac:dyDescent="0.25">
      <c r="A103" s="5">
        <v>77</v>
      </c>
      <c r="B103" s="11" t="s">
        <v>192</v>
      </c>
      <c r="C103" s="4" t="s">
        <v>193</v>
      </c>
      <c r="D103" s="5" t="s">
        <v>36</v>
      </c>
      <c r="E103" s="5">
        <v>1</v>
      </c>
      <c r="F103" s="5">
        <v>43.74</v>
      </c>
      <c r="G103" s="12">
        <v>1.25</v>
      </c>
      <c r="H103" s="6">
        <f t="shared" si="10"/>
        <v>54.68</v>
      </c>
      <c r="I103" s="6">
        <f t="shared" si="0"/>
        <v>77.650000000000006</v>
      </c>
      <c r="J103" s="6">
        <f t="shared" si="7"/>
        <v>17.079999999999998</v>
      </c>
      <c r="K103" s="6">
        <f t="shared" si="18"/>
        <v>49.54</v>
      </c>
      <c r="L103" s="6">
        <f t="shared" si="22"/>
        <v>144.27000000000001</v>
      </c>
      <c r="M103" s="6">
        <f t="shared" si="1"/>
        <v>17.309999999999999</v>
      </c>
      <c r="N103" s="6">
        <f t="shared" si="2"/>
        <v>161.58000000000001</v>
      </c>
    </row>
    <row r="104" spans="1:14" s="7" customFormat="1" ht="60" x14ac:dyDescent="0.25">
      <c r="A104" s="5">
        <v>78</v>
      </c>
      <c r="B104" s="19" t="s">
        <v>156</v>
      </c>
      <c r="C104" s="20" t="s">
        <v>157</v>
      </c>
      <c r="D104" s="19" t="s">
        <v>36</v>
      </c>
      <c r="E104" s="19">
        <v>1</v>
      </c>
      <c r="F104" s="19">
        <v>43.74</v>
      </c>
      <c r="G104" s="19">
        <v>1.111</v>
      </c>
      <c r="H104" s="21">
        <f t="shared" si="10"/>
        <v>48.6</v>
      </c>
      <c r="I104" s="21">
        <f t="shared" si="0"/>
        <v>69.010000000000005</v>
      </c>
      <c r="J104" s="6">
        <f t="shared" si="7"/>
        <v>15.18</v>
      </c>
      <c r="K104" s="6">
        <f t="shared" si="18"/>
        <v>44.03</v>
      </c>
      <c r="L104" s="21">
        <f t="shared" si="22"/>
        <v>128.22</v>
      </c>
      <c r="M104" s="21">
        <f t="shared" si="1"/>
        <v>15.39</v>
      </c>
      <c r="N104" s="21">
        <f t="shared" si="2"/>
        <v>143.61000000000001</v>
      </c>
    </row>
    <row r="105" spans="1:14" s="7" customFormat="1" ht="75" x14ac:dyDescent="0.25">
      <c r="A105" s="11">
        <v>79</v>
      </c>
      <c r="B105" s="11" t="s">
        <v>196</v>
      </c>
      <c r="C105" s="4" t="s">
        <v>197</v>
      </c>
      <c r="D105" s="5" t="s">
        <v>17</v>
      </c>
      <c r="E105" s="5">
        <v>3</v>
      </c>
      <c r="F105" s="5">
        <v>52.49</v>
      </c>
      <c r="G105" s="12">
        <v>1.2999999999999999E-2</v>
      </c>
      <c r="H105" s="6">
        <f t="shared" si="10"/>
        <v>0.68</v>
      </c>
      <c r="I105" s="6">
        <f t="shared" si="0"/>
        <v>0.97</v>
      </c>
      <c r="J105" s="6">
        <f t="shared" si="7"/>
        <v>0.21</v>
      </c>
      <c r="K105" s="6">
        <f t="shared" si="18"/>
        <v>0.62</v>
      </c>
      <c r="L105" s="6">
        <f t="shared" si="22"/>
        <v>1.8</v>
      </c>
      <c r="M105" s="6">
        <f t="shared" si="1"/>
        <v>0.22</v>
      </c>
      <c r="N105" s="6">
        <f t="shared" si="2"/>
        <v>2.02</v>
      </c>
    </row>
    <row r="106" spans="1:14" s="7" customFormat="1" ht="60" x14ac:dyDescent="0.25">
      <c r="A106" s="11">
        <v>80</v>
      </c>
      <c r="B106" s="11" t="s">
        <v>220</v>
      </c>
      <c r="C106" s="4" t="s">
        <v>221</v>
      </c>
      <c r="D106" s="5" t="s">
        <v>36</v>
      </c>
      <c r="E106" s="5">
        <v>1</v>
      </c>
      <c r="F106" s="5">
        <v>43.74</v>
      </c>
      <c r="G106" s="12">
        <v>1.429</v>
      </c>
      <c r="H106" s="6">
        <f t="shared" si="10"/>
        <v>62.5</v>
      </c>
      <c r="I106" s="6">
        <f t="shared" si="0"/>
        <v>88.75</v>
      </c>
      <c r="J106" s="6">
        <f t="shared" si="7"/>
        <v>19.53</v>
      </c>
      <c r="K106" s="6">
        <f t="shared" si="18"/>
        <v>56.62</v>
      </c>
      <c r="L106" s="6">
        <f t="shared" si="22"/>
        <v>164.9</v>
      </c>
      <c r="M106" s="6">
        <f t="shared" si="1"/>
        <v>19.79</v>
      </c>
      <c r="N106" s="6">
        <f t="shared" si="2"/>
        <v>184.69</v>
      </c>
    </row>
    <row r="107" spans="1:14" s="7" customFormat="1" ht="60" x14ac:dyDescent="0.25">
      <c r="A107" s="19">
        <v>81</v>
      </c>
      <c r="B107" s="19" t="s">
        <v>154</v>
      </c>
      <c r="C107" s="20" t="s">
        <v>155</v>
      </c>
      <c r="D107" s="19" t="s">
        <v>36</v>
      </c>
      <c r="E107" s="19">
        <v>1</v>
      </c>
      <c r="F107" s="5">
        <v>43.74</v>
      </c>
      <c r="G107" s="19">
        <v>0.58499999999999996</v>
      </c>
      <c r="H107" s="21">
        <f t="shared" si="10"/>
        <v>25.59</v>
      </c>
      <c r="I107" s="21">
        <f t="shared" si="0"/>
        <v>36.340000000000003</v>
      </c>
      <c r="J107" s="6">
        <f t="shared" si="7"/>
        <v>7.99</v>
      </c>
      <c r="K107" s="6">
        <f t="shared" si="18"/>
        <v>23.18</v>
      </c>
      <c r="L107" s="21">
        <f t="shared" si="22"/>
        <v>67.510000000000005</v>
      </c>
      <c r="M107" s="21">
        <f t="shared" si="1"/>
        <v>8.1</v>
      </c>
      <c r="N107" s="21">
        <f t="shared" si="2"/>
        <v>75.61</v>
      </c>
    </row>
    <row r="108" spans="1:14" s="7" customFormat="1" x14ac:dyDescent="0.25">
      <c r="A108" s="19">
        <v>82</v>
      </c>
      <c r="B108" s="19" t="s">
        <v>186</v>
      </c>
      <c r="C108" s="20" t="s">
        <v>187</v>
      </c>
      <c r="D108" s="19" t="s">
        <v>51</v>
      </c>
      <c r="E108" s="19">
        <v>1</v>
      </c>
      <c r="F108" s="5">
        <v>43.74</v>
      </c>
      <c r="G108" s="23">
        <v>5.0000000000000001E-3</v>
      </c>
      <c r="H108" s="21">
        <f>ROUND(F108*G108,2)</f>
        <v>0.22</v>
      </c>
      <c r="I108" s="21">
        <f t="shared" si="0"/>
        <v>0.31</v>
      </c>
      <c r="J108" s="6">
        <f t="shared" si="7"/>
        <v>7.0000000000000007E-2</v>
      </c>
      <c r="K108" s="6">
        <f t="shared" si="18"/>
        <v>0.2</v>
      </c>
      <c r="L108" s="21">
        <f t="shared" si="22"/>
        <v>0.57999999999999996</v>
      </c>
      <c r="M108" s="21">
        <f t="shared" si="1"/>
        <v>7.0000000000000007E-2</v>
      </c>
      <c r="N108" s="21">
        <f t="shared" si="2"/>
        <v>0.65</v>
      </c>
    </row>
    <row r="109" spans="1:14" s="7" customFormat="1" ht="30" x14ac:dyDescent="0.25">
      <c r="A109" s="5">
        <v>83</v>
      </c>
      <c r="B109" s="9" t="s">
        <v>250</v>
      </c>
      <c r="C109" s="14" t="s">
        <v>251</v>
      </c>
      <c r="D109" s="9" t="s">
        <v>36</v>
      </c>
      <c r="E109" s="9">
        <v>2</v>
      </c>
      <c r="F109" s="9">
        <v>47.24</v>
      </c>
      <c r="G109" s="15">
        <v>1</v>
      </c>
      <c r="H109" s="16">
        <f t="shared" ref="H109" si="23">ROUND(F109*G109,2)</f>
        <v>47.24</v>
      </c>
      <c r="I109" s="16">
        <f t="shared" si="0"/>
        <v>67.08</v>
      </c>
      <c r="J109" s="6">
        <f t="shared" si="7"/>
        <v>14.76</v>
      </c>
      <c r="K109" s="6">
        <f t="shared" si="18"/>
        <v>42.8</v>
      </c>
      <c r="L109" s="16">
        <f t="shared" ref="L109" si="24">ROUND(SUM(I109:K109),2)</f>
        <v>124.64</v>
      </c>
      <c r="M109" s="16">
        <f t="shared" si="1"/>
        <v>14.96</v>
      </c>
      <c r="N109" s="16">
        <f t="shared" si="2"/>
        <v>139.6</v>
      </c>
    </row>
    <row r="110" spans="1:14" s="7" customFormat="1" ht="45" x14ac:dyDescent="0.25">
      <c r="A110" s="5">
        <v>84</v>
      </c>
      <c r="B110" s="11" t="s">
        <v>204</v>
      </c>
      <c r="C110" s="4" t="s">
        <v>205</v>
      </c>
      <c r="D110" s="5" t="s">
        <v>51</v>
      </c>
      <c r="E110" s="5">
        <v>1</v>
      </c>
      <c r="F110" s="5">
        <v>43.74</v>
      </c>
      <c r="G110" s="12">
        <v>6.0000000000000001E-3</v>
      </c>
      <c r="H110" s="6">
        <f t="shared" ref="H110:H113" si="25">ROUND(F110*G110,2)</f>
        <v>0.26</v>
      </c>
      <c r="I110" s="6">
        <f t="shared" si="0"/>
        <v>0.37</v>
      </c>
      <c r="J110" s="6">
        <f t="shared" si="7"/>
        <v>0.08</v>
      </c>
      <c r="K110" s="6">
        <f t="shared" si="18"/>
        <v>0.24</v>
      </c>
      <c r="L110" s="6">
        <f t="shared" si="22"/>
        <v>0.69</v>
      </c>
      <c r="M110" s="6">
        <f t="shared" si="1"/>
        <v>0.08</v>
      </c>
      <c r="N110" s="6">
        <f t="shared" si="2"/>
        <v>0.77</v>
      </c>
    </row>
    <row r="111" spans="1:14" s="1" customFormat="1" ht="51" customHeight="1" x14ac:dyDescent="0.25">
      <c r="A111" s="2" t="s">
        <v>4</v>
      </c>
      <c r="B111" s="2" t="s">
        <v>5</v>
      </c>
      <c r="C111" s="2" t="s">
        <v>6</v>
      </c>
      <c r="D111" s="2" t="s">
        <v>7</v>
      </c>
      <c r="E111" s="3" t="s">
        <v>8</v>
      </c>
      <c r="F111" s="3" t="s">
        <v>9</v>
      </c>
      <c r="G111" s="2" t="s">
        <v>10</v>
      </c>
      <c r="H111" s="2" t="s">
        <v>11</v>
      </c>
      <c r="I111" s="2" t="s">
        <v>12</v>
      </c>
      <c r="J111" s="2" t="s">
        <v>13</v>
      </c>
      <c r="K111" s="2" t="s">
        <v>232</v>
      </c>
      <c r="L111" s="2" t="s">
        <v>14</v>
      </c>
      <c r="M111" s="2" t="s">
        <v>15</v>
      </c>
      <c r="N111" s="2" t="s">
        <v>16</v>
      </c>
    </row>
    <row r="112" spans="1:14" s="7" customFormat="1" ht="38.25" customHeight="1" x14ac:dyDescent="0.25">
      <c r="A112" s="9">
        <v>85</v>
      </c>
      <c r="B112" s="9" t="s">
        <v>253</v>
      </c>
      <c r="C112" s="14" t="s">
        <v>254</v>
      </c>
      <c r="D112" s="9" t="s">
        <v>36</v>
      </c>
      <c r="E112" s="9">
        <v>1</v>
      </c>
      <c r="F112" s="9">
        <v>43.74</v>
      </c>
      <c r="G112" s="15">
        <v>1.7</v>
      </c>
      <c r="H112" s="16">
        <f t="shared" si="25"/>
        <v>74.36</v>
      </c>
      <c r="I112" s="16">
        <f t="shared" si="0"/>
        <v>105.59</v>
      </c>
      <c r="J112" s="6">
        <f t="shared" si="7"/>
        <v>23.23</v>
      </c>
      <c r="K112" s="6">
        <f t="shared" si="18"/>
        <v>67.37</v>
      </c>
      <c r="L112" s="16">
        <f t="shared" ref="L112:L113" si="26">ROUND(SUM(I112:K112),2)</f>
        <v>196.19</v>
      </c>
      <c r="M112" s="16">
        <f t="shared" si="1"/>
        <v>23.54</v>
      </c>
      <c r="N112" s="16">
        <f t="shared" si="2"/>
        <v>219.73</v>
      </c>
    </row>
    <row r="113" spans="1:14" s="7" customFormat="1" ht="60" x14ac:dyDescent="0.25">
      <c r="A113" s="5">
        <v>86</v>
      </c>
      <c r="B113" s="5" t="s">
        <v>266</v>
      </c>
      <c r="C113" s="4" t="s">
        <v>267</v>
      </c>
      <c r="D113" s="5" t="s">
        <v>56</v>
      </c>
      <c r="E113" s="5">
        <v>1</v>
      </c>
      <c r="F113" s="8">
        <v>43.74</v>
      </c>
      <c r="G113" s="17">
        <v>1.5</v>
      </c>
      <c r="H113" s="8">
        <f t="shared" si="25"/>
        <v>65.61</v>
      </c>
      <c r="I113" s="16">
        <f t="shared" si="0"/>
        <v>93.17</v>
      </c>
      <c r="J113" s="6">
        <f t="shared" si="7"/>
        <v>20.5</v>
      </c>
      <c r="K113" s="6">
        <f t="shared" si="18"/>
        <v>59.44</v>
      </c>
      <c r="L113" s="8">
        <f t="shared" si="26"/>
        <v>173.11</v>
      </c>
      <c r="M113" s="8">
        <f t="shared" si="1"/>
        <v>20.77</v>
      </c>
      <c r="N113" s="8">
        <f t="shared" si="2"/>
        <v>193.88</v>
      </c>
    </row>
    <row r="114" spans="1:14" s="7" customFormat="1" x14ac:dyDescent="0.25">
      <c r="A114" s="37" t="s">
        <v>230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</row>
    <row r="115" spans="1:14" s="7" customFormat="1" ht="60" x14ac:dyDescent="0.25">
      <c r="A115" s="5">
        <v>87</v>
      </c>
      <c r="B115" s="9" t="s">
        <v>52</v>
      </c>
      <c r="C115" s="14" t="s">
        <v>53</v>
      </c>
      <c r="D115" s="9" t="s">
        <v>27</v>
      </c>
      <c r="E115" s="9">
        <v>1</v>
      </c>
      <c r="F115" s="16">
        <v>43.74</v>
      </c>
      <c r="G115" s="9">
        <v>4.8</v>
      </c>
      <c r="H115" s="16">
        <f t="shared" si="10"/>
        <v>209.95</v>
      </c>
      <c r="I115" s="16">
        <f t="shared" si="0"/>
        <v>298.13</v>
      </c>
      <c r="J115" s="6">
        <f t="shared" si="7"/>
        <v>65.59</v>
      </c>
      <c r="K115" s="6">
        <f t="shared" si="18"/>
        <v>190.21</v>
      </c>
      <c r="L115" s="16">
        <f t="shared" si="21"/>
        <v>553.92999999999995</v>
      </c>
      <c r="M115" s="16">
        <f t="shared" si="1"/>
        <v>66.47</v>
      </c>
      <c r="N115" s="16">
        <f t="shared" si="2"/>
        <v>620.4</v>
      </c>
    </row>
    <row r="116" spans="1:14" s="7" customFormat="1" ht="45" x14ac:dyDescent="0.25">
      <c r="A116" s="5">
        <v>88</v>
      </c>
      <c r="B116" s="9" t="s">
        <v>59</v>
      </c>
      <c r="C116" s="14" t="s">
        <v>60</v>
      </c>
      <c r="D116" s="9" t="s">
        <v>27</v>
      </c>
      <c r="E116" s="9">
        <v>1</v>
      </c>
      <c r="F116" s="16">
        <v>43.74</v>
      </c>
      <c r="G116" s="9">
        <v>3.448</v>
      </c>
      <c r="H116" s="16">
        <f t="shared" si="10"/>
        <v>150.82</v>
      </c>
      <c r="I116" s="16">
        <f t="shared" si="0"/>
        <v>214.16</v>
      </c>
      <c r="J116" s="6">
        <f t="shared" si="7"/>
        <v>47.12</v>
      </c>
      <c r="K116" s="6">
        <f t="shared" si="18"/>
        <v>136.63</v>
      </c>
      <c r="L116" s="16">
        <f t="shared" si="21"/>
        <v>397.91</v>
      </c>
      <c r="M116" s="16">
        <f t="shared" si="1"/>
        <v>47.75</v>
      </c>
      <c r="N116" s="16">
        <f t="shared" si="2"/>
        <v>445.66</v>
      </c>
    </row>
    <row r="117" spans="1:14" s="7" customFormat="1" ht="60" x14ac:dyDescent="0.25">
      <c r="A117" s="5">
        <v>89</v>
      </c>
      <c r="B117" s="5" t="s">
        <v>71</v>
      </c>
      <c r="C117" s="4" t="s">
        <v>72</v>
      </c>
      <c r="D117" s="5" t="s">
        <v>27</v>
      </c>
      <c r="E117" s="5">
        <v>1</v>
      </c>
      <c r="F117" s="8">
        <v>43.74</v>
      </c>
      <c r="G117" s="5">
        <v>3.2</v>
      </c>
      <c r="H117" s="8">
        <f t="shared" si="10"/>
        <v>139.97</v>
      </c>
      <c r="I117" s="8">
        <f t="shared" si="0"/>
        <v>198.76</v>
      </c>
      <c r="J117" s="6">
        <f t="shared" si="7"/>
        <v>43.73</v>
      </c>
      <c r="K117" s="6">
        <f t="shared" si="18"/>
        <v>126.81</v>
      </c>
      <c r="L117" s="8">
        <f t="shared" si="21"/>
        <v>369.3</v>
      </c>
      <c r="M117" s="8">
        <f t="shared" si="1"/>
        <v>44.32</v>
      </c>
      <c r="N117" s="8">
        <f t="shared" si="2"/>
        <v>413.62</v>
      </c>
    </row>
    <row r="118" spans="1:14" s="7" customFormat="1" ht="45" x14ac:dyDescent="0.25">
      <c r="A118" s="5">
        <v>90</v>
      </c>
      <c r="B118" s="9" t="s">
        <v>208</v>
      </c>
      <c r="C118" s="14" t="s">
        <v>209</v>
      </c>
      <c r="D118" s="9" t="s">
        <v>27</v>
      </c>
      <c r="E118" s="9">
        <v>1</v>
      </c>
      <c r="F118" s="9">
        <v>43.74</v>
      </c>
      <c r="G118" s="16">
        <v>0.03</v>
      </c>
      <c r="H118" s="16">
        <f t="shared" si="10"/>
        <v>1.31</v>
      </c>
      <c r="I118" s="16">
        <f t="shared" si="0"/>
        <v>1.86</v>
      </c>
      <c r="J118" s="6">
        <f t="shared" si="7"/>
        <v>0.41</v>
      </c>
      <c r="K118" s="6">
        <f t="shared" si="18"/>
        <v>1.19</v>
      </c>
      <c r="L118" s="16">
        <f>ROUND(SUM(I118:K118),2)</f>
        <v>3.46</v>
      </c>
      <c r="M118" s="16">
        <f t="shared" si="1"/>
        <v>0.42</v>
      </c>
      <c r="N118" s="16">
        <f t="shared" si="2"/>
        <v>3.88</v>
      </c>
    </row>
    <row r="119" spans="1:14" s="7" customFormat="1" ht="45" x14ac:dyDescent="0.25">
      <c r="A119" s="5">
        <v>91</v>
      </c>
      <c r="B119" s="19" t="s">
        <v>180</v>
      </c>
      <c r="C119" s="20" t="s">
        <v>181</v>
      </c>
      <c r="D119" s="19" t="s">
        <v>27</v>
      </c>
      <c r="E119" s="19">
        <v>1</v>
      </c>
      <c r="F119" s="19">
        <v>43.74</v>
      </c>
      <c r="G119" s="23">
        <v>9.0999999999999998E-2</v>
      </c>
      <c r="H119" s="21">
        <f t="shared" si="10"/>
        <v>3.98</v>
      </c>
      <c r="I119" s="21">
        <f t="shared" si="0"/>
        <v>5.65</v>
      </c>
      <c r="J119" s="6">
        <f t="shared" si="7"/>
        <v>1.24</v>
      </c>
      <c r="K119" s="6">
        <f t="shared" si="18"/>
        <v>3.6</v>
      </c>
      <c r="L119" s="21">
        <f t="shared" ref="L119" si="27">ROUND(SUM(I119:K119),2)</f>
        <v>10.49</v>
      </c>
      <c r="M119" s="21">
        <f t="shared" si="1"/>
        <v>1.26</v>
      </c>
      <c r="N119" s="21">
        <f t="shared" si="2"/>
        <v>11.75</v>
      </c>
    </row>
    <row r="120" spans="1:14" s="7" customFormat="1" ht="60" x14ac:dyDescent="0.25">
      <c r="A120" s="5">
        <v>92</v>
      </c>
      <c r="B120" s="22" t="s">
        <v>234</v>
      </c>
      <c r="C120" s="20" t="s">
        <v>235</v>
      </c>
      <c r="D120" s="19" t="s">
        <v>27</v>
      </c>
      <c r="E120" s="19">
        <v>1</v>
      </c>
      <c r="F120" s="19">
        <v>43.74</v>
      </c>
      <c r="G120" s="23">
        <f>0.091*2</f>
        <v>0.182</v>
      </c>
      <c r="H120" s="21">
        <f t="shared" si="10"/>
        <v>7.96</v>
      </c>
      <c r="I120" s="21">
        <f t="shared" si="0"/>
        <v>11.3</v>
      </c>
      <c r="J120" s="6">
        <f t="shared" si="7"/>
        <v>2.4900000000000002</v>
      </c>
      <c r="K120" s="6">
        <f t="shared" si="18"/>
        <v>7.21</v>
      </c>
      <c r="L120" s="21">
        <f>ROUND(SUM(I120:K120),2)</f>
        <v>21</v>
      </c>
      <c r="M120" s="21">
        <f t="shared" si="1"/>
        <v>2.52</v>
      </c>
      <c r="N120" s="21">
        <f t="shared" si="2"/>
        <v>23.52</v>
      </c>
    </row>
    <row r="121" spans="1:14" s="7" customFormat="1" x14ac:dyDescent="0.25">
      <c r="A121" s="5">
        <v>93</v>
      </c>
      <c r="B121" s="19" t="s">
        <v>182</v>
      </c>
      <c r="C121" s="20" t="s">
        <v>183</v>
      </c>
      <c r="D121" s="19" t="s">
        <v>17</v>
      </c>
      <c r="E121" s="19">
        <v>1</v>
      </c>
      <c r="F121" s="19">
        <v>43.74</v>
      </c>
      <c r="G121" s="23">
        <v>0.125</v>
      </c>
      <c r="H121" s="21">
        <f t="shared" si="10"/>
        <v>5.47</v>
      </c>
      <c r="I121" s="21">
        <f t="shared" si="0"/>
        <v>7.77</v>
      </c>
      <c r="J121" s="6">
        <f t="shared" si="7"/>
        <v>1.71</v>
      </c>
      <c r="K121" s="6">
        <f t="shared" si="18"/>
        <v>4.96</v>
      </c>
      <c r="L121" s="21">
        <f t="shared" ref="L121:L127" si="28">ROUND(SUM(I121:K121),2)</f>
        <v>14.44</v>
      </c>
      <c r="M121" s="21">
        <f t="shared" si="1"/>
        <v>1.73</v>
      </c>
      <c r="N121" s="21">
        <f t="shared" si="2"/>
        <v>16.170000000000002</v>
      </c>
    </row>
    <row r="122" spans="1:14" s="1" customFormat="1" ht="51" customHeight="1" x14ac:dyDescent="0.25">
      <c r="A122" s="2" t="s">
        <v>4</v>
      </c>
      <c r="B122" s="2" t="s">
        <v>5</v>
      </c>
      <c r="C122" s="2" t="s">
        <v>6</v>
      </c>
      <c r="D122" s="2" t="s">
        <v>7</v>
      </c>
      <c r="E122" s="3" t="s">
        <v>8</v>
      </c>
      <c r="F122" s="3" t="s">
        <v>9</v>
      </c>
      <c r="G122" s="2" t="s">
        <v>10</v>
      </c>
      <c r="H122" s="2" t="s">
        <v>11</v>
      </c>
      <c r="I122" s="2" t="s">
        <v>12</v>
      </c>
      <c r="J122" s="2" t="s">
        <v>13</v>
      </c>
      <c r="K122" s="2" t="s">
        <v>232</v>
      </c>
      <c r="L122" s="2" t="s">
        <v>14</v>
      </c>
      <c r="M122" s="2" t="s">
        <v>15</v>
      </c>
      <c r="N122" s="2" t="s">
        <v>16</v>
      </c>
    </row>
    <row r="123" spans="1:14" s="7" customFormat="1" ht="75" x14ac:dyDescent="0.25">
      <c r="A123" s="9">
        <v>94</v>
      </c>
      <c r="B123" s="5" t="s">
        <v>25</v>
      </c>
      <c r="C123" s="4" t="s">
        <v>26</v>
      </c>
      <c r="D123" s="5" t="s">
        <v>27</v>
      </c>
      <c r="E123" s="5">
        <v>1</v>
      </c>
      <c r="F123" s="5">
        <v>43.74</v>
      </c>
      <c r="G123" s="10">
        <v>2.27</v>
      </c>
      <c r="H123" s="8">
        <f t="shared" si="10"/>
        <v>99.29</v>
      </c>
      <c r="I123" s="8">
        <f t="shared" si="0"/>
        <v>140.99</v>
      </c>
      <c r="J123" s="6">
        <f t="shared" si="7"/>
        <v>31.02</v>
      </c>
      <c r="K123" s="6">
        <f t="shared" si="18"/>
        <v>89.95</v>
      </c>
      <c r="L123" s="8">
        <f t="shared" si="28"/>
        <v>261.95999999999998</v>
      </c>
      <c r="M123" s="8">
        <f t="shared" si="1"/>
        <v>31.44</v>
      </c>
      <c r="N123" s="8">
        <f t="shared" si="2"/>
        <v>293.39999999999998</v>
      </c>
    </row>
    <row r="124" spans="1:14" s="7" customFormat="1" x14ac:dyDescent="0.25">
      <c r="A124" s="9">
        <v>95</v>
      </c>
      <c r="B124" s="5" t="s">
        <v>28</v>
      </c>
      <c r="C124" s="4" t="s">
        <v>29</v>
      </c>
      <c r="D124" s="5" t="s">
        <v>27</v>
      </c>
      <c r="E124" s="5">
        <v>1</v>
      </c>
      <c r="F124" s="5">
        <v>43.74</v>
      </c>
      <c r="G124" s="10">
        <v>0.4</v>
      </c>
      <c r="H124" s="8">
        <f t="shared" si="10"/>
        <v>17.5</v>
      </c>
      <c r="I124" s="8">
        <f t="shared" si="0"/>
        <v>24.85</v>
      </c>
      <c r="J124" s="6">
        <f t="shared" si="7"/>
        <v>5.47</v>
      </c>
      <c r="K124" s="6">
        <f t="shared" si="18"/>
        <v>15.85</v>
      </c>
      <c r="L124" s="8">
        <f t="shared" si="28"/>
        <v>46.17</v>
      </c>
      <c r="M124" s="8">
        <f t="shared" si="1"/>
        <v>5.54</v>
      </c>
      <c r="N124" s="8">
        <f t="shared" si="2"/>
        <v>51.71</v>
      </c>
    </row>
    <row r="125" spans="1:14" s="7" customFormat="1" ht="45" x14ac:dyDescent="0.25">
      <c r="A125" s="9">
        <v>96</v>
      </c>
      <c r="B125" s="5" t="s">
        <v>30</v>
      </c>
      <c r="C125" s="4" t="s">
        <v>31</v>
      </c>
      <c r="D125" s="5" t="s">
        <v>17</v>
      </c>
      <c r="E125" s="5">
        <v>1</v>
      </c>
      <c r="F125" s="5">
        <v>43.74</v>
      </c>
      <c r="G125" s="10">
        <v>0.04</v>
      </c>
      <c r="H125" s="8">
        <f t="shared" si="10"/>
        <v>1.75</v>
      </c>
      <c r="I125" s="8">
        <f t="shared" si="0"/>
        <v>2.4900000000000002</v>
      </c>
      <c r="J125" s="6">
        <f t="shared" si="7"/>
        <v>0.55000000000000004</v>
      </c>
      <c r="K125" s="6">
        <f t="shared" si="18"/>
        <v>1.59</v>
      </c>
      <c r="L125" s="8">
        <f t="shared" si="28"/>
        <v>4.63</v>
      </c>
      <c r="M125" s="8">
        <f t="shared" si="1"/>
        <v>0.56000000000000005</v>
      </c>
      <c r="N125" s="8">
        <f t="shared" si="2"/>
        <v>5.19</v>
      </c>
    </row>
    <row r="126" spans="1:14" s="7" customFormat="1" ht="75" x14ac:dyDescent="0.25">
      <c r="A126" s="9">
        <v>97</v>
      </c>
      <c r="B126" s="5" t="s">
        <v>32</v>
      </c>
      <c r="C126" s="4" t="s">
        <v>33</v>
      </c>
      <c r="D126" s="5" t="s">
        <v>27</v>
      </c>
      <c r="E126" s="5">
        <v>1</v>
      </c>
      <c r="F126" s="5">
        <v>43.74</v>
      </c>
      <c r="G126" s="10">
        <v>4.55</v>
      </c>
      <c r="H126" s="8">
        <f t="shared" si="10"/>
        <v>199.02</v>
      </c>
      <c r="I126" s="8">
        <f t="shared" si="0"/>
        <v>282.61</v>
      </c>
      <c r="J126" s="6">
        <f t="shared" si="7"/>
        <v>62.17</v>
      </c>
      <c r="K126" s="6">
        <f t="shared" si="18"/>
        <v>180.31</v>
      </c>
      <c r="L126" s="8">
        <f t="shared" si="28"/>
        <v>525.09</v>
      </c>
      <c r="M126" s="8">
        <f t="shared" si="1"/>
        <v>63.01</v>
      </c>
      <c r="N126" s="8">
        <f t="shared" si="2"/>
        <v>588.1</v>
      </c>
    </row>
    <row r="127" spans="1:14" s="7" customFormat="1" ht="30" x14ac:dyDescent="0.25">
      <c r="A127" s="9">
        <v>98</v>
      </c>
      <c r="B127" s="19" t="s">
        <v>184</v>
      </c>
      <c r="C127" s="20" t="s">
        <v>185</v>
      </c>
      <c r="D127" s="19" t="s">
        <v>27</v>
      </c>
      <c r="E127" s="19">
        <v>1</v>
      </c>
      <c r="F127" s="5">
        <v>43.74</v>
      </c>
      <c r="G127" s="23">
        <v>0.71</v>
      </c>
      <c r="H127" s="21">
        <f>ROUND(F127*G127,2)</f>
        <v>31.06</v>
      </c>
      <c r="I127" s="21">
        <f t="shared" si="0"/>
        <v>44.11</v>
      </c>
      <c r="J127" s="6">
        <f t="shared" si="7"/>
        <v>9.6999999999999993</v>
      </c>
      <c r="K127" s="6">
        <f t="shared" si="18"/>
        <v>28.14</v>
      </c>
      <c r="L127" s="21">
        <f t="shared" si="28"/>
        <v>81.95</v>
      </c>
      <c r="M127" s="21">
        <f t="shared" si="1"/>
        <v>9.83</v>
      </c>
      <c r="N127" s="21">
        <f t="shared" si="2"/>
        <v>91.78</v>
      </c>
    </row>
    <row r="128" spans="1:14" s="7" customFormat="1" ht="30" x14ac:dyDescent="0.25">
      <c r="A128" s="9">
        <v>99</v>
      </c>
      <c r="B128" s="11" t="s">
        <v>212</v>
      </c>
      <c r="C128" s="4" t="s">
        <v>213</v>
      </c>
      <c r="D128" s="5" t="s">
        <v>51</v>
      </c>
      <c r="E128" s="5">
        <v>1</v>
      </c>
      <c r="F128" s="5">
        <v>43.74</v>
      </c>
      <c r="G128" s="12">
        <v>7.4999999999999997E-2</v>
      </c>
      <c r="H128" s="6">
        <f>ROUND(F128*G128,2)</f>
        <v>3.28</v>
      </c>
      <c r="I128" s="6">
        <f t="shared" si="0"/>
        <v>4.66</v>
      </c>
      <c r="J128" s="6">
        <f>ROUND(I128*22%,2)</f>
        <v>1.03</v>
      </c>
      <c r="K128" s="6">
        <f t="shared" si="18"/>
        <v>2.97</v>
      </c>
      <c r="L128" s="6">
        <f>ROUND(SUM(I128:K128),2)</f>
        <v>8.66</v>
      </c>
      <c r="M128" s="6">
        <f t="shared" si="1"/>
        <v>1.04</v>
      </c>
      <c r="N128" s="6">
        <f t="shared" si="2"/>
        <v>9.6999999999999993</v>
      </c>
    </row>
    <row r="129" spans="1:14" s="7" customFormat="1" ht="45" x14ac:dyDescent="0.25">
      <c r="A129" s="9">
        <v>100</v>
      </c>
      <c r="B129" s="19" t="s">
        <v>174</v>
      </c>
      <c r="C129" s="20" t="s">
        <v>175</v>
      </c>
      <c r="D129" s="19" t="s">
        <v>27</v>
      </c>
      <c r="E129" s="19">
        <v>1</v>
      </c>
      <c r="F129" s="5">
        <v>43.74</v>
      </c>
      <c r="G129" s="23">
        <v>0.42699999999999999</v>
      </c>
      <c r="H129" s="21">
        <f t="shared" ref="H129:H134" si="29">ROUND(F129*G129,2)</f>
        <v>18.68</v>
      </c>
      <c r="I129" s="21">
        <f t="shared" si="0"/>
        <v>26.53</v>
      </c>
      <c r="J129" s="6">
        <f t="shared" ref="J129:J134" si="30">ROUND(I129*22%,2)</f>
        <v>5.84</v>
      </c>
      <c r="K129" s="6">
        <f t="shared" si="18"/>
        <v>16.93</v>
      </c>
      <c r="L129" s="21">
        <f t="shared" ref="L129:L133" si="31">ROUND(SUM(I129:K129),2)</f>
        <v>49.3</v>
      </c>
      <c r="M129" s="21">
        <f t="shared" si="1"/>
        <v>5.92</v>
      </c>
      <c r="N129" s="21">
        <f t="shared" si="2"/>
        <v>55.22</v>
      </c>
    </row>
    <row r="130" spans="1:14" s="1" customFormat="1" ht="51" customHeight="1" x14ac:dyDescent="0.25">
      <c r="A130" s="2" t="s">
        <v>4</v>
      </c>
      <c r="B130" s="2" t="s">
        <v>5</v>
      </c>
      <c r="C130" s="2" t="s">
        <v>6</v>
      </c>
      <c r="D130" s="2" t="s">
        <v>7</v>
      </c>
      <c r="E130" s="3" t="s">
        <v>8</v>
      </c>
      <c r="F130" s="3" t="s">
        <v>9</v>
      </c>
      <c r="G130" s="2" t="s">
        <v>10</v>
      </c>
      <c r="H130" s="2" t="s">
        <v>11</v>
      </c>
      <c r="I130" s="2" t="s">
        <v>12</v>
      </c>
      <c r="J130" s="2" t="s">
        <v>13</v>
      </c>
      <c r="K130" s="2" t="s">
        <v>232</v>
      </c>
      <c r="L130" s="2" t="s">
        <v>14</v>
      </c>
      <c r="M130" s="2" t="s">
        <v>15</v>
      </c>
      <c r="N130" s="2" t="s">
        <v>16</v>
      </c>
    </row>
    <row r="131" spans="1:14" s="7" customFormat="1" ht="45" x14ac:dyDescent="0.25">
      <c r="A131" s="9">
        <v>101</v>
      </c>
      <c r="B131" s="18" t="s">
        <v>135</v>
      </c>
      <c r="C131" s="14" t="s">
        <v>136</v>
      </c>
      <c r="D131" s="9" t="s">
        <v>27</v>
      </c>
      <c r="E131" s="9">
        <v>1</v>
      </c>
      <c r="F131" s="5">
        <v>43.74</v>
      </c>
      <c r="G131" s="16">
        <f>0.427*1.15</f>
        <v>0.49104999999999993</v>
      </c>
      <c r="H131" s="16">
        <f t="shared" si="29"/>
        <v>21.48</v>
      </c>
      <c r="I131" s="16">
        <f t="shared" si="0"/>
        <v>30.5</v>
      </c>
      <c r="J131" s="6">
        <f t="shared" si="30"/>
        <v>6.71</v>
      </c>
      <c r="K131" s="6">
        <f t="shared" si="18"/>
        <v>19.46</v>
      </c>
      <c r="L131" s="16">
        <f t="shared" si="31"/>
        <v>56.67</v>
      </c>
      <c r="M131" s="16">
        <f t="shared" si="1"/>
        <v>6.8</v>
      </c>
      <c r="N131" s="16">
        <f t="shared" si="2"/>
        <v>63.47</v>
      </c>
    </row>
    <row r="132" spans="1:14" s="7" customFormat="1" ht="45" x14ac:dyDescent="0.25">
      <c r="A132" s="9">
        <v>102</v>
      </c>
      <c r="B132" s="19" t="s">
        <v>148</v>
      </c>
      <c r="C132" s="20" t="s">
        <v>149</v>
      </c>
      <c r="D132" s="19" t="s">
        <v>51</v>
      </c>
      <c r="E132" s="19">
        <v>3</v>
      </c>
      <c r="F132" s="19">
        <v>52.49</v>
      </c>
      <c r="G132" s="19">
        <v>1.02</v>
      </c>
      <c r="H132" s="21">
        <f t="shared" si="29"/>
        <v>53.54</v>
      </c>
      <c r="I132" s="21">
        <f t="shared" si="0"/>
        <v>76.03</v>
      </c>
      <c r="J132" s="6">
        <f t="shared" si="30"/>
        <v>16.73</v>
      </c>
      <c r="K132" s="6">
        <f t="shared" si="18"/>
        <v>48.51</v>
      </c>
      <c r="L132" s="21">
        <f t="shared" si="31"/>
        <v>141.27000000000001</v>
      </c>
      <c r="M132" s="21">
        <f t="shared" si="1"/>
        <v>16.95</v>
      </c>
      <c r="N132" s="21">
        <f t="shared" si="2"/>
        <v>158.22</v>
      </c>
    </row>
    <row r="133" spans="1:14" s="7" customFormat="1" ht="30" x14ac:dyDescent="0.25">
      <c r="A133" s="9">
        <v>103</v>
      </c>
      <c r="B133" s="19" t="s">
        <v>150</v>
      </c>
      <c r="C133" s="20" t="s">
        <v>151</v>
      </c>
      <c r="D133" s="19" t="s">
        <v>51</v>
      </c>
      <c r="E133" s="19">
        <v>3</v>
      </c>
      <c r="F133" s="19">
        <v>52.49</v>
      </c>
      <c r="G133" s="19">
        <v>1.4999999999999999E-2</v>
      </c>
      <c r="H133" s="21">
        <f t="shared" si="29"/>
        <v>0.79</v>
      </c>
      <c r="I133" s="21">
        <f t="shared" si="0"/>
        <v>1.1200000000000001</v>
      </c>
      <c r="J133" s="6">
        <f t="shared" si="30"/>
        <v>0.25</v>
      </c>
      <c r="K133" s="6">
        <f t="shared" si="18"/>
        <v>0.71</v>
      </c>
      <c r="L133" s="21">
        <f t="shared" si="31"/>
        <v>2.08</v>
      </c>
      <c r="M133" s="21">
        <f t="shared" si="1"/>
        <v>0.25</v>
      </c>
      <c r="N133" s="21">
        <f t="shared" si="2"/>
        <v>2.33</v>
      </c>
    </row>
    <row r="134" spans="1:14" s="7" customFormat="1" ht="60" x14ac:dyDescent="0.25">
      <c r="A134" s="5">
        <v>104</v>
      </c>
      <c r="B134" s="5" t="s">
        <v>264</v>
      </c>
      <c r="C134" s="4" t="s">
        <v>265</v>
      </c>
      <c r="D134" s="5" t="s">
        <v>27</v>
      </c>
      <c r="E134" s="5">
        <v>1</v>
      </c>
      <c r="F134" s="8">
        <v>43.74</v>
      </c>
      <c r="G134" s="17">
        <v>1.6</v>
      </c>
      <c r="H134" s="8">
        <f t="shared" si="29"/>
        <v>69.98</v>
      </c>
      <c r="I134" s="16">
        <f t="shared" si="0"/>
        <v>99.37</v>
      </c>
      <c r="J134" s="6">
        <f t="shared" si="30"/>
        <v>21.86</v>
      </c>
      <c r="K134" s="6">
        <f t="shared" si="18"/>
        <v>63.4</v>
      </c>
      <c r="L134" s="8">
        <f t="shared" ref="L134" si="32">ROUND(SUM(I134:K134),2)</f>
        <v>184.63</v>
      </c>
      <c r="M134" s="8">
        <f t="shared" si="1"/>
        <v>22.16</v>
      </c>
      <c r="N134" s="8">
        <f t="shared" si="2"/>
        <v>206.79</v>
      </c>
    </row>
    <row r="135" spans="1:14" s="7" customFormat="1" x14ac:dyDescent="0.25">
      <c r="A135" s="37" t="s">
        <v>237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/>
    </row>
    <row r="136" spans="1:14" s="7" customFormat="1" ht="75" x14ac:dyDescent="0.25">
      <c r="A136" s="9">
        <v>105</v>
      </c>
      <c r="B136" s="9" t="s">
        <v>63</v>
      </c>
      <c r="C136" s="14" t="s">
        <v>290</v>
      </c>
      <c r="D136" s="9" t="s">
        <v>64</v>
      </c>
      <c r="E136" s="9">
        <v>2</v>
      </c>
      <c r="F136" s="9">
        <v>47.24</v>
      </c>
      <c r="G136" s="9">
        <v>6.4</v>
      </c>
      <c r="H136" s="16">
        <f t="shared" ref="H136" si="33">ROUND(F136*G136,2)</f>
        <v>302.33999999999997</v>
      </c>
      <c r="I136" s="16">
        <f t="shared" ref="I136" si="34">ROUND(H136*42%+H136,2)</f>
        <v>429.32</v>
      </c>
      <c r="J136" s="6">
        <f t="shared" ref="J136" si="35">ROUND(I136*22%,2)</f>
        <v>94.45</v>
      </c>
      <c r="K136" s="6">
        <f t="shared" ref="K136" si="36">ROUND(I136*63.8%,2)</f>
        <v>273.91000000000003</v>
      </c>
      <c r="L136" s="16">
        <f t="shared" ref="L136" si="37">ROUND(SUM(I136:K136),2)</f>
        <v>797.68</v>
      </c>
      <c r="M136" s="16">
        <f t="shared" ref="M136" si="38">ROUND(L136*12%,2)</f>
        <v>95.72</v>
      </c>
      <c r="N136" s="16">
        <f t="shared" ref="N136" si="39">ROUND(L136+M136,2)</f>
        <v>893.4</v>
      </c>
    </row>
    <row r="137" spans="1:14" s="7" customFormat="1" ht="75" x14ac:dyDescent="0.25">
      <c r="A137" s="9">
        <v>106</v>
      </c>
      <c r="B137" s="9" t="s">
        <v>63</v>
      </c>
      <c r="C137" s="14" t="s">
        <v>289</v>
      </c>
      <c r="D137" s="9" t="s">
        <v>64</v>
      </c>
      <c r="E137" s="9">
        <v>2</v>
      </c>
      <c r="F137" s="9">
        <v>47.24</v>
      </c>
      <c r="G137" s="9">
        <v>9.6</v>
      </c>
      <c r="H137" s="16">
        <f t="shared" si="10"/>
        <v>453.5</v>
      </c>
      <c r="I137" s="16">
        <f t="shared" si="0"/>
        <v>643.97</v>
      </c>
      <c r="J137" s="6">
        <f t="shared" si="7"/>
        <v>141.66999999999999</v>
      </c>
      <c r="K137" s="6">
        <f t="shared" ref="K137:K160" si="40">ROUND(I137*63.8%,2)</f>
        <v>410.85</v>
      </c>
      <c r="L137" s="16">
        <f t="shared" ref="L137:L160" si="41">ROUND(SUM(I137:K137),2)</f>
        <v>1196.49</v>
      </c>
      <c r="M137" s="16">
        <f t="shared" si="1"/>
        <v>143.58000000000001</v>
      </c>
      <c r="N137" s="16">
        <f t="shared" si="2"/>
        <v>1340.07</v>
      </c>
    </row>
    <row r="138" spans="1:14" s="7" customFormat="1" ht="30" x14ac:dyDescent="0.25">
      <c r="A138" s="5">
        <v>107</v>
      </c>
      <c r="B138" s="5" t="s">
        <v>82</v>
      </c>
      <c r="C138" s="4" t="s">
        <v>83</v>
      </c>
      <c r="D138" s="5" t="s">
        <v>64</v>
      </c>
      <c r="E138" s="5">
        <v>2</v>
      </c>
      <c r="F138" s="5">
        <v>47.24</v>
      </c>
      <c r="G138" s="5">
        <v>5.3</v>
      </c>
      <c r="H138" s="8">
        <f t="shared" si="10"/>
        <v>250.37</v>
      </c>
      <c r="I138" s="8">
        <f t="shared" si="0"/>
        <v>355.53</v>
      </c>
      <c r="J138" s="6">
        <f t="shared" si="7"/>
        <v>78.22</v>
      </c>
      <c r="K138" s="6">
        <f t="shared" si="40"/>
        <v>226.83</v>
      </c>
      <c r="L138" s="8">
        <f t="shared" si="41"/>
        <v>660.58</v>
      </c>
      <c r="M138" s="8">
        <f t="shared" si="1"/>
        <v>79.27</v>
      </c>
      <c r="N138" s="8">
        <f t="shared" si="2"/>
        <v>739.85</v>
      </c>
    </row>
    <row r="139" spans="1:14" s="7" customFormat="1" ht="81" customHeight="1" x14ac:dyDescent="0.25">
      <c r="A139" s="11">
        <v>108</v>
      </c>
      <c r="B139" s="11" t="s">
        <v>218</v>
      </c>
      <c r="C139" s="14" t="s">
        <v>219</v>
      </c>
      <c r="D139" s="5" t="s">
        <v>17</v>
      </c>
      <c r="E139" s="9">
        <v>3</v>
      </c>
      <c r="F139" s="9">
        <v>52.49</v>
      </c>
      <c r="G139" s="12">
        <v>0.36</v>
      </c>
      <c r="H139" s="6">
        <f>ROUND(F139*G139,2)</f>
        <v>18.899999999999999</v>
      </c>
      <c r="I139" s="6">
        <f t="shared" si="0"/>
        <v>26.84</v>
      </c>
      <c r="J139" s="6">
        <f>ROUND(I139*22%,2)</f>
        <v>5.9</v>
      </c>
      <c r="K139" s="6">
        <f t="shared" si="40"/>
        <v>17.12</v>
      </c>
      <c r="L139" s="6">
        <f>ROUND(SUM(I139:K139),2)</f>
        <v>49.86</v>
      </c>
      <c r="M139" s="6">
        <f t="shared" si="1"/>
        <v>5.98</v>
      </c>
      <c r="N139" s="6">
        <f t="shared" si="2"/>
        <v>55.84</v>
      </c>
    </row>
    <row r="140" spans="1:14" s="1" customFormat="1" ht="51" customHeight="1" x14ac:dyDescent="0.25">
      <c r="A140" s="2" t="s">
        <v>4</v>
      </c>
      <c r="B140" s="2" t="s">
        <v>5</v>
      </c>
      <c r="C140" s="2" t="s">
        <v>6</v>
      </c>
      <c r="D140" s="2" t="s">
        <v>7</v>
      </c>
      <c r="E140" s="3" t="s">
        <v>8</v>
      </c>
      <c r="F140" s="3" t="s">
        <v>9</v>
      </c>
      <c r="G140" s="2" t="s">
        <v>10</v>
      </c>
      <c r="H140" s="2" t="s">
        <v>11</v>
      </c>
      <c r="I140" s="2" t="s">
        <v>12</v>
      </c>
      <c r="J140" s="2" t="s">
        <v>13</v>
      </c>
      <c r="K140" s="2" t="s">
        <v>232</v>
      </c>
      <c r="L140" s="2" t="s">
        <v>14</v>
      </c>
      <c r="M140" s="2" t="s">
        <v>15</v>
      </c>
      <c r="N140" s="2" t="s">
        <v>16</v>
      </c>
    </row>
    <row r="141" spans="1:14" s="7" customFormat="1" ht="75" x14ac:dyDescent="0.25">
      <c r="A141" s="9">
        <v>109</v>
      </c>
      <c r="B141" s="9" t="s">
        <v>240</v>
      </c>
      <c r="C141" s="14" t="s">
        <v>241</v>
      </c>
      <c r="D141" s="9" t="s">
        <v>64</v>
      </c>
      <c r="E141" s="9">
        <v>2</v>
      </c>
      <c r="F141" s="9">
        <v>47.24</v>
      </c>
      <c r="G141" s="16">
        <v>24</v>
      </c>
      <c r="H141" s="16">
        <f t="shared" ref="H141:H145" si="42">ROUND(F141*G141,2)</f>
        <v>1133.76</v>
      </c>
      <c r="I141" s="16">
        <f t="shared" si="0"/>
        <v>1609.94</v>
      </c>
      <c r="J141" s="6">
        <f t="shared" ref="J141:J150" si="43">ROUND(I141*22%,2)</f>
        <v>354.19</v>
      </c>
      <c r="K141" s="6">
        <f t="shared" si="40"/>
        <v>1027.1400000000001</v>
      </c>
      <c r="L141" s="16">
        <f t="shared" ref="L141:L150" si="44">ROUND(SUM(I141:K141),2)</f>
        <v>2991.27</v>
      </c>
      <c r="M141" s="16">
        <f t="shared" si="1"/>
        <v>358.95</v>
      </c>
      <c r="N141" s="16">
        <f t="shared" si="2"/>
        <v>3350.22</v>
      </c>
    </row>
    <row r="142" spans="1:14" s="7" customFormat="1" ht="75" x14ac:dyDescent="0.25">
      <c r="A142" s="9">
        <v>110</v>
      </c>
      <c r="B142" s="9" t="s">
        <v>242</v>
      </c>
      <c r="C142" s="14" t="s">
        <v>243</v>
      </c>
      <c r="D142" s="9" t="s">
        <v>64</v>
      </c>
      <c r="E142" s="9">
        <v>2</v>
      </c>
      <c r="F142" s="9">
        <v>47.24</v>
      </c>
      <c r="G142" s="16">
        <v>65.3</v>
      </c>
      <c r="H142" s="16">
        <f t="shared" si="42"/>
        <v>3084.77</v>
      </c>
      <c r="I142" s="16">
        <f t="shared" si="0"/>
        <v>4380.37</v>
      </c>
      <c r="J142" s="6">
        <f t="shared" si="43"/>
        <v>963.68</v>
      </c>
      <c r="K142" s="6">
        <f t="shared" si="40"/>
        <v>2794.68</v>
      </c>
      <c r="L142" s="16">
        <f t="shared" si="44"/>
        <v>8138.73</v>
      </c>
      <c r="M142" s="16">
        <f t="shared" si="1"/>
        <v>976.65</v>
      </c>
      <c r="N142" s="16">
        <f t="shared" si="2"/>
        <v>9115.3799999999992</v>
      </c>
    </row>
    <row r="143" spans="1:14" s="7" customFormat="1" ht="90" x14ac:dyDescent="0.25">
      <c r="A143" s="9">
        <v>111</v>
      </c>
      <c r="B143" s="18" t="s">
        <v>245</v>
      </c>
      <c r="C143" s="14" t="s">
        <v>244</v>
      </c>
      <c r="D143" s="9" t="s">
        <v>64</v>
      </c>
      <c r="E143" s="9">
        <v>2</v>
      </c>
      <c r="F143" s="9">
        <v>47.24</v>
      </c>
      <c r="G143" s="16">
        <f>8.7*0.6</f>
        <v>5.22</v>
      </c>
      <c r="H143" s="16">
        <f t="shared" si="42"/>
        <v>246.59</v>
      </c>
      <c r="I143" s="16">
        <f t="shared" si="0"/>
        <v>350.16</v>
      </c>
      <c r="J143" s="6">
        <f t="shared" si="43"/>
        <v>77.040000000000006</v>
      </c>
      <c r="K143" s="6">
        <f t="shared" si="40"/>
        <v>223.4</v>
      </c>
      <c r="L143" s="16">
        <f t="shared" si="44"/>
        <v>650.6</v>
      </c>
      <c r="M143" s="16">
        <f t="shared" si="1"/>
        <v>78.069999999999993</v>
      </c>
      <c r="N143" s="16">
        <f t="shared" si="2"/>
        <v>728.67</v>
      </c>
    </row>
    <row r="144" spans="1:14" s="7" customFormat="1" ht="105" x14ac:dyDescent="0.25">
      <c r="A144" s="9">
        <v>112</v>
      </c>
      <c r="B144" s="18" t="s">
        <v>260</v>
      </c>
      <c r="C144" s="14" t="s">
        <v>261</v>
      </c>
      <c r="D144" s="9" t="s">
        <v>64</v>
      </c>
      <c r="E144" s="9">
        <v>2</v>
      </c>
      <c r="F144" s="9">
        <v>47.24</v>
      </c>
      <c r="G144" s="16">
        <f>10.6*0.6</f>
        <v>6.3599999999999994</v>
      </c>
      <c r="H144" s="16">
        <f t="shared" ref="H144" si="45">ROUND(F144*G144,2)</f>
        <v>300.45</v>
      </c>
      <c r="I144" s="16">
        <f t="shared" ref="I144" si="46">ROUND(H144*42%+H144,2)</f>
        <v>426.64</v>
      </c>
      <c r="J144" s="6">
        <f t="shared" ref="J144" si="47">ROUND(I144*22%,2)</f>
        <v>93.86</v>
      </c>
      <c r="K144" s="6">
        <f t="shared" ref="K144" si="48">ROUND(I144*63.8%,2)</f>
        <v>272.2</v>
      </c>
      <c r="L144" s="16">
        <f t="shared" ref="L144" si="49">ROUND(SUM(I144:K144),2)</f>
        <v>792.7</v>
      </c>
      <c r="M144" s="16">
        <f t="shared" ref="M144" si="50">ROUND(L144*12%,2)</f>
        <v>95.12</v>
      </c>
      <c r="N144" s="16">
        <f t="shared" ref="N144" si="51">ROUND(L144+M144,2)</f>
        <v>887.82</v>
      </c>
    </row>
    <row r="145" spans="1:14" s="7" customFormat="1" ht="75" x14ac:dyDescent="0.25">
      <c r="A145" s="9">
        <v>113</v>
      </c>
      <c r="B145" s="18" t="s">
        <v>287</v>
      </c>
      <c r="C145" s="14" t="s">
        <v>288</v>
      </c>
      <c r="D145" s="9" t="s">
        <v>64</v>
      </c>
      <c r="E145" s="9">
        <v>2</v>
      </c>
      <c r="F145" s="9">
        <v>47.24</v>
      </c>
      <c r="G145" s="16">
        <v>16</v>
      </c>
      <c r="H145" s="16">
        <f t="shared" si="42"/>
        <v>755.84</v>
      </c>
      <c r="I145" s="16">
        <f t="shared" si="0"/>
        <v>1073.29</v>
      </c>
      <c r="J145" s="6">
        <f t="shared" si="43"/>
        <v>236.12</v>
      </c>
      <c r="K145" s="6">
        <f t="shared" si="40"/>
        <v>684.76</v>
      </c>
      <c r="L145" s="16">
        <f t="shared" si="44"/>
        <v>1994.17</v>
      </c>
      <c r="M145" s="16">
        <f t="shared" si="1"/>
        <v>239.3</v>
      </c>
      <c r="N145" s="16">
        <f t="shared" si="2"/>
        <v>2233.4699999999998</v>
      </c>
    </row>
    <row r="146" spans="1:14" s="1" customFormat="1" ht="51" customHeight="1" x14ac:dyDescent="0.25">
      <c r="A146" s="2" t="s">
        <v>4</v>
      </c>
      <c r="B146" s="2" t="s">
        <v>5</v>
      </c>
      <c r="C146" s="2" t="s">
        <v>6</v>
      </c>
      <c r="D146" s="2" t="s">
        <v>7</v>
      </c>
      <c r="E146" s="3" t="s">
        <v>8</v>
      </c>
      <c r="F146" s="3" t="s">
        <v>9</v>
      </c>
      <c r="G146" s="2" t="s">
        <v>10</v>
      </c>
      <c r="H146" s="2" t="s">
        <v>11</v>
      </c>
      <c r="I146" s="2" t="s">
        <v>12</v>
      </c>
      <c r="J146" s="2" t="s">
        <v>13</v>
      </c>
      <c r="K146" s="2" t="s">
        <v>232</v>
      </c>
      <c r="L146" s="2" t="s">
        <v>14</v>
      </c>
      <c r="M146" s="2" t="s">
        <v>15</v>
      </c>
      <c r="N146" s="2" t="s">
        <v>16</v>
      </c>
    </row>
    <row r="147" spans="1:14" s="7" customFormat="1" ht="105" x14ac:dyDescent="0.25">
      <c r="A147" s="9">
        <v>114</v>
      </c>
      <c r="B147" s="18" t="s">
        <v>277</v>
      </c>
      <c r="C147" s="14" t="s">
        <v>278</v>
      </c>
      <c r="D147" s="9" t="s">
        <v>64</v>
      </c>
      <c r="E147" s="9">
        <v>2</v>
      </c>
      <c r="F147" s="9">
        <v>47.24</v>
      </c>
      <c r="G147" s="16">
        <f>16*0.6</f>
        <v>9.6</v>
      </c>
      <c r="H147" s="16">
        <f>ROUND(F147*G147,2)</f>
        <v>453.5</v>
      </c>
      <c r="I147" s="16">
        <f t="shared" si="0"/>
        <v>643.97</v>
      </c>
      <c r="J147" s="6">
        <f t="shared" si="43"/>
        <v>141.66999999999999</v>
      </c>
      <c r="K147" s="6">
        <f t="shared" si="40"/>
        <v>410.85</v>
      </c>
      <c r="L147" s="16">
        <f t="shared" si="44"/>
        <v>1196.49</v>
      </c>
      <c r="M147" s="16">
        <f t="shared" si="1"/>
        <v>143.58000000000001</v>
      </c>
      <c r="N147" s="16">
        <f t="shared" si="2"/>
        <v>1340.07</v>
      </c>
    </row>
    <row r="148" spans="1:14" s="7" customFormat="1" ht="75" x14ac:dyDescent="0.25">
      <c r="A148" s="9">
        <v>115</v>
      </c>
      <c r="B148" s="18" t="s">
        <v>282</v>
      </c>
      <c r="C148" s="14" t="s">
        <v>279</v>
      </c>
      <c r="D148" s="9" t="s">
        <v>64</v>
      </c>
      <c r="E148" s="9">
        <v>3</v>
      </c>
      <c r="F148" s="9">
        <v>52.49</v>
      </c>
      <c r="G148" s="16">
        <f>8</f>
        <v>8</v>
      </c>
      <c r="H148" s="16">
        <f>ROUND(F148*G148,2)</f>
        <v>419.92</v>
      </c>
      <c r="I148" s="16">
        <f t="shared" si="0"/>
        <v>596.29</v>
      </c>
      <c r="J148" s="6">
        <f t="shared" si="43"/>
        <v>131.18</v>
      </c>
      <c r="K148" s="6">
        <f t="shared" si="40"/>
        <v>380.43</v>
      </c>
      <c r="L148" s="16">
        <f t="shared" si="44"/>
        <v>1107.9000000000001</v>
      </c>
      <c r="M148" s="16">
        <f t="shared" si="1"/>
        <v>132.94999999999999</v>
      </c>
      <c r="N148" s="16">
        <f t="shared" si="2"/>
        <v>1240.8499999999999</v>
      </c>
    </row>
    <row r="149" spans="1:14" s="7" customFormat="1" ht="75" x14ac:dyDescent="0.25">
      <c r="A149" s="9">
        <v>116</v>
      </c>
      <c r="B149" s="18" t="s">
        <v>283</v>
      </c>
      <c r="C149" s="14" t="s">
        <v>280</v>
      </c>
      <c r="D149" s="9" t="s">
        <v>64</v>
      </c>
      <c r="E149" s="9">
        <v>3</v>
      </c>
      <c r="F149" s="9">
        <v>52.49</v>
      </c>
      <c r="G149" s="16">
        <f>12</f>
        <v>12</v>
      </c>
      <c r="H149" s="16">
        <f>ROUND(F149*G149,2)</f>
        <v>629.88</v>
      </c>
      <c r="I149" s="16">
        <f t="shared" si="0"/>
        <v>894.43</v>
      </c>
      <c r="J149" s="6">
        <f t="shared" si="43"/>
        <v>196.77</v>
      </c>
      <c r="K149" s="6">
        <f t="shared" si="40"/>
        <v>570.65</v>
      </c>
      <c r="L149" s="16">
        <f t="shared" si="44"/>
        <v>1661.85</v>
      </c>
      <c r="M149" s="16">
        <f t="shared" si="1"/>
        <v>199.42</v>
      </c>
      <c r="N149" s="16">
        <f t="shared" si="2"/>
        <v>1861.27</v>
      </c>
    </row>
    <row r="150" spans="1:14" s="7" customFormat="1" ht="75" x14ac:dyDescent="0.25">
      <c r="A150" s="9">
        <v>117</v>
      </c>
      <c r="B150" s="18" t="s">
        <v>284</v>
      </c>
      <c r="C150" s="14" t="s">
        <v>281</v>
      </c>
      <c r="D150" s="9" t="s">
        <v>64</v>
      </c>
      <c r="E150" s="9">
        <v>3</v>
      </c>
      <c r="F150" s="9">
        <v>52.49</v>
      </c>
      <c r="G150" s="16">
        <f>19.8</f>
        <v>19.8</v>
      </c>
      <c r="H150" s="16">
        <f>ROUND(F150*G150,2)</f>
        <v>1039.3</v>
      </c>
      <c r="I150" s="16">
        <f t="shared" si="0"/>
        <v>1475.81</v>
      </c>
      <c r="J150" s="6">
        <f t="shared" si="43"/>
        <v>324.68</v>
      </c>
      <c r="K150" s="6">
        <f t="shared" si="40"/>
        <v>941.57</v>
      </c>
      <c r="L150" s="16">
        <f t="shared" si="44"/>
        <v>2742.06</v>
      </c>
      <c r="M150" s="16">
        <f t="shared" si="1"/>
        <v>329.05</v>
      </c>
      <c r="N150" s="16">
        <f t="shared" si="2"/>
        <v>3071.11</v>
      </c>
    </row>
    <row r="151" spans="1:14" s="7" customFormat="1" x14ac:dyDescent="0.25">
      <c r="A151" s="37" t="s">
        <v>233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/>
    </row>
    <row r="152" spans="1:14" s="7" customFormat="1" ht="30" x14ac:dyDescent="0.25">
      <c r="A152" s="9">
        <v>118</v>
      </c>
      <c r="B152" s="9" t="s">
        <v>65</v>
      </c>
      <c r="C152" s="14" t="s">
        <v>66</v>
      </c>
      <c r="D152" s="9" t="s">
        <v>17</v>
      </c>
      <c r="E152" s="9">
        <v>5</v>
      </c>
      <c r="F152" s="9">
        <v>67.36</v>
      </c>
      <c r="G152" s="9">
        <v>1.3640000000000001</v>
      </c>
      <c r="H152" s="16">
        <f t="shared" si="10"/>
        <v>91.88</v>
      </c>
      <c r="I152" s="16">
        <f t="shared" si="0"/>
        <v>130.47</v>
      </c>
      <c r="J152" s="6">
        <f t="shared" si="7"/>
        <v>28.7</v>
      </c>
      <c r="K152" s="6">
        <f t="shared" si="40"/>
        <v>83.24</v>
      </c>
      <c r="L152" s="16">
        <f t="shared" si="41"/>
        <v>242.41</v>
      </c>
      <c r="M152" s="16">
        <f t="shared" si="1"/>
        <v>29.09</v>
      </c>
      <c r="N152" s="16">
        <f t="shared" si="2"/>
        <v>271.5</v>
      </c>
    </row>
    <row r="153" spans="1:14" s="7" customFormat="1" ht="30" x14ac:dyDescent="0.25">
      <c r="A153" s="5">
        <v>119</v>
      </c>
      <c r="B153" s="9" t="s">
        <v>92</v>
      </c>
      <c r="C153" s="14" t="s">
        <v>93</v>
      </c>
      <c r="D153" s="9" t="s">
        <v>17</v>
      </c>
      <c r="E153" s="9">
        <v>5</v>
      </c>
      <c r="F153" s="9">
        <v>67.36</v>
      </c>
      <c r="G153" s="15">
        <v>0.11899999999999999</v>
      </c>
      <c r="H153" s="16">
        <f t="shared" si="10"/>
        <v>8.02</v>
      </c>
      <c r="I153" s="16">
        <f t="shared" si="0"/>
        <v>11.39</v>
      </c>
      <c r="J153" s="6">
        <f t="shared" si="7"/>
        <v>2.5099999999999998</v>
      </c>
      <c r="K153" s="6">
        <f t="shared" si="40"/>
        <v>7.27</v>
      </c>
      <c r="L153" s="16">
        <f t="shared" si="41"/>
        <v>21.17</v>
      </c>
      <c r="M153" s="16">
        <f t="shared" si="1"/>
        <v>2.54</v>
      </c>
      <c r="N153" s="16">
        <f t="shared" si="2"/>
        <v>23.71</v>
      </c>
    </row>
    <row r="154" spans="1:14" s="7" customFormat="1" ht="30" x14ac:dyDescent="0.25">
      <c r="A154" s="5">
        <v>120</v>
      </c>
      <c r="B154" s="9" t="s">
        <v>94</v>
      </c>
      <c r="C154" s="14" t="s">
        <v>95</v>
      </c>
      <c r="D154" s="9" t="s">
        <v>17</v>
      </c>
      <c r="E154" s="9">
        <v>5</v>
      </c>
      <c r="F154" s="9">
        <v>67.36</v>
      </c>
      <c r="G154" s="9">
        <v>0.17899999999999999</v>
      </c>
      <c r="H154" s="16">
        <f t="shared" si="10"/>
        <v>12.06</v>
      </c>
      <c r="I154" s="16">
        <f t="shared" si="0"/>
        <v>17.13</v>
      </c>
      <c r="J154" s="6">
        <f t="shared" si="7"/>
        <v>3.77</v>
      </c>
      <c r="K154" s="6">
        <f t="shared" si="40"/>
        <v>10.93</v>
      </c>
      <c r="L154" s="16">
        <f t="shared" si="41"/>
        <v>31.83</v>
      </c>
      <c r="M154" s="16">
        <f t="shared" si="1"/>
        <v>3.82</v>
      </c>
      <c r="N154" s="16">
        <f t="shared" si="2"/>
        <v>35.65</v>
      </c>
    </row>
    <row r="155" spans="1:14" s="7" customFormat="1" ht="37.5" customHeight="1" x14ac:dyDescent="0.25">
      <c r="A155" s="9">
        <v>121</v>
      </c>
      <c r="B155" s="9" t="s">
        <v>273</v>
      </c>
      <c r="C155" s="14" t="s">
        <v>274</v>
      </c>
      <c r="D155" s="9" t="s">
        <v>17</v>
      </c>
      <c r="E155" s="9">
        <v>5</v>
      </c>
      <c r="F155" s="9">
        <v>67.36</v>
      </c>
      <c r="G155" s="15">
        <v>1.71</v>
      </c>
      <c r="H155" s="16">
        <f t="shared" si="10"/>
        <v>115.19</v>
      </c>
      <c r="I155" s="16">
        <f t="shared" si="0"/>
        <v>163.57</v>
      </c>
      <c r="J155" s="6">
        <f t="shared" si="7"/>
        <v>35.99</v>
      </c>
      <c r="K155" s="6">
        <f t="shared" si="40"/>
        <v>104.36</v>
      </c>
      <c r="L155" s="16">
        <f t="shared" si="41"/>
        <v>303.92</v>
      </c>
      <c r="M155" s="16">
        <f t="shared" si="1"/>
        <v>36.47</v>
      </c>
      <c r="N155" s="16">
        <f t="shared" si="2"/>
        <v>340.39</v>
      </c>
    </row>
    <row r="156" spans="1:14" s="7" customFormat="1" x14ac:dyDescent="0.25">
      <c r="A156" s="37" t="s">
        <v>228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/>
    </row>
    <row r="157" spans="1:14" s="1" customFormat="1" ht="51" customHeight="1" x14ac:dyDescent="0.25">
      <c r="A157" s="2" t="s">
        <v>4</v>
      </c>
      <c r="B157" s="2" t="s">
        <v>5</v>
      </c>
      <c r="C157" s="2" t="s">
        <v>6</v>
      </c>
      <c r="D157" s="2" t="s">
        <v>7</v>
      </c>
      <c r="E157" s="3" t="s">
        <v>8</v>
      </c>
      <c r="F157" s="3" t="s">
        <v>9</v>
      </c>
      <c r="G157" s="2" t="s">
        <v>10</v>
      </c>
      <c r="H157" s="2" t="s">
        <v>11</v>
      </c>
      <c r="I157" s="2" t="s">
        <v>12</v>
      </c>
      <c r="J157" s="2" t="s">
        <v>13</v>
      </c>
      <c r="K157" s="2" t="s">
        <v>232</v>
      </c>
      <c r="L157" s="2" t="s">
        <v>14</v>
      </c>
      <c r="M157" s="2" t="s">
        <v>15</v>
      </c>
      <c r="N157" s="2" t="s">
        <v>16</v>
      </c>
    </row>
    <row r="158" spans="1:14" s="7" customFormat="1" ht="75" x14ac:dyDescent="0.25">
      <c r="A158" s="9">
        <v>122</v>
      </c>
      <c r="B158" s="5" t="s">
        <v>67</v>
      </c>
      <c r="C158" s="4" t="s">
        <v>68</v>
      </c>
      <c r="D158" s="5" t="s">
        <v>17</v>
      </c>
      <c r="E158" s="5">
        <v>5</v>
      </c>
      <c r="F158" s="5">
        <v>67.36</v>
      </c>
      <c r="G158" s="10">
        <v>2</v>
      </c>
      <c r="H158" s="8">
        <f t="shared" ref="H158" si="52">ROUND(F158*G158,2)</f>
        <v>134.72</v>
      </c>
      <c r="I158" s="8">
        <f t="shared" ref="I158" si="53">ROUND(H158*42%+H158,2)</f>
        <v>191.3</v>
      </c>
      <c r="J158" s="6">
        <f t="shared" ref="J158" si="54">ROUND(I158*22%,2)</f>
        <v>42.09</v>
      </c>
      <c r="K158" s="6">
        <f t="shared" ref="K158" si="55">ROUND(I158*63.8%,2)</f>
        <v>122.05</v>
      </c>
      <c r="L158" s="8">
        <f t="shared" ref="L158" si="56">ROUND(SUM(I158:K158),2)</f>
        <v>355.44</v>
      </c>
      <c r="M158" s="8">
        <f t="shared" ref="M158" si="57">ROUND(L158*12%,2)</f>
        <v>42.65</v>
      </c>
      <c r="N158" s="8">
        <f t="shared" ref="N158" si="58">ROUND(L158+M158,2)</f>
        <v>398.09</v>
      </c>
    </row>
    <row r="159" spans="1:14" s="25" customFormat="1" ht="90" x14ac:dyDescent="0.25">
      <c r="A159" s="5">
        <v>123</v>
      </c>
      <c r="B159" s="24" t="s">
        <v>238</v>
      </c>
      <c r="C159" s="4" t="s">
        <v>239</v>
      </c>
      <c r="D159" s="5" t="s">
        <v>17</v>
      </c>
      <c r="E159" s="5">
        <v>5</v>
      </c>
      <c r="F159" s="5">
        <v>67.36</v>
      </c>
      <c r="G159" s="10">
        <f>2*1.2</f>
        <v>2.4</v>
      </c>
      <c r="H159" s="8">
        <f t="shared" si="10"/>
        <v>161.66</v>
      </c>
      <c r="I159" s="8">
        <f t="shared" si="0"/>
        <v>229.56</v>
      </c>
      <c r="J159" s="6">
        <f t="shared" si="7"/>
        <v>50.5</v>
      </c>
      <c r="K159" s="6">
        <f t="shared" si="40"/>
        <v>146.46</v>
      </c>
      <c r="L159" s="8">
        <f t="shared" si="41"/>
        <v>426.52</v>
      </c>
      <c r="M159" s="8">
        <f t="shared" si="1"/>
        <v>51.18</v>
      </c>
      <c r="N159" s="8">
        <f t="shared" si="2"/>
        <v>477.7</v>
      </c>
    </row>
    <row r="160" spans="1:14" s="7" customFormat="1" ht="75" x14ac:dyDescent="0.25">
      <c r="A160" s="9">
        <v>124</v>
      </c>
      <c r="B160" s="5" t="s">
        <v>22</v>
      </c>
      <c r="C160" s="4" t="s">
        <v>23</v>
      </c>
      <c r="D160" s="5" t="s">
        <v>17</v>
      </c>
      <c r="E160" s="5">
        <v>5</v>
      </c>
      <c r="F160" s="5">
        <v>67.36</v>
      </c>
      <c r="G160" s="10">
        <v>2.4390000000000001</v>
      </c>
      <c r="H160" s="8">
        <f t="shared" si="10"/>
        <v>164.29</v>
      </c>
      <c r="I160" s="8">
        <f t="shared" si="0"/>
        <v>233.29</v>
      </c>
      <c r="J160" s="6">
        <f t="shared" si="7"/>
        <v>51.32</v>
      </c>
      <c r="K160" s="6">
        <f t="shared" si="40"/>
        <v>148.84</v>
      </c>
      <c r="L160" s="8">
        <f t="shared" si="41"/>
        <v>433.45</v>
      </c>
      <c r="M160" s="8">
        <f t="shared" si="1"/>
        <v>52.01</v>
      </c>
      <c r="N160" s="8">
        <f t="shared" si="2"/>
        <v>485.46</v>
      </c>
    </row>
    <row r="161" spans="1:14" s="7" customFormat="1" x14ac:dyDescent="0.25">
      <c r="A161" s="37" t="s">
        <v>236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/>
    </row>
    <row r="162" spans="1:14" s="7" customFormat="1" ht="60" x14ac:dyDescent="0.25">
      <c r="A162" s="9">
        <v>125</v>
      </c>
      <c r="B162" s="18" t="s">
        <v>105</v>
      </c>
      <c r="C162" s="14" t="s">
        <v>106</v>
      </c>
      <c r="D162" s="9" t="s">
        <v>17</v>
      </c>
      <c r="E162" s="9">
        <v>5</v>
      </c>
      <c r="F162" s="16">
        <v>67.36</v>
      </c>
      <c r="G162" s="9">
        <v>1.284</v>
      </c>
      <c r="H162" s="16">
        <f>ROUND(F162*G162,2)</f>
        <v>86.49</v>
      </c>
      <c r="I162" s="16">
        <f>ROUND(H162*42%+H162,2)</f>
        <v>122.82</v>
      </c>
      <c r="J162" s="6">
        <f t="shared" ref="J162" si="59">ROUND(I162*22%,2)</f>
        <v>27.02</v>
      </c>
      <c r="K162" s="6">
        <f t="shared" ref="K162" si="60">ROUND(I162*63.8%,2)</f>
        <v>78.36</v>
      </c>
      <c r="L162" s="16">
        <f t="shared" ref="L162" si="61">ROUND(SUM(I162:K162),2)</f>
        <v>228.2</v>
      </c>
      <c r="M162" s="16">
        <f t="shared" ref="M162" si="62">ROUND(L162*12%,2)</f>
        <v>27.38</v>
      </c>
      <c r="N162" s="16">
        <f t="shared" ref="N162" si="63">ROUND(L162+M162,2)</f>
        <v>255.58</v>
      </c>
    </row>
    <row r="163" spans="1:14" s="7" customFormat="1" ht="45" x14ac:dyDescent="0.25">
      <c r="A163" s="5">
        <v>126</v>
      </c>
      <c r="B163" s="18" t="s">
        <v>291</v>
      </c>
      <c r="C163" s="14" t="s">
        <v>292</v>
      </c>
      <c r="D163" s="9" t="s">
        <v>17</v>
      </c>
      <c r="E163" s="9">
        <v>5</v>
      </c>
      <c r="F163" s="16">
        <v>67.36</v>
      </c>
      <c r="G163" s="9">
        <v>1.07</v>
      </c>
      <c r="H163" s="16">
        <f>ROUND(F163*G163,2)</f>
        <v>72.08</v>
      </c>
      <c r="I163" s="16">
        <f>ROUND(H163*42%+H163,2)</f>
        <v>102.35</v>
      </c>
      <c r="J163" s="6">
        <f t="shared" si="7"/>
        <v>22.52</v>
      </c>
      <c r="K163" s="6">
        <f t="shared" ref="K163:K175" si="64">ROUND(I163*63.8%,2)</f>
        <v>65.3</v>
      </c>
      <c r="L163" s="16">
        <f t="shared" ref="L163:L167" si="65">ROUND(SUM(I163:K163),2)</f>
        <v>190.17</v>
      </c>
      <c r="M163" s="16">
        <f t="shared" si="1"/>
        <v>22.82</v>
      </c>
      <c r="N163" s="16">
        <f t="shared" si="2"/>
        <v>212.99</v>
      </c>
    </row>
    <row r="164" spans="1:14" s="7" customFormat="1" ht="45" x14ac:dyDescent="0.25">
      <c r="A164" s="9">
        <v>127</v>
      </c>
      <c r="B164" s="9" t="s">
        <v>107</v>
      </c>
      <c r="C164" s="14" t="s">
        <v>108</v>
      </c>
      <c r="D164" s="9" t="s">
        <v>17</v>
      </c>
      <c r="E164" s="9">
        <v>5</v>
      </c>
      <c r="F164" s="16">
        <v>67.36</v>
      </c>
      <c r="G164" s="15">
        <v>1.7</v>
      </c>
      <c r="H164" s="16">
        <f t="shared" si="10"/>
        <v>114.51</v>
      </c>
      <c r="I164" s="16">
        <f t="shared" si="0"/>
        <v>162.6</v>
      </c>
      <c r="J164" s="6">
        <f t="shared" si="7"/>
        <v>35.770000000000003</v>
      </c>
      <c r="K164" s="6">
        <f t="shared" si="64"/>
        <v>103.74</v>
      </c>
      <c r="L164" s="16">
        <f t="shared" si="65"/>
        <v>302.11</v>
      </c>
      <c r="M164" s="16">
        <f t="shared" si="1"/>
        <v>36.25</v>
      </c>
      <c r="N164" s="16">
        <f t="shared" si="2"/>
        <v>338.36</v>
      </c>
    </row>
    <row r="165" spans="1:14" s="7" customFormat="1" ht="60" x14ac:dyDescent="0.25">
      <c r="A165" s="9">
        <v>128</v>
      </c>
      <c r="B165" s="22" t="s">
        <v>152</v>
      </c>
      <c r="C165" s="20" t="s">
        <v>153</v>
      </c>
      <c r="D165" s="19" t="s">
        <v>17</v>
      </c>
      <c r="E165" s="19">
        <v>5</v>
      </c>
      <c r="F165" s="16">
        <v>67.36</v>
      </c>
      <c r="G165" s="19">
        <f>1.36*1.2</f>
        <v>1.6320000000000001</v>
      </c>
      <c r="H165" s="21">
        <f t="shared" si="10"/>
        <v>109.93</v>
      </c>
      <c r="I165" s="21">
        <f t="shared" ref="I165:I170" si="66">ROUND(H165*42%+H165,2)</f>
        <v>156.1</v>
      </c>
      <c r="J165" s="6">
        <f t="shared" si="7"/>
        <v>34.340000000000003</v>
      </c>
      <c r="K165" s="6">
        <f t="shared" si="64"/>
        <v>99.59</v>
      </c>
      <c r="L165" s="21">
        <f t="shared" si="65"/>
        <v>290.02999999999997</v>
      </c>
      <c r="M165" s="21">
        <f t="shared" ref="M165:M167" si="67">ROUND(L165*12%,2)</f>
        <v>34.799999999999997</v>
      </c>
      <c r="N165" s="21">
        <f t="shared" ref="N165:N170" si="68">ROUND(L165+M165,2)</f>
        <v>324.83</v>
      </c>
    </row>
    <row r="166" spans="1:14" s="1" customFormat="1" ht="51" customHeight="1" x14ac:dyDescent="0.25">
      <c r="A166" s="2" t="s">
        <v>4</v>
      </c>
      <c r="B166" s="2" t="s">
        <v>5</v>
      </c>
      <c r="C166" s="2" t="s">
        <v>6</v>
      </c>
      <c r="D166" s="2" t="s">
        <v>7</v>
      </c>
      <c r="E166" s="3" t="s">
        <v>8</v>
      </c>
      <c r="F166" s="3" t="s">
        <v>9</v>
      </c>
      <c r="G166" s="2" t="s">
        <v>10</v>
      </c>
      <c r="H166" s="2" t="s">
        <v>11</v>
      </c>
      <c r="I166" s="2" t="s">
        <v>12</v>
      </c>
      <c r="J166" s="2" t="s">
        <v>13</v>
      </c>
      <c r="K166" s="2" t="s">
        <v>232</v>
      </c>
      <c r="L166" s="2" t="s">
        <v>14</v>
      </c>
      <c r="M166" s="2" t="s">
        <v>15</v>
      </c>
      <c r="N166" s="2" t="s">
        <v>16</v>
      </c>
    </row>
    <row r="167" spans="1:14" s="7" customFormat="1" ht="45" x14ac:dyDescent="0.25">
      <c r="A167" s="9">
        <v>129</v>
      </c>
      <c r="B167" s="22" t="s">
        <v>190</v>
      </c>
      <c r="C167" s="20" t="s">
        <v>191</v>
      </c>
      <c r="D167" s="19" t="s">
        <v>17</v>
      </c>
      <c r="E167" s="19">
        <v>5</v>
      </c>
      <c r="F167" s="16">
        <v>67.36</v>
      </c>
      <c r="G167" s="19">
        <v>1.36</v>
      </c>
      <c r="H167" s="21">
        <f t="shared" si="10"/>
        <v>91.61</v>
      </c>
      <c r="I167" s="21">
        <f t="shared" si="66"/>
        <v>130.09</v>
      </c>
      <c r="J167" s="6">
        <f t="shared" si="7"/>
        <v>28.62</v>
      </c>
      <c r="K167" s="6">
        <f t="shared" si="64"/>
        <v>83</v>
      </c>
      <c r="L167" s="21">
        <f t="shared" si="65"/>
        <v>241.71</v>
      </c>
      <c r="M167" s="21">
        <f t="shared" si="67"/>
        <v>29.01</v>
      </c>
      <c r="N167" s="21">
        <f t="shared" si="68"/>
        <v>270.72000000000003</v>
      </c>
    </row>
    <row r="168" spans="1:14" s="7" customFormat="1" ht="117.75" customHeight="1" x14ac:dyDescent="0.25">
      <c r="A168" s="9">
        <v>130</v>
      </c>
      <c r="B168" s="11" t="s">
        <v>223</v>
      </c>
      <c r="C168" s="14" t="s">
        <v>224</v>
      </c>
      <c r="D168" s="5" t="s">
        <v>17</v>
      </c>
      <c r="E168" s="9">
        <v>5</v>
      </c>
      <c r="F168" s="16">
        <v>67.36</v>
      </c>
      <c r="G168" s="12">
        <v>3.2</v>
      </c>
      <c r="H168" s="6">
        <f>ROUND(F168*G168,2)</f>
        <v>215.55</v>
      </c>
      <c r="I168" s="6">
        <f t="shared" si="66"/>
        <v>306.08</v>
      </c>
      <c r="J168" s="6">
        <f>ROUND(I168*22%,2)</f>
        <v>67.34</v>
      </c>
      <c r="K168" s="6">
        <f t="shared" si="64"/>
        <v>195.28</v>
      </c>
      <c r="L168" s="6">
        <f>ROUND(SUM(I168:K168),2)</f>
        <v>568.70000000000005</v>
      </c>
      <c r="M168" s="6">
        <f>ROUND(L168*12%,2)</f>
        <v>68.239999999999995</v>
      </c>
      <c r="N168" s="6">
        <f t="shared" si="68"/>
        <v>636.94000000000005</v>
      </c>
    </row>
    <row r="169" spans="1:14" s="7" customFormat="1" ht="45" x14ac:dyDescent="0.25">
      <c r="A169" s="9">
        <v>131</v>
      </c>
      <c r="B169" s="5" t="s">
        <v>47</v>
      </c>
      <c r="C169" s="4" t="s">
        <v>48</v>
      </c>
      <c r="D169" s="5" t="s">
        <v>17</v>
      </c>
      <c r="E169" s="5">
        <v>5</v>
      </c>
      <c r="F169" s="8">
        <v>67.36</v>
      </c>
      <c r="G169" s="5">
        <v>7.0999999999999994E-2</v>
      </c>
      <c r="H169" s="8">
        <f t="shared" ref="H169:H170" si="69">ROUND(F169*G169,2)</f>
        <v>4.78</v>
      </c>
      <c r="I169" s="8">
        <f t="shared" si="66"/>
        <v>6.79</v>
      </c>
      <c r="J169" s="6">
        <f t="shared" ref="J169:J170" si="70">ROUND(I169*22%,2)</f>
        <v>1.49</v>
      </c>
      <c r="K169" s="6">
        <f t="shared" si="64"/>
        <v>4.33</v>
      </c>
      <c r="L169" s="8">
        <f t="shared" ref="L169" si="71">ROUND(SUM(I169:K169),2)</f>
        <v>12.61</v>
      </c>
      <c r="M169" s="8">
        <f t="shared" ref="M169:M170" si="72">ROUND(L169*12%,2)</f>
        <v>1.51</v>
      </c>
      <c r="N169" s="8">
        <f t="shared" si="68"/>
        <v>14.12</v>
      </c>
    </row>
    <row r="170" spans="1:14" s="7" customFormat="1" ht="120" x14ac:dyDescent="0.25">
      <c r="A170" s="5">
        <v>132</v>
      </c>
      <c r="B170" s="24" t="s">
        <v>271</v>
      </c>
      <c r="C170" s="4" t="s">
        <v>272</v>
      </c>
      <c r="D170" s="5" t="s">
        <v>17</v>
      </c>
      <c r="E170" s="19">
        <v>4</v>
      </c>
      <c r="F170" s="19">
        <v>59.05</v>
      </c>
      <c r="G170" s="23">
        <f>0.513*1.2</f>
        <v>0.61560000000000004</v>
      </c>
      <c r="H170" s="21">
        <f t="shared" si="69"/>
        <v>36.35</v>
      </c>
      <c r="I170" s="21">
        <f t="shared" si="66"/>
        <v>51.62</v>
      </c>
      <c r="J170" s="6">
        <f t="shared" si="70"/>
        <v>11.36</v>
      </c>
      <c r="K170" s="6">
        <f t="shared" si="64"/>
        <v>32.93</v>
      </c>
      <c r="L170" s="21">
        <f t="shared" ref="L170" si="73">ROUND(SUM(I170:K170),2)</f>
        <v>95.91</v>
      </c>
      <c r="M170" s="21">
        <f t="shared" si="72"/>
        <v>11.51</v>
      </c>
      <c r="N170" s="21">
        <f t="shared" si="68"/>
        <v>107.42</v>
      </c>
    </row>
    <row r="171" spans="1:14" s="7" customFormat="1" x14ac:dyDescent="0.25">
      <c r="A171" s="37" t="s">
        <v>229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9"/>
    </row>
    <row r="172" spans="1:14" s="7" customFormat="1" ht="81" customHeight="1" x14ac:dyDescent="0.25">
      <c r="A172" s="11">
        <v>133</v>
      </c>
      <c r="B172" s="11" t="s">
        <v>215</v>
      </c>
      <c r="C172" s="14" t="s">
        <v>216</v>
      </c>
      <c r="D172" s="5" t="s">
        <v>17</v>
      </c>
      <c r="E172" s="9">
        <v>3</v>
      </c>
      <c r="F172" s="9">
        <v>52.49</v>
      </c>
      <c r="G172" s="12">
        <v>0.66700000000000004</v>
      </c>
      <c r="H172" s="6">
        <f>ROUND(F172*G172,2)</f>
        <v>35.01</v>
      </c>
      <c r="I172" s="6">
        <f t="shared" ref="I172:I175" si="74">ROUND(H172*42%+H172,2)</f>
        <v>49.71</v>
      </c>
      <c r="J172" s="6">
        <f>ROUND(I172*22%,2)</f>
        <v>10.94</v>
      </c>
      <c r="K172" s="6">
        <f t="shared" si="64"/>
        <v>31.71</v>
      </c>
      <c r="L172" s="6">
        <f>ROUND(SUM(I172:K172),2)</f>
        <v>92.36</v>
      </c>
      <c r="M172" s="6">
        <f t="shared" ref="M172:M175" si="75">ROUND(L172*12%,2)</f>
        <v>11.08</v>
      </c>
      <c r="N172" s="6">
        <f t="shared" ref="N172:N175" si="76">ROUND(L172+M172,2)</f>
        <v>103.44</v>
      </c>
    </row>
    <row r="173" spans="1:14" s="7" customFormat="1" ht="30" x14ac:dyDescent="0.25">
      <c r="A173" s="5">
        <v>134</v>
      </c>
      <c r="B173" s="9" t="s">
        <v>96</v>
      </c>
      <c r="C173" s="14" t="s">
        <v>258</v>
      </c>
      <c r="D173" s="9" t="s">
        <v>17</v>
      </c>
      <c r="E173" s="9">
        <v>2</v>
      </c>
      <c r="F173" s="9">
        <v>47.24</v>
      </c>
      <c r="G173" s="9">
        <v>0.04</v>
      </c>
      <c r="H173" s="16">
        <f t="shared" ref="H173" si="77">ROUND(F173*G173,2)</f>
        <v>1.89</v>
      </c>
      <c r="I173" s="16">
        <f t="shared" si="74"/>
        <v>2.68</v>
      </c>
      <c r="J173" s="6">
        <f t="shared" ref="J173" si="78">ROUND(I173*22%,2)</f>
        <v>0.59</v>
      </c>
      <c r="K173" s="6">
        <f t="shared" si="64"/>
        <v>1.71</v>
      </c>
      <c r="L173" s="16">
        <f t="shared" ref="L173" si="79">ROUND(SUM(I173:K173),2)</f>
        <v>4.9800000000000004</v>
      </c>
      <c r="M173" s="16">
        <f t="shared" si="75"/>
        <v>0.6</v>
      </c>
      <c r="N173" s="16">
        <f t="shared" si="76"/>
        <v>5.58</v>
      </c>
    </row>
    <row r="174" spans="1:14" s="1" customFormat="1" ht="51" customHeight="1" x14ac:dyDescent="0.25">
      <c r="A174" s="2" t="s">
        <v>4</v>
      </c>
      <c r="B174" s="2" t="s">
        <v>5</v>
      </c>
      <c r="C174" s="2" t="s">
        <v>6</v>
      </c>
      <c r="D174" s="2" t="s">
        <v>7</v>
      </c>
      <c r="E174" s="3" t="s">
        <v>8</v>
      </c>
      <c r="F174" s="3" t="s">
        <v>9</v>
      </c>
      <c r="G174" s="2" t="s">
        <v>10</v>
      </c>
      <c r="H174" s="2" t="s">
        <v>11</v>
      </c>
      <c r="I174" s="2" t="s">
        <v>12</v>
      </c>
      <c r="J174" s="2" t="s">
        <v>13</v>
      </c>
      <c r="K174" s="2" t="s">
        <v>232</v>
      </c>
      <c r="L174" s="2" t="s">
        <v>14</v>
      </c>
      <c r="M174" s="2" t="s">
        <v>15</v>
      </c>
      <c r="N174" s="2" t="s">
        <v>16</v>
      </c>
    </row>
    <row r="175" spans="1:14" s="7" customFormat="1" ht="107.25" customHeight="1" x14ac:dyDescent="0.25">
      <c r="A175" s="11">
        <v>135</v>
      </c>
      <c r="B175" s="11" t="s">
        <v>215</v>
      </c>
      <c r="C175" s="14" t="s">
        <v>222</v>
      </c>
      <c r="D175" s="5" t="s">
        <v>17</v>
      </c>
      <c r="E175" s="9">
        <v>3</v>
      </c>
      <c r="F175" s="9">
        <v>52.49</v>
      </c>
      <c r="G175" s="12">
        <v>0.66700000000000004</v>
      </c>
      <c r="H175" s="6">
        <f>ROUND(F175*G175,2)</f>
        <v>35.01</v>
      </c>
      <c r="I175" s="6">
        <f t="shared" si="74"/>
        <v>49.71</v>
      </c>
      <c r="J175" s="6">
        <f>ROUND(I175*22%,2)</f>
        <v>10.94</v>
      </c>
      <c r="K175" s="6">
        <f t="shared" si="64"/>
        <v>31.71</v>
      </c>
      <c r="L175" s="6">
        <f>ROUND(SUM(I175:K175),2)</f>
        <v>92.36</v>
      </c>
      <c r="M175" s="6">
        <f t="shared" si="75"/>
        <v>11.08</v>
      </c>
      <c r="N175" s="6">
        <f t="shared" si="76"/>
        <v>103.44</v>
      </c>
    </row>
    <row r="176" spans="1:14" s="1" customFormat="1" ht="15.75" x14ac:dyDescent="0.25"/>
    <row r="177" spans="2:9" s="1" customFormat="1" ht="15.75" x14ac:dyDescent="0.25">
      <c r="B177" s="1" t="s">
        <v>18</v>
      </c>
      <c r="I177" s="1" t="s">
        <v>19</v>
      </c>
    </row>
    <row r="178" spans="2:9" s="1" customFormat="1" ht="15.75" x14ac:dyDescent="0.25"/>
    <row r="179" spans="2:9" s="1" customFormat="1" ht="15.75" x14ac:dyDescent="0.25">
      <c r="B179" s="1" t="s">
        <v>20</v>
      </c>
    </row>
    <row r="180" spans="2:9" s="1" customFormat="1" ht="15.75" x14ac:dyDescent="0.25"/>
    <row r="181" spans="2:9" s="1" customFormat="1" ht="15.75" x14ac:dyDescent="0.25">
      <c r="B181" s="1" t="s">
        <v>21</v>
      </c>
    </row>
    <row r="182" spans="2:9" s="1" customFormat="1" ht="15.75" x14ac:dyDescent="0.25"/>
    <row r="183" spans="2:9" s="1" customFormat="1" ht="15.75" x14ac:dyDescent="0.25"/>
    <row r="184" spans="2:9" s="1" customFormat="1" ht="15.75" x14ac:dyDescent="0.25"/>
    <row r="185" spans="2:9" s="1" customFormat="1" ht="15.75" x14ac:dyDescent="0.25"/>
    <row r="186" spans="2:9" s="1" customFormat="1" ht="15.75" x14ac:dyDescent="0.25"/>
    <row r="187" spans="2:9" s="1" customFormat="1" ht="15.75" x14ac:dyDescent="0.25"/>
    <row r="188" spans="2:9" s="1" customFormat="1" ht="15.75" x14ac:dyDescent="0.25"/>
    <row r="189" spans="2:9" s="1" customFormat="1" ht="15.75" x14ac:dyDescent="0.25"/>
    <row r="190" spans="2:9" s="1" customFormat="1" ht="15.75" x14ac:dyDescent="0.25"/>
    <row r="191" spans="2:9" s="1" customFormat="1" ht="15.75" x14ac:dyDescent="0.25"/>
  </sheetData>
  <mergeCells count="12">
    <mergeCell ref="A171:N171"/>
    <mergeCell ref="A7:N7"/>
    <mergeCell ref="A8:N8"/>
    <mergeCell ref="A11:N11"/>
    <mergeCell ref="A54:N54"/>
    <mergeCell ref="A67:N67"/>
    <mergeCell ref="A95:N95"/>
    <mergeCell ref="A114:N114"/>
    <mergeCell ref="A135:N135"/>
    <mergeCell ref="A151:N151"/>
    <mergeCell ref="A156:N156"/>
    <mergeCell ref="A161:N161"/>
  </mergeCells>
  <pageMargins left="0.39370078740157483" right="0.39370078740157483" top="0.78740157480314965" bottom="0.39370078740157483" header="0.31496062992125984" footer="0.31496062992125984"/>
  <pageSetup paperSize="9" scale="99" orientation="landscape" r:id="rId1"/>
  <rowBreaks count="17" manualBreakCount="17">
    <brk id="15" max="13" man="1"/>
    <brk id="22" max="13" man="1"/>
    <brk id="29" max="13" man="1"/>
    <brk id="36" max="13" man="1"/>
    <brk id="43" max="13" man="1"/>
    <brk id="49" max="13" man="1"/>
    <brk id="58" max="13" man="1"/>
    <brk id="69" max="13" man="1"/>
    <brk id="80" max="13" man="1"/>
    <brk id="90" max="13" man="1"/>
    <brk id="110" max="13" man="1"/>
    <brk id="121" max="13" man="1"/>
    <brk id="129" max="13" man="1"/>
    <brk id="145" max="13" man="1"/>
    <brk id="155" max="13" man="1"/>
    <brk id="165" max="13" man="1"/>
    <brk id="173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7"/>
  <sheetViews>
    <sheetView topLeftCell="A85" zoomScaleNormal="100" workbookViewId="0">
      <selection activeCell="A85" sqref="A85:XFD85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293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294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.75" x14ac:dyDescent="0.25">
      <c r="A12" s="11">
        <v>1</v>
      </c>
      <c r="B12" s="11" t="s">
        <v>34</v>
      </c>
      <c r="C12" s="4" t="s">
        <v>35</v>
      </c>
      <c r="D12" s="5" t="s">
        <v>36</v>
      </c>
      <c r="E12" s="5">
        <v>4</v>
      </c>
      <c r="F12" s="5">
        <v>59.05</v>
      </c>
      <c r="G12" s="12">
        <v>4.5999999999999996</v>
      </c>
      <c r="H12" s="6">
        <f>ROUND(F12*G12,2)</f>
        <v>271.63</v>
      </c>
      <c r="I12" s="6">
        <f t="shared" ref="I12:I168" si="0">ROUND(H12*42%+H12,2)</f>
        <v>385.71</v>
      </c>
      <c r="J12" s="6">
        <f>ROUND(I12*22%,2)</f>
        <v>84.86</v>
      </c>
      <c r="K12" s="6">
        <f>ROUND(I12*65.9%,2)</f>
        <v>254.18</v>
      </c>
      <c r="L12" s="6">
        <f>ROUND(SUM(I12:K12),2)</f>
        <v>724.75</v>
      </c>
      <c r="M12" s="6">
        <f t="shared" ref="M12:M168" si="1">ROUND(L12*12%,2)</f>
        <v>86.97</v>
      </c>
      <c r="N12" s="6">
        <f t="shared" ref="N12:N168" si="2">ROUND(L12+M12,2)</f>
        <v>811.72</v>
      </c>
    </row>
    <row r="13" spans="1:14" s="7" customFormat="1" ht="75.75" x14ac:dyDescent="0.25">
      <c r="A13" s="5">
        <v>2</v>
      </c>
      <c r="B13" s="9" t="s">
        <v>61</v>
      </c>
      <c r="C13" s="14" t="s">
        <v>62</v>
      </c>
      <c r="D13" s="9" t="s">
        <v>36</v>
      </c>
      <c r="E13" s="9">
        <v>4</v>
      </c>
      <c r="F13" s="9">
        <v>59.05</v>
      </c>
      <c r="G13" s="9">
        <v>5.2629999999999999</v>
      </c>
      <c r="H13" s="16">
        <f t="shared" ref="H13:H52" si="3">ROUND(F13*G13,2)</f>
        <v>310.77999999999997</v>
      </c>
      <c r="I13" s="16">
        <f t="shared" si="0"/>
        <v>441.31</v>
      </c>
      <c r="J13" s="6">
        <f t="shared" ref="J13:J52" si="4">ROUND(I13*22%,2)</f>
        <v>97.09</v>
      </c>
      <c r="K13" s="6">
        <f t="shared" ref="K13:K15" si="5">ROUND(I13*65.9%,2)</f>
        <v>290.82</v>
      </c>
      <c r="L13" s="16">
        <f t="shared" ref="L13:L52" si="6">ROUND(SUM(I13:K13),2)</f>
        <v>829.22</v>
      </c>
      <c r="M13" s="16">
        <f t="shared" si="1"/>
        <v>99.51</v>
      </c>
      <c r="N13" s="16">
        <f t="shared" si="2"/>
        <v>928.73</v>
      </c>
    </row>
    <row r="14" spans="1:14" s="7" customFormat="1" ht="75.75" x14ac:dyDescent="0.25">
      <c r="A14" s="11">
        <v>3</v>
      </c>
      <c r="B14" s="5" t="s">
        <v>73</v>
      </c>
      <c r="C14" s="4" t="s">
        <v>74</v>
      </c>
      <c r="D14" s="5" t="s">
        <v>36</v>
      </c>
      <c r="E14" s="5">
        <v>4</v>
      </c>
      <c r="F14" s="9">
        <v>59.05</v>
      </c>
      <c r="G14" s="10">
        <v>5.556</v>
      </c>
      <c r="H14" s="8">
        <f t="shared" si="3"/>
        <v>328.08</v>
      </c>
      <c r="I14" s="8">
        <f t="shared" si="0"/>
        <v>465.87</v>
      </c>
      <c r="J14" s="6">
        <f t="shared" si="4"/>
        <v>102.49</v>
      </c>
      <c r="K14" s="6">
        <f t="shared" si="5"/>
        <v>307.01</v>
      </c>
      <c r="L14" s="8">
        <f t="shared" si="6"/>
        <v>875.37</v>
      </c>
      <c r="M14" s="8">
        <f t="shared" si="1"/>
        <v>105.04</v>
      </c>
      <c r="N14" s="8">
        <f t="shared" si="2"/>
        <v>980.41</v>
      </c>
    </row>
    <row r="15" spans="1:14" s="7" customFormat="1" ht="75.75" x14ac:dyDescent="0.25">
      <c r="A15" s="5">
        <v>4</v>
      </c>
      <c r="B15" s="5" t="s">
        <v>73</v>
      </c>
      <c r="C15" s="4" t="s">
        <v>75</v>
      </c>
      <c r="D15" s="5" t="s">
        <v>36</v>
      </c>
      <c r="E15" s="5">
        <v>4</v>
      </c>
      <c r="F15" s="9">
        <v>59.05</v>
      </c>
      <c r="G15" s="5">
        <v>6.6669999999999998</v>
      </c>
      <c r="H15" s="8">
        <f t="shared" si="3"/>
        <v>393.69</v>
      </c>
      <c r="I15" s="8">
        <f t="shared" si="0"/>
        <v>559.04</v>
      </c>
      <c r="J15" s="6">
        <f t="shared" si="4"/>
        <v>122.99</v>
      </c>
      <c r="K15" s="6">
        <f t="shared" si="5"/>
        <v>368.41</v>
      </c>
      <c r="L15" s="8">
        <f t="shared" si="6"/>
        <v>1050.44</v>
      </c>
      <c r="M15" s="8">
        <f t="shared" si="1"/>
        <v>126.05</v>
      </c>
      <c r="N15" s="8">
        <f t="shared" si="2"/>
        <v>1176.49</v>
      </c>
    </row>
    <row r="16" spans="1:14" s="1" customFormat="1" ht="51" customHeight="1" x14ac:dyDescent="0.25">
      <c r="A16" s="2" t="s">
        <v>4</v>
      </c>
      <c r="B16" s="2" t="s">
        <v>5</v>
      </c>
      <c r="C16" s="2" t="s">
        <v>6</v>
      </c>
      <c r="D16" s="2" t="s">
        <v>7</v>
      </c>
      <c r="E16" s="3" t="s">
        <v>8</v>
      </c>
      <c r="F16" s="3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295</v>
      </c>
      <c r="L16" s="2" t="s">
        <v>14</v>
      </c>
      <c r="M16" s="2" t="s">
        <v>15</v>
      </c>
      <c r="N16" s="2" t="s">
        <v>16</v>
      </c>
    </row>
    <row r="17" spans="1:14" s="7" customFormat="1" ht="75.75" x14ac:dyDescent="0.25">
      <c r="A17" s="11">
        <v>5</v>
      </c>
      <c r="B17" s="5" t="s">
        <v>76</v>
      </c>
      <c r="C17" s="4" t="s">
        <v>77</v>
      </c>
      <c r="D17" s="5" t="s">
        <v>36</v>
      </c>
      <c r="E17" s="5">
        <v>4</v>
      </c>
      <c r="F17" s="9">
        <v>59.05</v>
      </c>
      <c r="G17" s="5">
        <v>7.6920000000000002</v>
      </c>
      <c r="H17" s="8">
        <f t="shared" si="3"/>
        <v>454.21</v>
      </c>
      <c r="I17" s="8">
        <f t="shared" si="0"/>
        <v>644.98</v>
      </c>
      <c r="J17" s="6">
        <f t="shared" si="4"/>
        <v>141.9</v>
      </c>
      <c r="K17" s="6">
        <f>ROUND(I17*65.9%,2)</f>
        <v>425.04</v>
      </c>
      <c r="L17" s="8">
        <f t="shared" si="6"/>
        <v>1211.92</v>
      </c>
      <c r="M17" s="8">
        <f t="shared" si="1"/>
        <v>145.43</v>
      </c>
      <c r="N17" s="8">
        <f t="shared" si="2"/>
        <v>1357.35</v>
      </c>
    </row>
    <row r="18" spans="1:14" s="7" customFormat="1" ht="75.75" x14ac:dyDescent="0.25">
      <c r="A18" s="5">
        <v>6</v>
      </c>
      <c r="B18" s="5" t="s">
        <v>78</v>
      </c>
      <c r="C18" s="4" t="s">
        <v>79</v>
      </c>
      <c r="D18" s="5" t="s">
        <v>36</v>
      </c>
      <c r="E18" s="5">
        <v>4</v>
      </c>
      <c r="F18" s="5">
        <v>59.05</v>
      </c>
      <c r="G18" s="5">
        <v>14.286</v>
      </c>
      <c r="H18" s="8">
        <f t="shared" si="3"/>
        <v>843.59</v>
      </c>
      <c r="I18" s="8">
        <f t="shared" si="0"/>
        <v>1197.9000000000001</v>
      </c>
      <c r="J18" s="6">
        <f t="shared" si="4"/>
        <v>263.54000000000002</v>
      </c>
      <c r="K18" s="6">
        <f t="shared" ref="K18:K22" si="7">ROUND(I18*65.9%,2)</f>
        <v>789.42</v>
      </c>
      <c r="L18" s="8">
        <f t="shared" si="6"/>
        <v>2250.86</v>
      </c>
      <c r="M18" s="8">
        <f t="shared" si="1"/>
        <v>270.10000000000002</v>
      </c>
      <c r="N18" s="8">
        <f t="shared" si="2"/>
        <v>2520.96</v>
      </c>
    </row>
    <row r="19" spans="1:14" s="7" customFormat="1" ht="75.75" x14ac:dyDescent="0.25">
      <c r="A19" s="5">
        <v>7</v>
      </c>
      <c r="B19" s="5" t="s">
        <v>80</v>
      </c>
      <c r="C19" s="4" t="s">
        <v>81</v>
      </c>
      <c r="D19" s="5" t="s">
        <v>36</v>
      </c>
      <c r="E19" s="5">
        <v>4</v>
      </c>
      <c r="F19" s="5">
        <v>59.05</v>
      </c>
      <c r="G19" s="5">
        <v>5.8819999999999997</v>
      </c>
      <c r="H19" s="8">
        <f t="shared" si="3"/>
        <v>347.33</v>
      </c>
      <c r="I19" s="8">
        <f t="shared" si="0"/>
        <v>493.21</v>
      </c>
      <c r="J19" s="6">
        <f t="shared" si="4"/>
        <v>108.51</v>
      </c>
      <c r="K19" s="6">
        <f t="shared" si="7"/>
        <v>325.02999999999997</v>
      </c>
      <c r="L19" s="8">
        <f t="shared" si="6"/>
        <v>926.75</v>
      </c>
      <c r="M19" s="8">
        <f t="shared" si="1"/>
        <v>111.21</v>
      </c>
      <c r="N19" s="8">
        <f t="shared" si="2"/>
        <v>1037.96</v>
      </c>
    </row>
    <row r="20" spans="1:14" s="7" customFormat="1" ht="75.75" x14ac:dyDescent="0.25">
      <c r="A20" s="5">
        <v>8</v>
      </c>
      <c r="B20" s="9" t="s">
        <v>97</v>
      </c>
      <c r="C20" s="14" t="s">
        <v>98</v>
      </c>
      <c r="D20" s="9" t="s">
        <v>36</v>
      </c>
      <c r="E20" s="9">
        <v>4</v>
      </c>
      <c r="F20" s="5">
        <v>59.05</v>
      </c>
      <c r="G20" s="9">
        <v>9.0909999999999993</v>
      </c>
      <c r="H20" s="16">
        <f t="shared" si="3"/>
        <v>536.82000000000005</v>
      </c>
      <c r="I20" s="16">
        <f t="shared" si="0"/>
        <v>762.28</v>
      </c>
      <c r="J20" s="6">
        <f t="shared" si="4"/>
        <v>167.7</v>
      </c>
      <c r="K20" s="6">
        <f t="shared" si="7"/>
        <v>502.34</v>
      </c>
      <c r="L20" s="16">
        <f t="shared" si="6"/>
        <v>1432.32</v>
      </c>
      <c r="M20" s="16">
        <f t="shared" si="1"/>
        <v>171.88</v>
      </c>
      <c r="N20" s="16">
        <f t="shared" si="2"/>
        <v>1604.2</v>
      </c>
    </row>
    <row r="21" spans="1:14" s="7" customFormat="1" ht="75.75" x14ac:dyDescent="0.25">
      <c r="A21" s="5">
        <v>9</v>
      </c>
      <c r="B21" s="9" t="s">
        <v>99</v>
      </c>
      <c r="C21" s="14" t="s">
        <v>100</v>
      </c>
      <c r="D21" s="9" t="s">
        <v>36</v>
      </c>
      <c r="E21" s="9">
        <v>4</v>
      </c>
      <c r="F21" s="5">
        <v>59.05</v>
      </c>
      <c r="G21" s="9">
        <v>3.45</v>
      </c>
      <c r="H21" s="16">
        <f t="shared" si="3"/>
        <v>203.72</v>
      </c>
      <c r="I21" s="16">
        <f t="shared" si="0"/>
        <v>289.27999999999997</v>
      </c>
      <c r="J21" s="6">
        <f t="shared" si="4"/>
        <v>63.64</v>
      </c>
      <c r="K21" s="6">
        <f t="shared" si="7"/>
        <v>190.64</v>
      </c>
      <c r="L21" s="16">
        <f t="shared" si="6"/>
        <v>543.55999999999995</v>
      </c>
      <c r="M21" s="16">
        <f t="shared" si="1"/>
        <v>65.23</v>
      </c>
      <c r="N21" s="16">
        <f t="shared" si="2"/>
        <v>608.79</v>
      </c>
    </row>
    <row r="22" spans="1:14" s="7" customFormat="1" ht="75.75" x14ac:dyDescent="0.25">
      <c r="A22" s="5">
        <v>10</v>
      </c>
      <c r="B22" s="9" t="s">
        <v>109</v>
      </c>
      <c r="C22" s="14" t="s">
        <v>110</v>
      </c>
      <c r="D22" s="9" t="s">
        <v>36</v>
      </c>
      <c r="E22" s="9">
        <v>4</v>
      </c>
      <c r="F22" s="5">
        <v>59.05</v>
      </c>
      <c r="G22" s="9">
        <v>1.5</v>
      </c>
      <c r="H22" s="16">
        <f t="shared" si="3"/>
        <v>88.58</v>
      </c>
      <c r="I22" s="16">
        <f t="shared" si="0"/>
        <v>125.78</v>
      </c>
      <c r="J22" s="6">
        <f t="shared" si="4"/>
        <v>27.67</v>
      </c>
      <c r="K22" s="6">
        <f t="shared" si="7"/>
        <v>82.89</v>
      </c>
      <c r="L22" s="16">
        <f t="shared" si="6"/>
        <v>236.34</v>
      </c>
      <c r="M22" s="16">
        <f t="shared" si="1"/>
        <v>28.36</v>
      </c>
      <c r="N22" s="16">
        <f t="shared" si="2"/>
        <v>264.7</v>
      </c>
    </row>
    <row r="23" spans="1:14" s="1" customFormat="1" ht="51" customHeight="1" x14ac:dyDescent="0.25">
      <c r="A23" s="2" t="s">
        <v>4</v>
      </c>
      <c r="B23" s="2" t="s">
        <v>5</v>
      </c>
      <c r="C23" s="2" t="s">
        <v>6</v>
      </c>
      <c r="D23" s="2" t="s">
        <v>7</v>
      </c>
      <c r="E23" s="3" t="s">
        <v>8</v>
      </c>
      <c r="F23" s="3" t="s">
        <v>9</v>
      </c>
      <c r="G23" s="2" t="s">
        <v>10</v>
      </c>
      <c r="H23" s="2" t="s">
        <v>11</v>
      </c>
      <c r="I23" s="2" t="s">
        <v>12</v>
      </c>
      <c r="J23" s="2" t="s">
        <v>13</v>
      </c>
      <c r="K23" s="2" t="s">
        <v>295</v>
      </c>
      <c r="L23" s="2" t="s">
        <v>14</v>
      </c>
      <c r="M23" s="2" t="s">
        <v>15</v>
      </c>
      <c r="N23" s="2" t="s">
        <v>16</v>
      </c>
    </row>
    <row r="24" spans="1:14" s="7" customFormat="1" ht="75.75" x14ac:dyDescent="0.25">
      <c r="A24" s="5">
        <v>11</v>
      </c>
      <c r="B24" s="9" t="s">
        <v>111</v>
      </c>
      <c r="C24" s="14" t="s">
        <v>112</v>
      </c>
      <c r="D24" s="9" t="s">
        <v>36</v>
      </c>
      <c r="E24" s="9">
        <v>4</v>
      </c>
      <c r="F24" s="5">
        <v>59.05</v>
      </c>
      <c r="G24" s="9">
        <v>16.667000000000002</v>
      </c>
      <c r="H24" s="16">
        <f t="shared" si="3"/>
        <v>984.19</v>
      </c>
      <c r="I24" s="16">
        <f t="shared" si="0"/>
        <v>1397.55</v>
      </c>
      <c r="J24" s="6">
        <f t="shared" si="4"/>
        <v>307.45999999999998</v>
      </c>
      <c r="K24" s="6">
        <f>ROUND(I24*65.9%,2)</f>
        <v>920.99</v>
      </c>
      <c r="L24" s="16">
        <f t="shared" si="6"/>
        <v>2626</v>
      </c>
      <c r="M24" s="16">
        <f t="shared" si="1"/>
        <v>315.12</v>
      </c>
      <c r="N24" s="16">
        <f t="shared" si="2"/>
        <v>2941.12</v>
      </c>
    </row>
    <row r="25" spans="1:14" s="7" customFormat="1" ht="75.75" x14ac:dyDescent="0.25">
      <c r="A25" s="9">
        <v>12</v>
      </c>
      <c r="B25" s="9" t="s">
        <v>113</v>
      </c>
      <c r="C25" s="14" t="s">
        <v>114</v>
      </c>
      <c r="D25" s="9" t="s">
        <v>36</v>
      </c>
      <c r="E25" s="9">
        <v>4</v>
      </c>
      <c r="F25" s="9">
        <v>59.05</v>
      </c>
      <c r="G25" s="9">
        <v>8.3330000000000002</v>
      </c>
      <c r="H25" s="16">
        <f t="shared" si="3"/>
        <v>492.06</v>
      </c>
      <c r="I25" s="16">
        <f t="shared" si="0"/>
        <v>698.73</v>
      </c>
      <c r="J25" s="6">
        <f t="shared" si="4"/>
        <v>153.72</v>
      </c>
      <c r="K25" s="6">
        <f t="shared" ref="K25:K29" si="8">ROUND(I25*65.9%,2)</f>
        <v>460.46</v>
      </c>
      <c r="L25" s="16">
        <f t="shared" si="6"/>
        <v>1312.91</v>
      </c>
      <c r="M25" s="16">
        <f t="shared" si="1"/>
        <v>157.55000000000001</v>
      </c>
      <c r="N25" s="16">
        <f t="shared" si="2"/>
        <v>1470.46</v>
      </c>
    </row>
    <row r="26" spans="1:14" s="7" customFormat="1" ht="75.75" x14ac:dyDescent="0.25">
      <c r="A26" s="9">
        <v>13</v>
      </c>
      <c r="B26" s="9" t="s">
        <v>115</v>
      </c>
      <c r="C26" s="14" t="s">
        <v>116</v>
      </c>
      <c r="D26" s="9" t="s">
        <v>36</v>
      </c>
      <c r="E26" s="9">
        <v>4</v>
      </c>
      <c r="F26" s="9">
        <v>59.05</v>
      </c>
      <c r="G26" s="9">
        <v>15.385</v>
      </c>
      <c r="H26" s="16">
        <f t="shared" si="3"/>
        <v>908.48</v>
      </c>
      <c r="I26" s="16">
        <f t="shared" si="0"/>
        <v>1290.04</v>
      </c>
      <c r="J26" s="6">
        <f t="shared" si="4"/>
        <v>283.81</v>
      </c>
      <c r="K26" s="6">
        <f t="shared" si="8"/>
        <v>850.14</v>
      </c>
      <c r="L26" s="16">
        <f t="shared" si="6"/>
        <v>2423.9899999999998</v>
      </c>
      <c r="M26" s="16">
        <f t="shared" si="1"/>
        <v>290.88</v>
      </c>
      <c r="N26" s="16">
        <f t="shared" si="2"/>
        <v>2714.87</v>
      </c>
    </row>
    <row r="27" spans="1:14" s="7" customFormat="1" ht="75.75" x14ac:dyDescent="0.25">
      <c r="A27" s="9">
        <v>14</v>
      </c>
      <c r="B27" s="9" t="s">
        <v>115</v>
      </c>
      <c r="C27" s="14" t="s">
        <v>117</v>
      </c>
      <c r="D27" s="9" t="s">
        <v>36</v>
      </c>
      <c r="E27" s="9">
        <v>4</v>
      </c>
      <c r="F27" s="9">
        <v>59.05</v>
      </c>
      <c r="G27" s="9">
        <v>18.181999999999999</v>
      </c>
      <c r="H27" s="16">
        <f t="shared" si="3"/>
        <v>1073.6500000000001</v>
      </c>
      <c r="I27" s="16">
        <f t="shared" si="0"/>
        <v>1524.58</v>
      </c>
      <c r="J27" s="6">
        <f t="shared" si="4"/>
        <v>335.41</v>
      </c>
      <c r="K27" s="6">
        <f t="shared" si="8"/>
        <v>1004.7</v>
      </c>
      <c r="L27" s="16">
        <f t="shared" si="6"/>
        <v>2864.69</v>
      </c>
      <c r="M27" s="16">
        <f t="shared" si="1"/>
        <v>343.76</v>
      </c>
      <c r="N27" s="16">
        <f t="shared" si="2"/>
        <v>3208.45</v>
      </c>
    </row>
    <row r="28" spans="1:14" s="7" customFormat="1" ht="75.75" x14ac:dyDescent="0.25">
      <c r="A28" s="9">
        <v>15</v>
      </c>
      <c r="B28" s="9" t="s">
        <v>118</v>
      </c>
      <c r="C28" s="14" t="s">
        <v>119</v>
      </c>
      <c r="D28" s="9" t="s">
        <v>36</v>
      </c>
      <c r="E28" s="9">
        <v>4</v>
      </c>
      <c r="F28" s="9">
        <v>59.05</v>
      </c>
      <c r="G28" s="9">
        <v>16.667000000000002</v>
      </c>
      <c r="H28" s="16">
        <f t="shared" si="3"/>
        <v>984.19</v>
      </c>
      <c r="I28" s="16">
        <f t="shared" si="0"/>
        <v>1397.55</v>
      </c>
      <c r="J28" s="6">
        <f t="shared" si="4"/>
        <v>307.45999999999998</v>
      </c>
      <c r="K28" s="6">
        <f t="shared" si="8"/>
        <v>920.99</v>
      </c>
      <c r="L28" s="16">
        <f t="shared" si="6"/>
        <v>2626</v>
      </c>
      <c r="M28" s="16">
        <f t="shared" si="1"/>
        <v>315.12</v>
      </c>
      <c r="N28" s="16">
        <f t="shared" si="2"/>
        <v>2941.12</v>
      </c>
    </row>
    <row r="29" spans="1:14" s="7" customFormat="1" ht="75.75" x14ac:dyDescent="0.25">
      <c r="A29" s="9">
        <v>16</v>
      </c>
      <c r="B29" s="9" t="s">
        <v>118</v>
      </c>
      <c r="C29" s="14" t="s">
        <v>120</v>
      </c>
      <c r="D29" s="9" t="s">
        <v>36</v>
      </c>
      <c r="E29" s="9">
        <v>4</v>
      </c>
      <c r="F29" s="9">
        <v>59.05</v>
      </c>
      <c r="G29" s="16">
        <v>20</v>
      </c>
      <c r="H29" s="16">
        <f t="shared" si="3"/>
        <v>1181</v>
      </c>
      <c r="I29" s="16">
        <f t="shared" si="0"/>
        <v>1677.02</v>
      </c>
      <c r="J29" s="6">
        <f t="shared" si="4"/>
        <v>368.94</v>
      </c>
      <c r="K29" s="6">
        <f t="shared" si="8"/>
        <v>1105.1600000000001</v>
      </c>
      <c r="L29" s="16">
        <f t="shared" si="6"/>
        <v>3151.12</v>
      </c>
      <c r="M29" s="16">
        <f t="shared" si="1"/>
        <v>378.13</v>
      </c>
      <c r="N29" s="16">
        <f t="shared" si="2"/>
        <v>3529.25</v>
      </c>
    </row>
    <row r="30" spans="1:14" s="1" customFormat="1" ht="51" customHeight="1" x14ac:dyDescent="0.25">
      <c r="A30" s="2" t="s">
        <v>4</v>
      </c>
      <c r="B30" s="2" t="s">
        <v>5</v>
      </c>
      <c r="C30" s="2" t="s">
        <v>6</v>
      </c>
      <c r="D30" s="2" t="s">
        <v>7</v>
      </c>
      <c r="E30" s="3" t="s">
        <v>8</v>
      </c>
      <c r="F30" s="3" t="s">
        <v>9</v>
      </c>
      <c r="G30" s="2" t="s">
        <v>10</v>
      </c>
      <c r="H30" s="2" t="s">
        <v>11</v>
      </c>
      <c r="I30" s="2" t="s">
        <v>12</v>
      </c>
      <c r="J30" s="2" t="s">
        <v>13</v>
      </c>
      <c r="K30" s="2" t="s">
        <v>295</v>
      </c>
      <c r="L30" s="2" t="s">
        <v>14</v>
      </c>
      <c r="M30" s="2" t="s">
        <v>15</v>
      </c>
      <c r="N30" s="2" t="s">
        <v>16</v>
      </c>
    </row>
    <row r="31" spans="1:14" s="7" customFormat="1" ht="75.75" x14ac:dyDescent="0.25">
      <c r="A31" s="9">
        <v>17</v>
      </c>
      <c r="B31" s="9" t="s">
        <v>121</v>
      </c>
      <c r="C31" s="14" t="s">
        <v>122</v>
      </c>
      <c r="D31" s="9" t="s">
        <v>36</v>
      </c>
      <c r="E31" s="9">
        <v>4</v>
      </c>
      <c r="F31" s="9">
        <v>59.05</v>
      </c>
      <c r="G31" s="9">
        <v>9.0909999999999993</v>
      </c>
      <c r="H31" s="16">
        <f t="shared" si="3"/>
        <v>536.82000000000005</v>
      </c>
      <c r="I31" s="16">
        <f t="shared" si="0"/>
        <v>762.28</v>
      </c>
      <c r="J31" s="6">
        <f t="shared" si="4"/>
        <v>167.7</v>
      </c>
      <c r="K31" s="6">
        <f>ROUND(I31*65.9%,2)</f>
        <v>502.34</v>
      </c>
      <c r="L31" s="16">
        <f t="shared" si="6"/>
        <v>1432.32</v>
      </c>
      <c r="M31" s="16">
        <f t="shared" si="1"/>
        <v>171.88</v>
      </c>
      <c r="N31" s="16">
        <f t="shared" si="2"/>
        <v>1604.2</v>
      </c>
    </row>
    <row r="32" spans="1:14" s="7" customFormat="1" ht="75.75" x14ac:dyDescent="0.25">
      <c r="A32" s="9">
        <v>18</v>
      </c>
      <c r="B32" s="9" t="s">
        <v>123</v>
      </c>
      <c r="C32" s="14" t="s">
        <v>124</v>
      </c>
      <c r="D32" s="9" t="s">
        <v>36</v>
      </c>
      <c r="E32" s="9">
        <v>4</v>
      </c>
      <c r="F32" s="9">
        <v>59.05</v>
      </c>
      <c r="G32" s="9">
        <v>6.25</v>
      </c>
      <c r="H32" s="16">
        <f t="shared" si="3"/>
        <v>369.06</v>
      </c>
      <c r="I32" s="16">
        <f t="shared" si="0"/>
        <v>524.07000000000005</v>
      </c>
      <c r="J32" s="6">
        <f t="shared" si="4"/>
        <v>115.3</v>
      </c>
      <c r="K32" s="6">
        <f t="shared" ref="K32:K36" si="9">ROUND(I32*65.9%,2)</f>
        <v>345.36</v>
      </c>
      <c r="L32" s="16">
        <f t="shared" si="6"/>
        <v>984.73</v>
      </c>
      <c r="M32" s="16">
        <f t="shared" si="1"/>
        <v>118.17</v>
      </c>
      <c r="N32" s="16">
        <f t="shared" si="2"/>
        <v>1102.9000000000001</v>
      </c>
    </row>
    <row r="33" spans="1:14" s="7" customFormat="1" ht="75.75" x14ac:dyDescent="0.25">
      <c r="A33" s="9">
        <v>19</v>
      </c>
      <c r="B33" s="9" t="s">
        <v>61</v>
      </c>
      <c r="C33" s="14" t="s">
        <v>125</v>
      </c>
      <c r="D33" s="9" t="s">
        <v>36</v>
      </c>
      <c r="E33" s="9">
        <v>4</v>
      </c>
      <c r="F33" s="9">
        <v>59.05</v>
      </c>
      <c r="G33" s="15">
        <v>4.5449999999999999</v>
      </c>
      <c r="H33" s="16">
        <f t="shared" si="3"/>
        <v>268.38</v>
      </c>
      <c r="I33" s="16">
        <f t="shared" si="0"/>
        <v>381.1</v>
      </c>
      <c r="J33" s="6">
        <f t="shared" si="4"/>
        <v>83.84</v>
      </c>
      <c r="K33" s="6">
        <f t="shared" si="9"/>
        <v>251.14</v>
      </c>
      <c r="L33" s="16">
        <f t="shared" si="6"/>
        <v>716.08</v>
      </c>
      <c r="M33" s="16">
        <f t="shared" si="1"/>
        <v>85.93</v>
      </c>
      <c r="N33" s="16">
        <f t="shared" si="2"/>
        <v>802.01</v>
      </c>
    </row>
    <row r="34" spans="1:14" s="7" customFormat="1" ht="75.75" x14ac:dyDescent="0.25">
      <c r="A34" s="9">
        <v>20</v>
      </c>
      <c r="B34" s="9" t="s">
        <v>126</v>
      </c>
      <c r="C34" s="14" t="s">
        <v>127</v>
      </c>
      <c r="D34" s="9" t="s">
        <v>36</v>
      </c>
      <c r="E34" s="9">
        <v>4</v>
      </c>
      <c r="F34" s="9">
        <v>59.05</v>
      </c>
      <c r="G34" s="15">
        <v>12.5</v>
      </c>
      <c r="H34" s="16">
        <f t="shared" si="3"/>
        <v>738.13</v>
      </c>
      <c r="I34" s="16">
        <f t="shared" si="0"/>
        <v>1048.1400000000001</v>
      </c>
      <c r="J34" s="6">
        <f t="shared" si="4"/>
        <v>230.59</v>
      </c>
      <c r="K34" s="6">
        <f t="shared" si="9"/>
        <v>690.72</v>
      </c>
      <c r="L34" s="16">
        <f t="shared" si="6"/>
        <v>1969.45</v>
      </c>
      <c r="M34" s="16">
        <f t="shared" si="1"/>
        <v>236.33</v>
      </c>
      <c r="N34" s="16">
        <f t="shared" si="2"/>
        <v>2205.7800000000002</v>
      </c>
    </row>
    <row r="35" spans="1:14" s="7" customFormat="1" ht="75.75" x14ac:dyDescent="0.25">
      <c r="A35" s="9">
        <v>21</v>
      </c>
      <c r="B35" s="9" t="s">
        <v>128</v>
      </c>
      <c r="C35" s="14" t="s">
        <v>129</v>
      </c>
      <c r="D35" s="9" t="s">
        <v>36</v>
      </c>
      <c r="E35" s="9">
        <v>4</v>
      </c>
      <c r="F35" s="9">
        <v>59.05</v>
      </c>
      <c r="G35" s="16">
        <v>2</v>
      </c>
      <c r="H35" s="16">
        <f t="shared" si="3"/>
        <v>118.1</v>
      </c>
      <c r="I35" s="16">
        <f t="shared" si="0"/>
        <v>167.7</v>
      </c>
      <c r="J35" s="6">
        <f t="shared" si="4"/>
        <v>36.89</v>
      </c>
      <c r="K35" s="6">
        <f t="shared" si="9"/>
        <v>110.51</v>
      </c>
      <c r="L35" s="16">
        <f t="shared" si="6"/>
        <v>315.10000000000002</v>
      </c>
      <c r="M35" s="16">
        <f t="shared" si="1"/>
        <v>37.81</v>
      </c>
      <c r="N35" s="16">
        <f t="shared" si="2"/>
        <v>352.91</v>
      </c>
    </row>
    <row r="36" spans="1:14" s="7" customFormat="1" ht="75.75" x14ac:dyDescent="0.25">
      <c r="A36" s="9">
        <v>22</v>
      </c>
      <c r="B36" s="9" t="s">
        <v>128</v>
      </c>
      <c r="C36" s="14" t="s">
        <v>249</v>
      </c>
      <c r="D36" s="9" t="s">
        <v>36</v>
      </c>
      <c r="E36" s="9">
        <v>4</v>
      </c>
      <c r="F36" s="9">
        <v>59.05</v>
      </c>
      <c r="G36" s="16">
        <v>2.2999999999999998</v>
      </c>
      <c r="H36" s="16">
        <f t="shared" si="3"/>
        <v>135.82</v>
      </c>
      <c r="I36" s="16">
        <f t="shared" si="0"/>
        <v>192.86</v>
      </c>
      <c r="J36" s="6">
        <f t="shared" si="4"/>
        <v>42.43</v>
      </c>
      <c r="K36" s="6">
        <f t="shared" si="9"/>
        <v>127.09</v>
      </c>
      <c r="L36" s="16">
        <f t="shared" si="6"/>
        <v>362.38</v>
      </c>
      <c r="M36" s="16">
        <f t="shared" si="1"/>
        <v>43.49</v>
      </c>
      <c r="N36" s="16">
        <f t="shared" si="2"/>
        <v>405.87</v>
      </c>
    </row>
    <row r="37" spans="1:14" s="1" customFormat="1" ht="51" customHeight="1" x14ac:dyDescent="0.25">
      <c r="A37" s="2" t="s">
        <v>4</v>
      </c>
      <c r="B37" s="2" t="s">
        <v>5</v>
      </c>
      <c r="C37" s="2" t="s">
        <v>6</v>
      </c>
      <c r="D37" s="2" t="s">
        <v>7</v>
      </c>
      <c r="E37" s="3" t="s">
        <v>8</v>
      </c>
      <c r="F37" s="3" t="s">
        <v>9</v>
      </c>
      <c r="G37" s="2" t="s">
        <v>10</v>
      </c>
      <c r="H37" s="2" t="s">
        <v>11</v>
      </c>
      <c r="I37" s="2" t="s">
        <v>12</v>
      </c>
      <c r="J37" s="2" t="s">
        <v>13</v>
      </c>
      <c r="K37" s="2" t="s">
        <v>295</v>
      </c>
      <c r="L37" s="2" t="s">
        <v>14</v>
      </c>
      <c r="M37" s="2" t="s">
        <v>15</v>
      </c>
      <c r="N37" s="2" t="s">
        <v>16</v>
      </c>
    </row>
    <row r="38" spans="1:14" s="7" customFormat="1" ht="75.75" x14ac:dyDescent="0.25">
      <c r="A38" s="9">
        <v>23</v>
      </c>
      <c r="B38" s="9" t="s">
        <v>34</v>
      </c>
      <c r="C38" s="14" t="s">
        <v>130</v>
      </c>
      <c r="D38" s="9" t="s">
        <v>36</v>
      </c>
      <c r="E38" s="9">
        <v>4</v>
      </c>
      <c r="F38" s="9">
        <v>59.05</v>
      </c>
      <c r="G38" s="16">
        <v>4</v>
      </c>
      <c r="H38" s="16">
        <f t="shared" si="3"/>
        <v>236.2</v>
      </c>
      <c r="I38" s="16">
        <f t="shared" si="0"/>
        <v>335.4</v>
      </c>
      <c r="J38" s="6">
        <f t="shared" si="4"/>
        <v>73.790000000000006</v>
      </c>
      <c r="K38" s="6">
        <f>ROUND(I38*65.9%,2)</f>
        <v>221.03</v>
      </c>
      <c r="L38" s="16">
        <f t="shared" si="6"/>
        <v>630.22</v>
      </c>
      <c r="M38" s="16">
        <f t="shared" si="1"/>
        <v>75.63</v>
      </c>
      <c r="N38" s="16">
        <f t="shared" si="2"/>
        <v>705.85</v>
      </c>
    </row>
    <row r="39" spans="1:14" s="7" customFormat="1" ht="75.75" x14ac:dyDescent="0.25">
      <c r="A39" s="9">
        <v>24</v>
      </c>
      <c r="B39" s="19" t="s">
        <v>97</v>
      </c>
      <c r="C39" s="20" t="s">
        <v>158</v>
      </c>
      <c r="D39" s="19" t="s">
        <v>36</v>
      </c>
      <c r="E39" s="19">
        <v>4</v>
      </c>
      <c r="F39" s="9">
        <v>59.05</v>
      </c>
      <c r="G39" s="19">
        <v>8.3330000000000002</v>
      </c>
      <c r="H39" s="21">
        <f t="shared" si="3"/>
        <v>492.06</v>
      </c>
      <c r="I39" s="21">
        <f t="shared" si="0"/>
        <v>698.73</v>
      </c>
      <c r="J39" s="6">
        <f t="shared" si="4"/>
        <v>153.72</v>
      </c>
      <c r="K39" s="6">
        <f t="shared" ref="K39:K43" si="10">ROUND(I39*65.9%,2)</f>
        <v>460.46</v>
      </c>
      <c r="L39" s="21">
        <f t="shared" si="6"/>
        <v>1312.91</v>
      </c>
      <c r="M39" s="21">
        <f t="shared" si="1"/>
        <v>157.55000000000001</v>
      </c>
      <c r="N39" s="21">
        <f t="shared" si="2"/>
        <v>1470.46</v>
      </c>
    </row>
    <row r="40" spans="1:14" s="7" customFormat="1" ht="75.75" x14ac:dyDescent="0.25">
      <c r="A40" s="9">
        <v>25</v>
      </c>
      <c r="B40" s="19" t="s">
        <v>113</v>
      </c>
      <c r="C40" s="20" t="s">
        <v>159</v>
      </c>
      <c r="D40" s="19" t="s">
        <v>36</v>
      </c>
      <c r="E40" s="19">
        <v>4</v>
      </c>
      <c r="F40" s="9">
        <v>59.05</v>
      </c>
      <c r="G40" s="19">
        <v>7.6920000000000002</v>
      </c>
      <c r="H40" s="21">
        <f t="shared" si="3"/>
        <v>454.21</v>
      </c>
      <c r="I40" s="21">
        <f t="shared" si="0"/>
        <v>644.98</v>
      </c>
      <c r="J40" s="6">
        <f t="shared" si="4"/>
        <v>141.9</v>
      </c>
      <c r="K40" s="6">
        <f t="shared" si="10"/>
        <v>425.04</v>
      </c>
      <c r="L40" s="21">
        <f t="shared" si="6"/>
        <v>1211.92</v>
      </c>
      <c r="M40" s="21">
        <f t="shared" si="1"/>
        <v>145.43</v>
      </c>
      <c r="N40" s="21">
        <f t="shared" si="2"/>
        <v>1357.35</v>
      </c>
    </row>
    <row r="41" spans="1:14" s="7" customFormat="1" ht="75.75" x14ac:dyDescent="0.25">
      <c r="A41" s="9">
        <v>26</v>
      </c>
      <c r="B41" s="19" t="s">
        <v>76</v>
      </c>
      <c r="C41" s="20" t="s">
        <v>160</v>
      </c>
      <c r="D41" s="19" t="s">
        <v>36</v>
      </c>
      <c r="E41" s="19">
        <v>4</v>
      </c>
      <c r="F41" s="19">
        <v>59.05</v>
      </c>
      <c r="G41" s="19">
        <v>6.6669999999999998</v>
      </c>
      <c r="H41" s="21">
        <f t="shared" si="3"/>
        <v>393.69</v>
      </c>
      <c r="I41" s="21">
        <f t="shared" si="0"/>
        <v>559.04</v>
      </c>
      <c r="J41" s="6">
        <f t="shared" si="4"/>
        <v>122.99</v>
      </c>
      <c r="K41" s="6">
        <f t="shared" si="10"/>
        <v>368.41</v>
      </c>
      <c r="L41" s="21">
        <f t="shared" si="6"/>
        <v>1050.44</v>
      </c>
      <c r="M41" s="21">
        <f t="shared" si="1"/>
        <v>126.05</v>
      </c>
      <c r="N41" s="21">
        <f t="shared" si="2"/>
        <v>1176.49</v>
      </c>
    </row>
    <row r="42" spans="1:14" s="7" customFormat="1" ht="75.75" x14ac:dyDescent="0.25">
      <c r="A42" s="19">
        <v>27</v>
      </c>
      <c r="B42" s="19" t="s">
        <v>80</v>
      </c>
      <c r="C42" s="20" t="s">
        <v>161</v>
      </c>
      <c r="D42" s="19" t="s">
        <v>36</v>
      </c>
      <c r="E42" s="19">
        <v>4</v>
      </c>
      <c r="F42" s="19">
        <v>59.05</v>
      </c>
      <c r="G42" s="21">
        <v>5</v>
      </c>
      <c r="H42" s="21">
        <f t="shared" si="3"/>
        <v>295.25</v>
      </c>
      <c r="I42" s="21">
        <f t="shared" si="0"/>
        <v>419.26</v>
      </c>
      <c r="J42" s="6">
        <f t="shared" si="4"/>
        <v>92.24</v>
      </c>
      <c r="K42" s="6">
        <f t="shared" si="10"/>
        <v>276.29000000000002</v>
      </c>
      <c r="L42" s="21">
        <f t="shared" si="6"/>
        <v>787.79</v>
      </c>
      <c r="M42" s="21">
        <f t="shared" si="1"/>
        <v>94.53</v>
      </c>
      <c r="N42" s="21">
        <f t="shared" si="2"/>
        <v>882.32</v>
      </c>
    </row>
    <row r="43" spans="1:14" s="7" customFormat="1" ht="75.75" x14ac:dyDescent="0.25">
      <c r="A43" s="19">
        <v>28</v>
      </c>
      <c r="B43" s="19" t="s">
        <v>162</v>
      </c>
      <c r="C43" s="20" t="s">
        <v>163</v>
      </c>
      <c r="D43" s="19" t="s">
        <v>36</v>
      </c>
      <c r="E43" s="19">
        <v>4</v>
      </c>
      <c r="F43" s="19">
        <v>59.05</v>
      </c>
      <c r="G43" s="23">
        <v>11.111000000000001</v>
      </c>
      <c r="H43" s="21">
        <f t="shared" si="3"/>
        <v>656.1</v>
      </c>
      <c r="I43" s="21">
        <f t="shared" si="0"/>
        <v>931.66</v>
      </c>
      <c r="J43" s="6">
        <f t="shared" si="4"/>
        <v>204.97</v>
      </c>
      <c r="K43" s="6">
        <f t="shared" si="10"/>
        <v>613.96</v>
      </c>
      <c r="L43" s="21">
        <f t="shared" si="6"/>
        <v>1750.59</v>
      </c>
      <c r="M43" s="21">
        <f t="shared" si="1"/>
        <v>210.07</v>
      </c>
      <c r="N43" s="21">
        <f t="shared" si="2"/>
        <v>1960.66</v>
      </c>
    </row>
    <row r="44" spans="1:14" s="1" customFormat="1" ht="51" customHeight="1" x14ac:dyDescent="0.25">
      <c r="A44" s="2" t="s">
        <v>4</v>
      </c>
      <c r="B44" s="2" t="s">
        <v>5</v>
      </c>
      <c r="C44" s="2" t="s">
        <v>6</v>
      </c>
      <c r="D44" s="2" t="s">
        <v>7</v>
      </c>
      <c r="E44" s="3" t="s">
        <v>8</v>
      </c>
      <c r="F44" s="3" t="s">
        <v>9</v>
      </c>
      <c r="G44" s="2" t="s">
        <v>10</v>
      </c>
      <c r="H44" s="2" t="s">
        <v>11</v>
      </c>
      <c r="I44" s="2" t="s">
        <v>12</v>
      </c>
      <c r="J44" s="2" t="s">
        <v>13</v>
      </c>
      <c r="K44" s="2" t="s">
        <v>295</v>
      </c>
      <c r="L44" s="2" t="s">
        <v>14</v>
      </c>
      <c r="M44" s="2" t="s">
        <v>15</v>
      </c>
      <c r="N44" s="2" t="s">
        <v>16</v>
      </c>
    </row>
    <row r="45" spans="1:14" s="7" customFormat="1" ht="75.75" x14ac:dyDescent="0.25">
      <c r="A45" s="19">
        <v>29</v>
      </c>
      <c r="B45" s="19" t="s">
        <v>162</v>
      </c>
      <c r="C45" s="20" t="s">
        <v>164</v>
      </c>
      <c r="D45" s="19" t="s">
        <v>36</v>
      </c>
      <c r="E45" s="19">
        <v>4</v>
      </c>
      <c r="F45" s="19">
        <v>59.05</v>
      </c>
      <c r="G45" s="21">
        <v>10</v>
      </c>
      <c r="H45" s="21">
        <f t="shared" si="3"/>
        <v>590.5</v>
      </c>
      <c r="I45" s="21">
        <f t="shared" si="0"/>
        <v>838.51</v>
      </c>
      <c r="J45" s="6">
        <f t="shared" si="4"/>
        <v>184.47</v>
      </c>
      <c r="K45" s="6">
        <f>ROUND(I45*65.9%,2)</f>
        <v>552.58000000000004</v>
      </c>
      <c r="L45" s="21">
        <f t="shared" si="6"/>
        <v>1575.56</v>
      </c>
      <c r="M45" s="21">
        <f t="shared" si="1"/>
        <v>189.07</v>
      </c>
      <c r="N45" s="21">
        <f t="shared" si="2"/>
        <v>1764.63</v>
      </c>
    </row>
    <row r="46" spans="1:14" s="7" customFormat="1" ht="75.75" x14ac:dyDescent="0.25">
      <c r="A46" s="19">
        <v>30</v>
      </c>
      <c r="B46" s="19" t="s">
        <v>121</v>
      </c>
      <c r="C46" s="20" t="s">
        <v>165</v>
      </c>
      <c r="D46" s="19" t="s">
        <v>36</v>
      </c>
      <c r="E46" s="19">
        <v>4</v>
      </c>
      <c r="F46" s="19">
        <v>59.05</v>
      </c>
      <c r="G46" s="21">
        <v>10</v>
      </c>
      <c r="H46" s="21">
        <f t="shared" si="3"/>
        <v>590.5</v>
      </c>
      <c r="I46" s="21">
        <f t="shared" si="0"/>
        <v>838.51</v>
      </c>
      <c r="J46" s="6">
        <f t="shared" si="4"/>
        <v>184.47</v>
      </c>
      <c r="K46" s="6">
        <f t="shared" ref="K46:K49" si="11">ROUND(I46*65.9%,2)</f>
        <v>552.58000000000004</v>
      </c>
      <c r="L46" s="21">
        <f t="shared" si="6"/>
        <v>1575.56</v>
      </c>
      <c r="M46" s="21">
        <f t="shared" si="1"/>
        <v>189.07</v>
      </c>
      <c r="N46" s="21">
        <f t="shared" si="2"/>
        <v>1764.63</v>
      </c>
    </row>
    <row r="47" spans="1:14" s="7" customFormat="1" ht="75.75" x14ac:dyDescent="0.25">
      <c r="A47" s="19">
        <v>31</v>
      </c>
      <c r="B47" s="19" t="s">
        <v>123</v>
      </c>
      <c r="C47" s="20" t="s">
        <v>166</v>
      </c>
      <c r="D47" s="19" t="s">
        <v>36</v>
      </c>
      <c r="E47" s="19">
        <v>4</v>
      </c>
      <c r="F47" s="19">
        <v>59.05</v>
      </c>
      <c r="G47" s="23">
        <v>7.1429999999999998</v>
      </c>
      <c r="H47" s="21">
        <f t="shared" si="3"/>
        <v>421.79</v>
      </c>
      <c r="I47" s="21">
        <f t="shared" si="0"/>
        <v>598.94000000000005</v>
      </c>
      <c r="J47" s="6">
        <f t="shared" si="4"/>
        <v>131.77000000000001</v>
      </c>
      <c r="K47" s="6">
        <f t="shared" si="11"/>
        <v>394.7</v>
      </c>
      <c r="L47" s="21">
        <f t="shared" si="6"/>
        <v>1125.4100000000001</v>
      </c>
      <c r="M47" s="21">
        <f t="shared" si="1"/>
        <v>135.05000000000001</v>
      </c>
      <c r="N47" s="21">
        <f t="shared" si="2"/>
        <v>1260.46</v>
      </c>
    </row>
    <row r="48" spans="1:14" s="7" customFormat="1" ht="75.75" x14ac:dyDescent="0.25">
      <c r="A48" s="19">
        <v>32</v>
      </c>
      <c r="B48" s="19" t="s">
        <v>78</v>
      </c>
      <c r="C48" s="20" t="s">
        <v>167</v>
      </c>
      <c r="D48" s="19" t="s">
        <v>36</v>
      </c>
      <c r="E48" s="19">
        <v>4</v>
      </c>
      <c r="F48" s="19">
        <v>59.05</v>
      </c>
      <c r="G48" s="21">
        <v>12.5</v>
      </c>
      <c r="H48" s="21">
        <f t="shared" si="3"/>
        <v>738.13</v>
      </c>
      <c r="I48" s="21">
        <f t="shared" si="0"/>
        <v>1048.1400000000001</v>
      </c>
      <c r="J48" s="6">
        <f t="shared" si="4"/>
        <v>230.59</v>
      </c>
      <c r="K48" s="6">
        <f t="shared" si="11"/>
        <v>690.72</v>
      </c>
      <c r="L48" s="21">
        <f t="shared" si="6"/>
        <v>1969.45</v>
      </c>
      <c r="M48" s="21">
        <f t="shared" si="1"/>
        <v>236.33</v>
      </c>
      <c r="N48" s="21">
        <f t="shared" si="2"/>
        <v>2205.7800000000002</v>
      </c>
    </row>
    <row r="49" spans="1:14" s="7" customFormat="1" ht="75.75" x14ac:dyDescent="0.25">
      <c r="A49" s="19">
        <v>33</v>
      </c>
      <c r="B49" s="19" t="s">
        <v>168</v>
      </c>
      <c r="C49" s="20" t="s">
        <v>169</v>
      </c>
      <c r="D49" s="19" t="s">
        <v>36</v>
      </c>
      <c r="E49" s="19">
        <v>4</v>
      </c>
      <c r="F49" s="19">
        <v>59.05</v>
      </c>
      <c r="G49" s="23">
        <v>14.286</v>
      </c>
      <c r="H49" s="21">
        <f t="shared" si="3"/>
        <v>843.59</v>
      </c>
      <c r="I49" s="21">
        <f t="shared" si="0"/>
        <v>1197.9000000000001</v>
      </c>
      <c r="J49" s="6">
        <f t="shared" si="4"/>
        <v>263.54000000000002</v>
      </c>
      <c r="K49" s="6">
        <f t="shared" si="11"/>
        <v>789.42</v>
      </c>
      <c r="L49" s="21">
        <f t="shared" si="6"/>
        <v>2250.86</v>
      </c>
      <c r="M49" s="21">
        <f t="shared" si="1"/>
        <v>270.10000000000002</v>
      </c>
      <c r="N49" s="21">
        <f t="shared" si="2"/>
        <v>2520.96</v>
      </c>
    </row>
    <row r="50" spans="1:14" s="1" customFormat="1" ht="51" customHeight="1" x14ac:dyDescent="0.25">
      <c r="A50" s="2" t="s">
        <v>4</v>
      </c>
      <c r="B50" s="2" t="s">
        <v>5</v>
      </c>
      <c r="C50" s="2" t="s">
        <v>6</v>
      </c>
      <c r="D50" s="2" t="s">
        <v>7</v>
      </c>
      <c r="E50" s="3" t="s">
        <v>8</v>
      </c>
      <c r="F50" s="3" t="s">
        <v>9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295</v>
      </c>
      <c r="L50" s="2" t="s">
        <v>14</v>
      </c>
      <c r="M50" s="2" t="s">
        <v>15</v>
      </c>
      <c r="N50" s="2" t="s">
        <v>16</v>
      </c>
    </row>
    <row r="51" spans="1:14" s="7" customFormat="1" ht="75.75" x14ac:dyDescent="0.25">
      <c r="A51" s="19">
        <v>34</v>
      </c>
      <c r="B51" s="19" t="s">
        <v>99</v>
      </c>
      <c r="C51" s="20" t="s">
        <v>170</v>
      </c>
      <c r="D51" s="19" t="s">
        <v>36</v>
      </c>
      <c r="E51" s="19">
        <v>4</v>
      </c>
      <c r="F51" s="19">
        <v>59.05</v>
      </c>
      <c r="G51" s="21">
        <v>3</v>
      </c>
      <c r="H51" s="21">
        <f t="shared" si="3"/>
        <v>177.15</v>
      </c>
      <c r="I51" s="21">
        <f t="shared" si="0"/>
        <v>251.55</v>
      </c>
      <c r="J51" s="6">
        <f t="shared" si="4"/>
        <v>55.34</v>
      </c>
      <c r="K51" s="6">
        <f>ROUND(I51*65.9%,2)</f>
        <v>165.77</v>
      </c>
      <c r="L51" s="21">
        <f t="shared" si="6"/>
        <v>472.66</v>
      </c>
      <c r="M51" s="21">
        <f t="shared" si="1"/>
        <v>56.72</v>
      </c>
      <c r="N51" s="21">
        <f t="shared" si="2"/>
        <v>529.38</v>
      </c>
    </row>
    <row r="52" spans="1:14" s="7" customFormat="1" ht="75.75" x14ac:dyDescent="0.25">
      <c r="A52" s="19">
        <v>35</v>
      </c>
      <c r="B52" s="19" t="s">
        <v>126</v>
      </c>
      <c r="C52" s="20" t="s">
        <v>171</v>
      </c>
      <c r="D52" s="19" t="s">
        <v>36</v>
      </c>
      <c r="E52" s="19">
        <v>4</v>
      </c>
      <c r="F52" s="19">
        <v>59.05</v>
      </c>
      <c r="G52" s="23">
        <v>11.111000000000001</v>
      </c>
      <c r="H52" s="21">
        <f t="shared" si="3"/>
        <v>656.1</v>
      </c>
      <c r="I52" s="21">
        <f t="shared" si="0"/>
        <v>931.66</v>
      </c>
      <c r="J52" s="6">
        <f t="shared" si="4"/>
        <v>204.97</v>
      </c>
      <c r="K52" s="6">
        <f t="shared" ref="K52:K53" si="12">ROUND(I52*65.9%,2)</f>
        <v>613.96</v>
      </c>
      <c r="L52" s="21">
        <f t="shared" si="6"/>
        <v>1750.59</v>
      </c>
      <c r="M52" s="21">
        <f t="shared" si="1"/>
        <v>210.07</v>
      </c>
      <c r="N52" s="21">
        <f t="shared" si="2"/>
        <v>1960.66</v>
      </c>
    </row>
    <row r="53" spans="1:14" s="7" customFormat="1" ht="81" customHeight="1" x14ac:dyDescent="0.25">
      <c r="A53" s="19">
        <v>36</v>
      </c>
      <c r="B53" s="11" t="s">
        <v>109</v>
      </c>
      <c r="C53" s="14" t="s">
        <v>214</v>
      </c>
      <c r="D53" s="5" t="s">
        <v>51</v>
      </c>
      <c r="E53" s="9">
        <v>4</v>
      </c>
      <c r="F53" s="9">
        <v>59.05</v>
      </c>
      <c r="G53" s="12">
        <v>1.7250000000000001</v>
      </c>
      <c r="H53" s="6">
        <f>ROUND(F53*G53,2)</f>
        <v>101.86</v>
      </c>
      <c r="I53" s="6">
        <f t="shared" si="0"/>
        <v>144.63999999999999</v>
      </c>
      <c r="J53" s="6">
        <f>ROUND(I53*22%,2)</f>
        <v>31.82</v>
      </c>
      <c r="K53" s="6">
        <f t="shared" si="12"/>
        <v>95.32</v>
      </c>
      <c r="L53" s="6">
        <f>ROUND(SUM(I53:K53),2)</f>
        <v>271.77999999999997</v>
      </c>
      <c r="M53" s="6">
        <f t="shared" si="1"/>
        <v>32.61</v>
      </c>
      <c r="N53" s="6">
        <f t="shared" si="2"/>
        <v>304.39</v>
      </c>
    </row>
    <row r="54" spans="1:14" s="7" customFormat="1" x14ac:dyDescent="0.25">
      <c r="A54" s="37" t="s">
        <v>226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s="7" customFormat="1" ht="60.75" x14ac:dyDescent="0.25">
      <c r="A55" s="11">
        <v>37</v>
      </c>
      <c r="B55" s="11" t="s">
        <v>37</v>
      </c>
      <c r="C55" s="4" t="s">
        <v>38</v>
      </c>
      <c r="D55" s="5" t="s">
        <v>36</v>
      </c>
      <c r="E55" s="5">
        <v>4</v>
      </c>
      <c r="F55" s="5">
        <v>59.05</v>
      </c>
      <c r="G55" s="12">
        <v>2.95</v>
      </c>
      <c r="H55" s="6">
        <f>ROUND(F55*G55,2)</f>
        <v>174.2</v>
      </c>
      <c r="I55" s="6">
        <f t="shared" si="0"/>
        <v>247.36</v>
      </c>
      <c r="J55" s="6">
        <f t="shared" ref="J55:J173" si="13">ROUND(I55*22%,2)</f>
        <v>54.42</v>
      </c>
      <c r="K55" s="6">
        <f>ROUND(I55*65.9%,2)</f>
        <v>163.01</v>
      </c>
      <c r="L55" s="6">
        <f>ROUND(SUM(I55:K55),2)</f>
        <v>464.79</v>
      </c>
      <c r="M55" s="6">
        <f t="shared" si="1"/>
        <v>55.77</v>
      </c>
      <c r="N55" s="6">
        <f t="shared" si="2"/>
        <v>520.55999999999995</v>
      </c>
    </row>
    <row r="56" spans="1:14" s="7" customFormat="1" ht="60.75" x14ac:dyDescent="0.25">
      <c r="A56" s="11">
        <v>38</v>
      </c>
      <c r="B56" s="11" t="s">
        <v>39</v>
      </c>
      <c r="C56" s="4" t="s">
        <v>40</v>
      </c>
      <c r="D56" s="5" t="s">
        <v>36</v>
      </c>
      <c r="E56" s="5">
        <v>4</v>
      </c>
      <c r="F56" s="5">
        <v>59.05</v>
      </c>
      <c r="G56" s="12">
        <v>1.51</v>
      </c>
      <c r="H56" s="6">
        <f>ROUND(F56*G56,2)</f>
        <v>89.17</v>
      </c>
      <c r="I56" s="6">
        <f t="shared" ref="I56" si="14">ROUND(H56*42%+H56,2)</f>
        <v>126.62</v>
      </c>
      <c r="J56" s="6">
        <f t="shared" ref="J56" si="15">ROUND(I56*22%,2)</f>
        <v>27.86</v>
      </c>
      <c r="K56" s="6">
        <f t="shared" ref="K56" si="16">ROUND(I56*65.9%,2)</f>
        <v>83.44</v>
      </c>
      <c r="L56" s="6">
        <f>ROUND(SUM(I56:K56),2)</f>
        <v>237.92</v>
      </c>
      <c r="M56" s="6">
        <f t="shared" ref="M56" si="17">ROUND(L56*12%,2)</f>
        <v>28.55</v>
      </c>
      <c r="N56" s="6">
        <f t="shared" ref="N56" si="18">ROUND(L56+M56,2)</f>
        <v>266.47000000000003</v>
      </c>
    </row>
    <row r="57" spans="1:14" s="25" customFormat="1" ht="60.75" x14ac:dyDescent="0.25">
      <c r="A57" s="11">
        <v>38</v>
      </c>
      <c r="B57" s="11" t="s">
        <v>39</v>
      </c>
      <c r="C57" s="4" t="s">
        <v>40</v>
      </c>
      <c r="D57" s="5" t="s">
        <v>36</v>
      </c>
      <c r="E57" s="5">
        <v>4</v>
      </c>
      <c r="F57" s="5">
        <v>59.05</v>
      </c>
      <c r="G57" s="12">
        <v>2.8</v>
      </c>
      <c r="H57" s="6">
        <f>ROUND(F57*G57,2)</f>
        <v>165.34</v>
      </c>
      <c r="I57" s="6">
        <f t="shared" si="0"/>
        <v>234.78</v>
      </c>
      <c r="J57" s="6">
        <f t="shared" si="13"/>
        <v>51.65</v>
      </c>
      <c r="K57" s="6">
        <f t="shared" ref="K57:K59" si="19">ROUND(I57*65.9%,2)</f>
        <v>154.72</v>
      </c>
      <c r="L57" s="6">
        <f>ROUND(SUM(I57:K57),2)</f>
        <v>441.15</v>
      </c>
      <c r="M57" s="6">
        <f t="shared" si="1"/>
        <v>52.94</v>
      </c>
      <c r="N57" s="6">
        <f t="shared" si="2"/>
        <v>494.09</v>
      </c>
    </row>
    <row r="58" spans="1:14" s="7" customFormat="1" ht="45" x14ac:dyDescent="0.25">
      <c r="A58" s="9">
        <v>39</v>
      </c>
      <c r="B58" s="9" t="s">
        <v>131</v>
      </c>
      <c r="C58" s="14" t="s">
        <v>132</v>
      </c>
      <c r="D58" s="9" t="s">
        <v>36</v>
      </c>
      <c r="E58" s="9">
        <v>4</v>
      </c>
      <c r="F58" s="9">
        <v>59.05</v>
      </c>
      <c r="G58" s="15">
        <v>3.93</v>
      </c>
      <c r="H58" s="16">
        <f t="shared" ref="H58:H67" si="20">ROUND(F58*G58,2)</f>
        <v>232.07</v>
      </c>
      <c r="I58" s="16">
        <f t="shared" si="0"/>
        <v>329.54</v>
      </c>
      <c r="J58" s="6">
        <f t="shared" si="13"/>
        <v>72.5</v>
      </c>
      <c r="K58" s="6">
        <f t="shared" si="19"/>
        <v>217.17</v>
      </c>
      <c r="L58" s="16">
        <f t="shared" ref="L58:L64" si="21">ROUND(SUM(I58:K58),2)</f>
        <v>619.21</v>
      </c>
      <c r="M58" s="16">
        <f t="shared" si="1"/>
        <v>74.31</v>
      </c>
      <c r="N58" s="16">
        <f t="shared" si="2"/>
        <v>693.52</v>
      </c>
    </row>
    <row r="59" spans="1:14" s="7" customFormat="1" ht="45" x14ac:dyDescent="0.25">
      <c r="A59" s="9">
        <v>40</v>
      </c>
      <c r="B59" s="9" t="s">
        <v>133</v>
      </c>
      <c r="C59" s="14" t="s">
        <v>134</v>
      </c>
      <c r="D59" s="9" t="s">
        <v>36</v>
      </c>
      <c r="E59" s="9">
        <v>4</v>
      </c>
      <c r="F59" s="9">
        <v>59.05</v>
      </c>
      <c r="G59" s="16">
        <v>6.62</v>
      </c>
      <c r="H59" s="16">
        <f t="shared" si="20"/>
        <v>390.91</v>
      </c>
      <c r="I59" s="16">
        <f t="shared" si="0"/>
        <v>555.09</v>
      </c>
      <c r="J59" s="6">
        <f t="shared" si="13"/>
        <v>122.12</v>
      </c>
      <c r="K59" s="6">
        <f t="shared" si="19"/>
        <v>365.8</v>
      </c>
      <c r="L59" s="16">
        <f t="shared" si="21"/>
        <v>1043.01</v>
      </c>
      <c r="M59" s="16">
        <f t="shared" si="1"/>
        <v>125.16</v>
      </c>
      <c r="N59" s="16">
        <f t="shared" si="2"/>
        <v>1168.17</v>
      </c>
    </row>
    <row r="60" spans="1:14" s="1" customFormat="1" ht="51" customHeight="1" x14ac:dyDescent="0.25">
      <c r="A60" s="2" t="s">
        <v>4</v>
      </c>
      <c r="B60" s="2" t="s">
        <v>5</v>
      </c>
      <c r="C60" s="2" t="s">
        <v>6</v>
      </c>
      <c r="D60" s="2" t="s">
        <v>7</v>
      </c>
      <c r="E60" s="3" t="s">
        <v>8</v>
      </c>
      <c r="F60" s="3" t="s">
        <v>9</v>
      </c>
      <c r="G60" s="2" t="s">
        <v>10</v>
      </c>
      <c r="H60" s="2" t="s">
        <v>11</v>
      </c>
      <c r="I60" s="2" t="s">
        <v>12</v>
      </c>
      <c r="J60" s="2" t="s">
        <v>13</v>
      </c>
      <c r="K60" s="2" t="s">
        <v>295</v>
      </c>
      <c r="L60" s="2" t="s">
        <v>14</v>
      </c>
      <c r="M60" s="2" t="s">
        <v>15</v>
      </c>
      <c r="N60" s="2" t="s">
        <v>16</v>
      </c>
    </row>
    <row r="61" spans="1:14" s="7" customFormat="1" ht="45" x14ac:dyDescent="0.25">
      <c r="A61" s="19">
        <v>41</v>
      </c>
      <c r="B61" s="11" t="s">
        <v>131</v>
      </c>
      <c r="C61" s="4" t="s">
        <v>198</v>
      </c>
      <c r="D61" s="5" t="s">
        <v>36</v>
      </c>
      <c r="E61" s="5">
        <v>4</v>
      </c>
      <c r="F61" s="5">
        <v>59.05</v>
      </c>
      <c r="G61" s="12">
        <v>5.04</v>
      </c>
      <c r="H61" s="6">
        <f t="shared" si="20"/>
        <v>297.61</v>
      </c>
      <c r="I61" s="6">
        <f t="shared" si="0"/>
        <v>422.61</v>
      </c>
      <c r="J61" s="6">
        <f t="shared" si="13"/>
        <v>92.97</v>
      </c>
      <c r="K61" s="6">
        <f>ROUND(I61*65.9%,2)</f>
        <v>278.5</v>
      </c>
      <c r="L61" s="6">
        <f t="shared" si="21"/>
        <v>794.08</v>
      </c>
      <c r="M61" s="6">
        <f t="shared" si="1"/>
        <v>95.29</v>
      </c>
      <c r="N61" s="6">
        <f t="shared" si="2"/>
        <v>889.37</v>
      </c>
    </row>
    <row r="62" spans="1:14" s="7" customFormat="1" ht="45" x14ac:dyDescent="0.25">
      <c r="A62" s="11">
        <v>42</v>
      </c>
      <c r="B62" s="11" t="s">
        <v>37</v>
      </c>
      <c r="C62" s="4" t="s">
        <v>199</v>
      </c>
      <c r="D62" s="5" t="s">
        <v>36</v>
      </c>
      <c r="E62" s="5">
        <v>4</v>
      </c>
      <c r="F62" s="5">
        <v>59.05</v>
      </c>
      <c r="G62" s="12">
        <v>4.0999999999999996</v>
      </c>
      <c r="H62" s="6">
        <f t="shared" si="20"/>
        <v>242.11</v>
      </c>
      <c r="I62" s="6">
        <f t="shared" si="0"/>
        <v>343.8</v>
      </c>
      <c r="J62" s="6">
        <f t="shared" si="13"/>
        <v>75.64</v>
      </c>
      <c r="K62" s="6">
        <f t="shared" ref="K62:K68" si="22">ROUND(I62*65.9%,2)</f>
        <v>226.56</v>
      </c>
      <c r="L62" s="6">
        <f t="shared" si="21"/>
        <v>646</v>
      </c>
      <c r="M62" s="6">
        <f t="shared" si="1"/>
        <v>77.52</v>
      </c>
      <c r="N62" s="6">
        <f t="shared" si="2"/>
        <v>723.52</v>
      </c>
    </row>
    <row r="63" spans="1:14" s="7" customFormat="1" ht="45" x14ac:dyDescent="0.25">
      <c r="A63" s="19">
        <v>43</v>
      </c>
      <c r="B63" s="11" t="s">
        <v>200</v>
      </c>
      <c r="C63" s="4" t="s">
        <v>201</v>
      </c>
      <c r="D63" s="5" t="s">
        <v>36</v>
      </c>
      <c r="E63" s="5">
        <v>4</v>
      </c>
      <c r="F63" s="5">
        <v>59.05</v>
      </c>
      <c r="G63" s="12">
        <v>4.3899999999999997</v>
      </c>
      <c r="H63" s="6">
        <f t="shared" si="20"/>
        <v>259.23</v>
      </c>
      <c r="I63" s="6">
        <f t="shared" si="0"/>
        <v>368.11</v>
      </c>
      <c r="J63" s="6">
        <f t="shared" si="13"/>
        <v>80.98</v>
      </c>
      <c r="K63" s="6">
        <f t="shared" si="22"/>
        <v>242.58</v>
      </c>
      <c r="L63" s="6">
        <f t="shared" si="21"/>
        <v>691.67</v>
      </c>
      <c r="M63" s="6">
        <f t="shared" si="1"/>
        <v>83</v>
      </c>
      <c r="N63" s="6">
        <f t="shared" si="2"/>
        <v>774.67</v>
      </c>
    </row>
    <row r="64" spans="1:14" s="7" customFormat="1" ht="45" x14ac:dyDescent="0.25">
      <c r="A64" s="11">
        <v>44</v>
      </c>
      <c r="B64" s="9" t="s">
        <v>133</v>
      </c>
      <c r="C64" s="14" t="s">
        <v>259</v>
      </c>
      <c r="D64" s="9" t="s">
        <v>36</v>
      </c>
      <c r="E64" s="9">
        <v>4</v>
      </c>
      <c r="F64" s="5">
        <v>59.05</v>
      </c>
      <c r="G64" s="16">
        <v>4.68</v>
      </c>
      <c r="H64" s="16">
        <f t="shared" si="20"/>
        <v>276.35000000000002</v>
      </c>
      <c r="I64" s="16">
        <f t="shared" si="0"/>
        <v>392.42</v>
      </c>
      <c r="J64" s="6">
        <f t="shared" si="13"/>
        <v>86.33</v>
      </c>
      <c r="K64" s="6">
        <f t="shared" si="22"/>
        <v>258.60000000000002</v>
      </c>
      <c r="L64" s="16">
        <f t="shared" si="21"/>
        <v>737.35</v>
      </c>
      <c r="M64" s="16">
        <f t="shared" si="1"/>
        <v>88.48</v>
      </c>
      <c r="N64" s="16">
        <f t="shared" si="2"/>
        <v>825.83</v>
      </c>
    </row>
    <row r="65" spans="1:14" s="7" customFormat="1" ht="45" x14ac:dyDescent="0.25">
      <c r="A65" s="19">
        <v>45</v>
      </c>
      <c r="B65" s="9" t="s">
        <v>206</v>
      </c>
      <c r="C65" s="14" t="s">
        <v>207</v>
      </c>
      <c r="D65" s="9" t="s">
        <v>36</v>
      </c>
      <c r="E65" s="9">
        <v>4</v>
      </c>
      <c r="F65" s="5">
        <v>59.05</v>
      </c>
      <c r="G65" s="16">
        <v>4.68</v>
      </c>
      <c r="H65" s="16">
        <f t="shared" ref="H65" si="23">ROUND(F65*G65,2)</f>
        <v>276.35000000000002</v>
      </c>
      <c r="I65" s="16">
        <f t="shared" ref="I65" si="24">ROUND(H65*42%+H65,2)</f>
        <v>392.42</v>
      </c>
      <c r="J65" s="6">
        <f t="shared" ref="J65" si="25">ROUND(I65*22%,2)</f>
        <v>86.33</v>
      </c>
      <c r="K65" s="6">
        <f t="shared" ref="K65" si="26">ROUND(I65*65.9%,2)</f>
        <v>258.60000000000002</v>
      </c>
      <c r="L65" s="16">
        <f>ROUND(SUM(I65:K65),2)</f>
        <v>737.35</v>
      </c>
      <c r="M65" s="16">
        <f t="shared" ref="M65" si="27">ROUND(L65*12%,2)</f>
        <v>88.48</v>
      </c>
      <c r="N65" s="16">
        <f t="shared" ref="N65" si="28">ROUND(L65+M65,2)</f>
        <v>825.83</v>
      </c>
    </row>
    <row r="66" spans="1:14" s="25" customFormat="1" ht="45" x14ac:dyDescent="0.25">
      <c r="A66" s="11">
        <v>46</v>
      </c>
      <c r="B66" s="5" t="s">
        <v>206</v>
      </c>
      <c r="C66" s="4" t="s">
        <v>305</v>
      </c>
      <c r="D66" s="5" t="s">
        <v>36</v>
      </c>
      <c r="E66" s="5">
        <v>4</v>
      </c>
      <c r="F66" s="5">
        <v>59.05</v>
      </c>
      <c r="G66" s="8">
        <v>3.41</v>
      </c>
      <c r="H66" s="8">
        <f t="shared" si="20"/>
        <v>201.36</v>
      </c>
      <c r="I66" s="8">
        <f t="shared" si="0"/>
        <v>285.93</v>
      </c>
      <c r="J66" s="6">
        <f t="shared" si="13"/>
        <v>62.9</v>
      </c>
      <c r="K66" s="6">
        <f t="shared" si="22"/>
        <v>188.43</v>
      </c>
      <c r="L66" s="8">
        <f>ROUND(SUM(I66:K66),2)</f>
        <v>537.26</v>
      </c>
      <c r="M66" s="8">
        <f t="shared" si="1"/>
        <v>64.47</v>
      </c>
      <c r="N66" s="8">
        <f t="shared" si="2"/>
        <v>601.73</v>
      </c>
    </row>
    <row r="67" spans="1:14" s="7" customFormat="1" ht="45" x14ac:dyDescent="0.25">
      <c r="A67" s="19">
        <v>47</v>
      </c>
      <c r="B67" s="9" t="s">
        <v>210</v>
      </c>
      <c r="C67" s="14" t="s">
        <v>304</v>
      </c>
      <c r="D67" s="9" t="s">
        <v>27</v>
      </c>
      <c r="E67" s="9">
        <v>4</v>
      </c>
      <c r="F67" s="9">
        <v>59.05</v>
      </c>
      <c r="G67" s="16">
        <v>1.87</v>
      </c>
      <c r="H67" s="16">
        <f t="shared" si="20"/>
        <v>110.42</v>
      </c>
      <c r="I67" s="16">
        <f t="shared" si="0"/>
        <v>156.80000000000001</v>
      </c>
      <c r="J67" s="6">
        <f t="shared" si="13"/>
        <v>34.5</v>
      </c>
      <c r="K67" s="6">
        <f t="shared" si="22"/>
        <v>103.33</v>
      </c>
      <c r="L67" s="16">
        <f>ROUND(SUM(I67:K67),2)</f>
        <v>294.63</v>
      </c>
      <c r="M67" s="16">
        <f t="shared" si="1"/>
        <v>35.36</v>
      </c>
      <c r="N67" s="16">
        <f t="shared" si="2"/>
        <v>329.99</v>
      </c>
    </row>
    <row r="68" spans="1:14" s="7" customFormat="1" ht="48" customHeight="1" x14ac:dyDescent="0.25">
      <c r="A68" s="11">
        <v>48</v>
      </c>
      <c r="B68" s="11" t="s">
        <v>200</v>
      </c>
      <c r="C68" s="4" t="s">
        <v>217</v>
      </c>
      <c r="D68" s="5" t="s">
        <v>36</v>
      </c>
      <c r="E68" s="5">
        <v>4</v>
      </c>
      <c r="F68" s="5">
        <v>59.05</v>
      </c>
      <c r="G68" s="12">
        <v>3.19</v>
      </c>
      <c r="H68" s="6">
        <f>ROUND(F68*G68,2)</f>
        <v>188.37</v>
      </c>
      <c r="I68" s="6">
        <f t="shared" si="0"/>
        <v>267.49</v>
      </c>
      <c r="J68" s="6">
        <f>ROUND(I68*22%,2)</f>
        <v>58.85</v>
      </c>
      <c r="K68" s="6">
        <f t="shared" si="22"/>
        <v>176.28</v>
      </c>
      <c r="L68" s="6">
        <f>ROUND(SUM(I68:K68),2)</f>
        <v>502.62</v>
      </c>
      <c r="M68" s="6">
        <f t="shared" si="1"/>
        <v>60.31</v>
      </c>
      <c r="N68" s="6">
        <f t="shared" si="2"/>
        <v>562.92999999999995</v>
      </c>
    </row>
    <row r="69" spans="1:14" s="7" customFormat="1" x14ac:dyDescent="0.25">
      <c r="A69" s="37" t="s">
        <v>231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</row>
    <row r="70" spans="1:14" s="7" customFormat="1" ht="30" x14ac:dyDescent="0.25">
      <c r="A70" s="11">
        <v>49</v>
      </c>
      <c r="B70" s="11" t="s">
        <v>41</v>
      </c>
      <c r="C70" s="4" t="s">
        <v>42</v>
      </c>
      <c r="D70" s="5" t="s">
        <v>17</v>
      </c>
      <c r="E70" s="5">
        <v>2</v>
      </c>
      <c r="F70" s="5">
        <v>47.24</v>
      </c>
      <c r="G70" s="12">
        <v>1.9E-2</v>
      </c>
      <c r="H70" s="6">
        <f>ROUND(F70*G70,2)</f>
        <v>0.9</v>
      </c>
      <c r="I70" s="6">
        <f t="shared" si="0"/>
        <v>1.28</v>
      </c>
      <c r="J70" s="6">
        <f t="shared" si="13"/>
        <v>0.28000000000000003</v>
      </c>
      <c r="K70" s="6">
        <f>ROUND(I70*65.9%,2)</f>
        <v>0.84</v>
      </c>
      <c r="L70" s="6">
        <f>ROUND(SUM(I70:K70),2)</f>
        <v>2.4</v>
      </c>
      <c r="M70" s="6">
        <f t="shared" si="1"/>
        <v>0.28999999999999998</v>
      </c>
      <c r="N70" s="6">
        <f t="shared" si="2"/>
        <v>2.69</v>
      </c>
    </row>
    <row r="71" spans="1:14" s="7" customFormat="1" ht="90" x14ac:dyDescent="0.25">
      <c r="A71" s="11">
        <v>50</v>
      </c>
      <c r="B71" s="11" t="s">
        <v>43</v>
      </c>
      <c r="C71" s="13" t="s">
        <v>44</v>
      </c>
      <c r="D71" s="11" t="s">
        <v>17</v>
      </c>
      <c r="E71" s="11">
        <v>2</v>
      </c>
      <c r="F71" s="11">
        <v>47.24</v>
      </c>
      <c r="G71" s="12">
        <v>0.66700000000000004</v>
      </c>
      <c r="H71" s="6">
        <f t="shared" ref="H71:H173" si="29">ROUND(F71*G71,2)</f>
        <v>31.51</v>
      </c>
      <c r="I71" s="6">
        <f t="shared" si="0"/>
        <v>44.74</v>
      </c>
      <c r="J71" s="6">
        <f t="shared" si="13"/>
        <v>9.84</v>
      </c>
      <c r="K71" s="6">
        <f>ROUND(I71*65.9%,2)</f>
        <v>29.48</v>
      </c>
      <c r="L71" s="6">
        <f>ROUND(SUM(I71:K71),2)</f>
        <v>84.06</v>
      </c>
      <c r="M71" s="6">
        <f t="shared" si="1"/>
        <v>10.09</v>
      </c>
      <c r="N71" s="6">
        <f t="shared" si="2"/>
        <v>94.15</v>
      </c>
    </row>
    <row r="72" spans="1:14" s="1" customFormat="1" ht="51" customHeight="1" x14ac:dyDescent="0.25">
      <c r="A72" s="2" t="s">
        <v>4</v>
      </c>
      <c r="B72" s="2" t="s">
        <v>5</v>
      </c>
      <c r="C72" s="2" t="s">
        <v>6</v>
      </c>
      <c r="D72" s="2" t="s">
        <v>7</v>
      </c>
      <c r="E72" s="3" t="s">
        <v>8</v>
      </c>
      <c r="F72" s="3" t="s">
        <v>9</v>
      </c>
      <c r="G72" s="2" t="s">
        <v>10</v>
      </c>
      <c r="H72" s="2" t="s">
        <v>11</v>
      </c>
      <c r="I72" s="2" t="s">
        <v>12</v>
      </c>
      <c r="J72" s="2" t="s">
        <v>13</v>
      </c>
      <c r="K72" s="2" t="s">
        <v>295</v>
      </c>
      <c r="L72" s="2" t="s">
        <v>14</v>
      </c>
      <c r="M72" s="2" t="s">
        <v>15</v>
      </c>
      <c r="N72" s="2" t="s">
        <v>16</v>
      </c>
    </row>
    <row r="73" spans="1:14" s="7" customFormat="1" ht="60" x14ac:dyDescent="0.25">
      <c r="A73" s="5">
        <v>51</v>
      </c>
      <c r="B73" s="9" t="s">
        <v>86</v>
      </c>
      <c r="C73" s="14" t="s">
        <v>87</v>
      </c>
      <c r="D73" s="9" t="s">
        <v>17</v>
      </c>
      <c r="E73" s="9">
        <v>2</v>
      </c>
      <c r="F73" s="5">
        <v>47.24</v>
      </c>
      <c r="G73" s="15">
        <v>0.66700000000000004</v>
      </c>
      <c r="H73" s="16">
        <f t="shared" ref="H73:H77" si="30">ROUND(F73*G73,2)</f>
        <v>31.51</v>
      </c>
      <c r="I73" s="16">
        <f t="shared" ref="I73:I96" si="31">ROUND(H73*42%+H73,2)</f>
        <v>44.74</v>
      </c>
      <c r="J73" s="6">
        <f t="shared" ref="J73:J96" si="32">ROUND(I73*22%,2)</f>
        <v>9.84</v>
      </c>
      <c r="K73" s="6">
        <f>ROUND(I73*65.9%,2)</f>
        <v>29.48</v>
      </c>
      <c r="L73" s="16">
        <f t="shared" ref="L73:L89" si="33">ROUND(SUM(I73:K73),2)</f>
        <v>84.06</v>
      </c>
      <c r="M73" s="16">
        <f t="shared" ref="M73:M96" si="34">ROUND(L73*12%,2)</f>
        <v>10.09</v>
      </c>
      <c r="N73" s="16">
        <f t="shared" ref="N73:N96" si="35">ROUND(L73+M73,2)</f>
        <v>94.15</v>
      </c>
    </row>
    <row r="74" spans="1:14" s="7" customFormat="1" ht="60" x14ac:dyDescent="0.25">
      <c r="A74" s="5">
        <v>52</v>
      </c>
      <c r="B74" s="9" t="s">
        <v>88</v>
      </c>
      <c r="C74" s="14" t="s">
        <v>89</v>
      </c>
      <c r="D74" s="9" t="s">
        <v>17</v>
      </c>
      <c r="E74" s="9">
        <v>5</v>
      </c>
      <c r="F74" s="16">
        <v>67.36</v>
      </c>
      <c r="G74" s="9">
        <v>0.30299999999999999</v>
      </c>
      <c r="H74" s="16">
        <f t="shared" si="30"/>
        <v>20.41</v>
      </c>
      <c r="I74" s="16">
        <f t="shared" si="31"/>
        <v>28.98</v>
      </c>
      <c r="J74" s="6">
        <f t="shared" si="32"/>
        <v>6.38</v>
      </c>
      <c r="K74" s="6">
        <f t="shared" ref="K74:K82" si="36">ROUND(I74*65.9%,2)</f>
        <v>19.100000000000001</v>
      </c>
      <c r="L74" s="16">
        <f t="shared" si="33"/>
        <v>54.46</v>
      </c>
      <c r="M74" s="16">
        <f t="shared" si="34"/>
        <v>6.54</v>
      </c>
      <c r="N74" s="16">
        <f t="shared" si="35"/>
        <v>61</v>
      </c>
    </row>
    <row r="75" spans="1:14" s="7" customFormat="1" ht="45" x14ac:dyDescent="0.25">
      <c r="A75" s="5">
        <v>53</v>
      </c>
      <c r="B75" s="19" t="s">
        <v>141</v>
      </c>
      <c r="C75" s="20" t="s">
        <v>142</v>
      </c>
      <c r="D75" s="19" t="s">
        <v>51</v>
      </c>
      <c r="E75" s="19">
        <v>2</v>
      </c>
      <c r="F75" s="19">
        <v>47.24</v>
      </c>
      <c r="G75" s="19">
        <v>0.13700000000000001</v>
      </c>
      <c r="H75" s="21">
        <f t="shared" si="30"/>
        <v>6.47</v>
      </c>
      <c r="I75" s="21">
        <f t="shared" si="31"/>
        <v>9.19</v>
      </c>
      <c r="J75" s="6">
        <f t="shared" si="32"/>
        <v>2.02</v>
      </c>
      <c r="K75" s="6">
        <f t="shared" si="36"/>
        <v>6.06</v>
      </c>
      <c r="L75" s="21">
        <f t="shared" si="33"/>
        <v>17.27</v>
      </c>
      <c r="M75" s="21">
        <f t="shared" si="34"/>
        <v>2.0699999999999998</v>
      </c>
      <c r="N75" s="21">
        <f t="shared" si="35"/>
        <v>19.34</v>
      </c>
    </row>
    <row r="76" spans="1:14" s="7" customFormat="1" ht="45" x14ac:dyDescent="0.25">
      <c r="A76" s="5">
        <v>54</v>
      </c>
      <c r="B76" s="19" t="s">
        <v>143</v>
      </c>
      <c r="C76" s="20" t="s">
        <v>144</v>
      </c>
      <c r="D76" s="19" t="s">
        <v>51</v>
      </c>
      <c r="E76" s="19">
        <v>2</v>
      </c>
      <c r="F76" s="19">
        <v>47.24</v>
      </c>
      <c r="G76" s="19">
        <v>4.2000000000000003E-2</v>
      </c>
      <c r="H76" s="21">
        <f t="shared" si="30"/>
        <v>1.98</v>
      </c>
      <c r="I76" s="21">
        <f t="shared" si="31"/>
        <v>2.81</v>
      </c>
      <c r="J76" s="6">
        <f t="shared" si="32"/>
        <v>0.62</v>
      </c>
      <c r="K76" s="6">
        <f t="shared" si="36"/>
        <v>1.85</v>
      </c>
      <c r="L76" s="21">
        <f t="shared" si="33"/>
        <v>5.28</v>
      </c>
      <c r="M76" s="21">
        <f t="shared" si="34"/>
        <v>0.63</v>
      </c>
      <c r="N76" s="21">
        <f t="shared" si="35"/>
        <v>5.91</v>
      </c>
    </row>
    <row r="77" spans="1:14" s="7" customFormat="1" x14ac:dyDescent="0.25">
      <c r="A77" s="5">
        <v>55</v>
      </c>
      <c r="B77" s="19" t="s">
        <v>145</v>
      </c>
      <c r="C77" s="20" t="s">
        <v>146</v>
      </c>
      <c r="D77" s="19" t="s">
        <v>147</v>
      </c>
      <c r="E77" s="19">
        <v>5</v>
      </c>
      <c r="F77" s="19">
        <v>67.36</v>
      </c>
      <c r="G77" s="19">
        <v>1.08</v>
      </c>
      <c r="H77" s="21">
        <f t="shared" si="30"/>
        <v>72.75</v>
      </c>
      <c r="I77" s="21">
        <f t="shared" si="31"/>
        <v>103.31</v>
      </c>
      <c r="J77" s="6">
        <f t="shared" si="32"/>
        <v>22.73</v>
      </c>
      <c r="K77" s="6">
        <f t="shared" si="36"/>
        <v>68.08</v>
      </c>
      <c r="L77" s="21">
        <f t="shared" si="33"/>
        <v>194.12</v>
      </c>
      <c r="M77" s="21">
        <f t="shared" si="34"/>
        <v>23.29</v>
      </c>
      <c r="N77" s="21">
        <f t="shared" si="35"/>
        <v>217.41</v>
      </c>
    </row>
    <row r="78" spans="1:14" s="7" customFormat="1" ht="30" x14ac:dyDescent="0.25">
      <c r="A78" s="5">
        <v>56</v>
      </c>
      <c r="B78" s="19" t="s">
        <v>188</v>
      </c>
      <c r="C78" s="20" t="s">
        <v>189</v>
      </c>
      <c r="D78" s="19" t="s">
        <v>51</v>
      </c>
      <c r="E78" s="19">
        <v>2</v>
      </c>
      <c r="F78" s="19">
        <v>47.24</v>
      </c>
      <c r="G78" s="23">
        <v>0.82</v>
      </c>
      <c r="H78" s="21">
        <f>ROUND(F78*G78,2)</f>
        <v>38.74</v>
      </c>
      <c r="I78" s="21">
        <f t="shared" si="31"/>
        <v>55.01</v>
      </c>
      <c r="J78" s="6">
        <f t="shared" si="32"/>
        <v>12.1</v>
      </c>
      <c r="K78" s="6">
        <f t="shared" si="36"/>
        <v>36.25</v>
      </c>
      <c r="L78" s="21">
        <f t="shared" si="33"/>
        <v>103.36</v>
      </c>
      <c r="M78" s="21">
        <f t="shared" si="34"/>
        <v>12.4</v>
      </c>
      <c r="N78" s="21">
        <f t="shared" si="35"/>
        <v>115.76</v>
      </c>
    </row>
    <row r="79" spans="1:14" s="7" customFormat="1" ht="45" x14ac:dyDescent="0.25">
      <c r="A79" s="5">
        <v>57</v>
      </c>
      <c r="B79" s="11" t="s">
        <v>194</v>
      </c>
      <c r="C79" s="4" t="s">
        <v>195</v>
      </c>
      <c r="D79" s="5" t="s">
        <v>36</v>
      </c>
      <c r="E79" s="5">
        <v>1</v>
      </c>
      <c r="F79" s="5">
        <v>43.74</v>
      </c>
      <c r="G79" s="12">
        <v>1.444</v>
      </c>
      <c r="H79" s="6">
        <f t="shared" ref="H79:H91" si="37">ROUND(F79*G79,2)</f>
        <v>63.16</v>
      </c>
      <c r="I79" s="6">
        <f t="shared" si="31"/>
        <v>89.69</v>
      </c>
      <c r="J79" s="6">
        <f t="shared" si="32"/>
        <v>19.73</v>
      </c>
      <c r="K79" s="6">
        <f t="shared" si="36"/>
        <v>59.11</v>
      </c>
      <c r="L79" s="6">
        <f t="shared" si="33"/>
        <v>168.53</v>
      </c>
      <c r="M79" s="6">
        <f t="shared" si="34"/>
        <v>20.22</v>
      </c>
      <c r="N79" s="6">
        <f t="shared" si="35"/>
        <v>188.75</v>
      </c>
    </row>
    <row r="80" spans="1:14" s="7" customFormat="1" x14ac:dyDescent="0.25">
      <c r="A80" s="5">
        <v>58</v>
      </c>
      <c r="B80" s="11" t="s">
        <v>202</v>
      </c>
      <c r="C80" s="4" t="s">
        <v>203</v>
      </c>
      <c r="D80" s="5" t="s">
        <v>27</v>
      </c>
      <c r="E80" s="5">
        <v>3</v>
      </c>
      <c r="F80" s="5">
        <v>52.49</v>
      </c>
      <c r="G80" s="12">
        <v>1.5</v>
      </c>
      <c r="H80" s="6">
        <f t="shared" si="37"/>
        <v>78.739999999999995</v>
      </c>
      <c r="I80" s="6">
        <f t="shared" si="31"/>
        <v>111.81</v>
      </c>
      <c r="J80" s="6">
        <f t="shared" si="32"/>
        <v>24.6</v>
      </c>
      <c r="K80" s="6">
        <f t="shared" si="36"/>
        <v>73.680000000000007</v>
      </c>
      <c r="L80" s="6">
        <f t="shared" si="33"/>
        <v>210.09</v>
      </c>
      <c r="M80" s="6">
        <f t="shared" si="34"/>
        <v>25.21</v>
      </c>
      <c r="N80" s="6">
        <f t="shared" si="35"/>
        <v>235.3</v>
      </c>
    </row>
    <row r="81" spans="1:14" s="7" customFormat="1" ht="75" x14ac:dyDescent="0.25">
      <c r="A81" s="5">
        <v>59</v>
      </c>
      <c r="B81" s="9" t="s">
        <v>49</v>
      </c>
      <c r="C81" s="14" t="s">
        <v>50</v>
      </c>
      <c r="D81" s="9" t="s">
        <v>51</v>
      </c>
      <c r="E81" s="9">
        <v>2</v>
      </c>
      <c r="F81" s="9">
        <v>47.24</v>
      </c>
      <c r="G81" s="15">
        <v>0.31</v>
      </c>
      <c r="H81" s="16">
        <f t="shared" si="37"/>
        <v>14.64</v>
      </c>
      <c r="I81" s="16">
        <f t="shared" si="31"/>
        <v>20.79</v>
      </c>
      <c r="J81" s="6">
        <f t="shared" si="32"/>
        <v>4.57</v>
      </c>
      <c r="K81" s="6">
        <f t="shared" si="36"/>
        <v>13.7</v>
      </c>
      <c r="L81" s="16">
        <f t="shared" si="33"/>
        <v>39.06</v>
      </c>
      <c r="M81" s="16">
        <f t="shared" si="34"/>
        <v>4.6900000000000004</v>
      </c>
      <c r="N81" s="16">
        <f t="shared" si="35"/>
        <v>43.75</v>
      </c>
    </row>
    <row r="82" spans="1:14" s="7" customFormat="1" ht="60" x14ac:dyDescent="0.25">
      <c r="A82" s="5">
        <v>60</v>
      </c>
      <c r="B82" s="5" t="s">
        <v>84</v>
      </c>
      <c r="C82" s="4" t="s">
        <v>85</v>
      </c>
      <c r="D82" s="5" t="s">
        <v>27</v>
      </c>
      <c r="E82" s="5">
        <v>2</v>
      </c>
      <c r="F82" s="5">
        <v>47.24</v>
      </c>
      <c r="G82" s="17">
        <v>5</v>
      </c>
      <c r="H82" s="8">
        <f t="shared" si="37"/>
        <v>236.2</v>
      </c>
      <c r="I82" s="8">
        <f t="shared" si="31"/>
        <v>335.4</v>
      </c>
      <c r="J82" s="6">
        <f t="shared" si="32"/>
        <v>73.790000000000006</v>
      </c>
      <c r="K82" s="6">
        <f t="shared" si="36"/>
        <v>221.03</v>
      </c>
      <c r="L82" s="8">
        <f t="shared" si="33"/>
        <v>630.22</v>
      </c>
      <c r="M82" s="8">
        <f t="shared" si="34"/>
        <v>75.63</v>
      </c>
      <c r="N82" s="8">
        <f t="shared" si="35"/>
        <v>705.85</v>
      </c>
    </row>
    <row r="83" spans="1:14" s="1" customFormat="1" ht="51" customHeight="1" x14ac:dyDescent="0.25">
      <c r="A83" s="2" t="s">
        <v>4</v>
      </c>
      <c r="B83" s="2" t="s">
        <v>5</v>
      </c>
      <c r="C83" s="2" t="s">
        <v>6</v>
      </c>
      <c r="D83" s="2" t="s">
        <v>7</v>
      </c>
      <c r="E83" s="3" t="s">
        <v>8</v>
      </c>
      <c r="F83" s="3" t="s">
        <v>9</v>
      </c>
      <c r="G83" s="2" t="s">
        <v>10</v>
      </c>
      <c r="H83" s="2" t="s">
        <v>11</v>
      </c>
      <c r="I83" s="2" t="s">
        <v>12</v>
      </c>
      <c r="J83" s="2" t="s">
        <v>13</v>
      </c>
      <c r="K83" s="2" t="s">
        <v>295</v>
      </c>
      <c r="L83" s="2" t="s">
        <v>14</v>
      </c>
      <c r="M83" s="2" t="s">
        <v>15</v>
      </c>
      <c r="N83" s="2" t="s">
        <v>16</v>
      </c>
    </row>
    <row r="84" spans="1:14" s="7" customFormat="1" ht="45" x14ac:dyDescent="0.25">
      <c r="A84" s="5">
        <v>61</v>
      </c>
      <c r="B84" s="9" t="s">
        <v>90</v>
      </c>
      <c r="C84" s="14" t="s">
        <v>91</v>
      </c>
      <c r="D84" s="9" t="s">
        <v>27</v>
      </c>
      <c r="E84" s="9">
        <v>2</v>
      </c>
      <c r="F84" s="16">
        <v>47.24</v>
      </c>
      <c r="G84" s="9">
        <v>6.6669999999999998</v>
      </c>
      <c r="H84" s="16">
        <f t="shared" si="37"/>
        <v>314.95</v>
      </c>
      <c r="I84" s="16">
        <f t="shared" si="31"/>
        <v>447.23</v>
      </c>
      <c r="J84" s="6">
        <f t="shared" si="32"/>
        <v>98.39</v>
      </c>
      <c r="K84" s="6">
        <f>ROUND(I84*65.9%,2)</f>
        <v>294.72000000000003</v>
      </c>
      <c r="L84" s="16">
        <f t="shared" si="33"/>
        <v>840.34</v>
      </c>
      <c r="M84" s="16">
        <f t="shared" si="34"/>
        <v>100.84</v>
      </c>
      <c r="N84" s="16">
        <f t="shared" si="35"/>
        <v>941.18</v>
      </c>
    </row>
    <row r="85" spans="1:14" s="7" customFormat="1" ht="60" x14ac:dyDescent="0.25">
      <c r="A85" s="5">
        <v>62</v>
      </c>
      <c r="B85" s="9" t="s">
        <v>101</v>
      </c>
      <c r="C85" s="14" t="s">
        <v>102</v>
      </c>
      <c r="D85" s="9" t="s">
        <v>27</v>
      </c>
      <c r="E85" s="9">
        <v>2</v>
      </c>
      <c r="F85" s="9">
        <v>47.24</v>
      </c>
      <c r="G85" s="16">
        <v>10</v>
      </c>
      <c r="H85" s="16">
        <f t="shared" si="37"/>
        <v>472.4</v>
      </c>
      <c r="I85" s="16">
        <f t="shared" si="31"/>
        <v>670.81</v>
      </c>
      <c r="J85" s="6">
        <f t="shared" si="32"/>
        <v>147.58000000000001</v>
      </c>
      <c r="K85" s="6">
        <f t="shared" ref="K85:K92" si="38">ROUND(I85*65.9%,2)</f>
        <v>442.06</v>
      </c>
      <c r="L85" s="16">
        <f t="shared" si="33"/>
        <v>1260.45</v>
      </c>
      <c r="M85" s="16">
        <f t="shared" si="34"/>
        <v>151.25</v>
      </c>
      <c r="N85" s="16">
        <f t="shared" si="35"/>
        <v>1411.7</v>
      </c>
    </row>
    <row r="86" spans="1:14" s="7" customFormat="1" ht="30" x14ac:dyDescent="0.25">
      <c r="A86" s="9">
        <v>53</v>
      </c>
      <c r="B86" s="9" t="s">
        <v>103</v>
      </c>
      <c r="C86" s="14" t="s">
        <v>104</v>
      </c>
      <c r="D86" s="9" t="s">
        <v>56</v>
      </c>
      <c r="E86" s="9">
        <v>3</v>
      </c>
      <c r="F86" s="9">
        <v>52.49</v>
      </c>
      <c r="G86" s="9">
        <v>11.111000000000001</v>
      </c>
      <c r="H86" s="16">
        <f t="shared" si="37"/>
        <v>583.22</v>
      </c>
      <c r="I86" s="16">
        <f t="shared" si="31"/>
        <v>828.17</v>
      </c>
      <c r="J86" s="6">
        <f t="shared" si="32"/>
        <v>182.2</v>
      </c>
      <c r="K86" s="6">
        <f t="shared" si="38"/>
        <v>545.76</v>
      </c>
      <c r="L86" s="16">
        <f t="shared" si="33"/>
        <v>1556.13</v>
      </c>
      <c r="M86" s="16">
        <f t="shared" si="34"/>
        <v>186.74</v>
      </c>
      <c r="N86" s="16">
        <f t="shared" si="35"/>
        <v>1742.87</v>
      </c>
    </row>
    <row r="87" spans="1:14" s="7" customFormat="1" ht="60" x14ac:dyDescent="0.25">
      <c r="A87" s="9">
        <v>64</v>
      </c>
      <c r="B87" s="19" t="s">
        <v>137</v>
      </c>
      <c r="C87" s="20" t="s">
        <v>138</v>
      </c>
      <c r="D87" s="19" t="s">
        <v>27</v>
      </c>
      <c r="E87" s="19">
        <v>2</v>
      </c>
      <c r="F87" s="19">
        <v>47.24</v>
      </c>
      <c r="G87" s="19">
        <v>6.6669999999999998</v>
      </c>
      <c r="H87" s="21">
        <f t="shared" si="37"/>
        <v>314.95</v>
      </c>
      <c r="I87" s="21">
        <f t="shared" si="31"/>
        <v>447.23</v>
      </c>
      <c r="J87" s="6">
        <f t="shared" si="32"/>
        <v>98.39</v>
      </c>
      <c r="K87" s="6">
        <f t="shared" si="38"/>
        <v>294.72000000000003</v>
      </c>
      <c r="L87" s="21">
        <f t="shared" si="33"/>
        <v>840.34</v>
      </c>
      <c r="M87" s="21">
        <f t="shared" si="34"/>
        <v>100.84</v>
      </c>
      <c r="N87" s="21">
        <f t="shared" si="35"/>
        <v>941.18</v>
      </c>
    </row>
    <row r="88" spans="1:14" s="7" customFormat="1" ht="60" x14ac:dyDescent="0.25">
      <c r="A88" s="9">
        <v>65</v>
      </c>
      <c r="B88" s="19" t="s">
        <v>139</v>
      </c>
      <c r="C88" s="20" t="s">
        <v>140</v>
      </c>
      <c r="D88" s="19" t="s">
        <v>51</v>
      </c>
      <c r="E88" s="19">
        <v>4</v>
      </c>
      <c r="F88" s="19">
        <v>59.05</v>
      </c>
      <c r="G88" s="19">
        <v>2.1000000000000001E-2</v>
      </c>
      <c r="H88" s="21">
        <f t="shared" si="37"/>
        <v>1.24</v>
      </c>
      <c r="I88" s="21">
        <f t="shared" si="31"/>
        <v>1.76</v>
      </c>
      <c r="J88" s="6">
        <f t="shared" si="32"/>
        <v>0.39</v>
      </c>
      <c r="K88" s="6">
        <f t="shared" si="38"/>
        <v>1.1599999999999999</v>
      </c>
      <c r="L88" s="21">
        <f t="shared" si="33"/>
        <v>3.31</v>
      </c>
      <c r="M88" s="21">
        <f t="shared" si="34"/>
        <v>0.4</v>
      </c>
      <c r="N88" s="21">
        <f t="shared" si="35"/>
        <v>3.71</v>
      </c>
    </row>
    <row r="89" spans="1:14" s="7" customFormat="1" ht="30" x14ac:dyDescent="0.25">
      <c r="A89" s="19">
        <v>66</v>
      </c>
      <c r="B89" s="19" t="s">
        <v>176</v>
      </c>
      <c r="C89" s="20" t="s">
        <v>177</v>
      </c>
      <c r="D89" s="19" t="s">
        <v>147</v>
      </c>
      <c r="E89" s="19">
        <v>4</v>
      </c>
      <c r="F89" s="19">
        <v>59.05</v>
      </c>
      <c r="G89" s="23">
        <v>3.8460000000000001</v>
      </c>
      <c r="H89" s="21">
        <f t="shared" si="37"/>
        <v>227.11</v>
      </c>
      <c r="I89" s="21">
        <f t="shared" si="31"/>
        <v>322.5</v>
      </c>
      <c r="J89" s="6">
        <f t="shared" si="32"/>
        <v>70.95</v>
      </c>
      <c r="K89" s="6">
        <f t="shared" si="38"/>
        <v>212.53</v>
      </c>
      <c r="L89" s="21">
        <f t="shared" si="33"/>
        <v>605.98</v>
      </c>
      <c r="M89" s="21">
        <f t="shared" si="34"/>
        <v>72.72</v>
      </c>
      <c r="N89" s="21">
        <f t="shared" si="35"/>
        <v>678.7</v>
      </c>
    </row>
    <row r="90" spans="1:14" s="7" customFormat="1" ht="89.25" customHeight="1" x14ac:dyDescent="0.25">
      <c r="A90" s="9">
        <v>67</v>
      </c>
      <c r="B90" s="9" t="s">
        <v>246</v>
      </c>
      <c r="C90" s="14" t="s">
        <v>252</v>
      </c>
      <c r="D90" s="9" t="s">
        <v>51</v>
      </c>
      <c r="E90" s="9">
        <v>2</v>
      </c>
      <c r="F90" s="9">
        <v>47.24</v>
      </c>
      <c r="G90" s="16">
        <v>0.37</v>
      </c>
      <c r="H90" s="16">
        <f t="shared" si="37"/>
        <v>17.48</v>
      </c>
      <c r="I90" s="16">
        <f t="shared" si="31"/>
        <v>24.82</v>
      </c>
      <c r="J90" s="6">
        <f t="shared" si="32"/>
        <v>5.46</v>
      </c>
      <c r="K90" s="6">
        <f t="shared" si="38"/>
        <v>16.36</v>
      </c>
      <c r="L90" s="16">
        <f t="shared" ref="L90:L96" si="39">ROUND(SUM(I90:K90),2)</f>
        <v>46.64</v>
      </c>
      <c r="M90" s="16">
        <f t="shared" si="34"/>
        <v>5.6</v>
      </c>
      <c r="N90" s="16">
        <f t="shared" si="35"/>
        <v>52.24</v>
      </c>
    </row>
    <row r="91" spans="1:14" s="7" customFormat="1" ht="30" x14ac:dyDescent="0.25">
      <c r="A91" s="9">
        <v>68</v>
      </c>
      <c r="B91" s="9" t="s">
        <v>247</v>
      </c>
      <c r="C91" s="14" t="s">
        <v>248</v>
      </c>
      <c r="D91" s="9" t="s">
        <v>27</v>
      </c>
      <c r="E91" s="9">
        <v>2</v>
      </c>
      <c r="F91" s="9">
        <v>47.24</v>
      </c>
      <c r="G91" s="16">
        <v>0.32</v>
      </c>
      <c r="H91" s="16">
        <f t="shared" si="37"/>
        <v>15.12</v>
      </c>
      <c r="I91" s="16">
        <f t="shared" si="31"/>
        <v>21.47</v>
      </c>
      <c r="J91" s="6">
        <f t="shared" si="32"/>
        <v>4.72</v>
      </c>
      <c r="K91" s="6">
        <f t="shared" si="38"/>
        <v>14.15</v>
      </c>
      <c r="L91" s="16">
        <f t="shared" si="39"/>
        <v>40.340000000000003</v>
      </c>
      <c r="M91" s="16">
        <f t="shared" si="34"/>
        <v>4.84</v>
      </c>
      <c r="N91" s="16">
        <f t="shared" si="35"/>
        <v>45.18</v>
      </c>
    </row>
    <row r="92" spans="1:14" s="7" customFormat="1" ht="30" x14ac:dyDescent="0.25">
      <c r="A92" s="5">
        <v>69</v>
      </c>
      <c r="B92" s="19" t="s">
        <v>255</v>
      </c>
      <c r="C92" s="20" t="s">
        <v>256</v>
      </c>
      <c r="D92" s="19" t="s">
        <v>51</v>
      </c>
      <c r="E92" s="19">
        <v>2</v>
      </c>
      <c r="F92" s="19">
        <v>47.24</v>
      </c>
      <c r="G92" s="23">
        <v>0.64</v>
      </c>
      <c r="H92" s="21">
        <f>ROUND(F92*G92,2)</f>
        <v>30.23</v>
      </c>
      <c r="I92" s="21">
        <f t="shared" si="31"/>
        <v>42.93</v>
      </c>
      <c r="J92" s="6">
        <f t="shared" si="32"/>
        <v>9.44</v>
      </c>
      <c r="K92" s="6">
        <f t="shared" si="38"/>
        <v>28.29</v>
      </c>
      <c r="L92" s="21">
        <f t="shared" si="39"/>
        <v>80.66</v>
      </c>
      <c r="M92" s="21">
        <f t="shared" si="34"/>
        <v>9.68</v>
      </c>
      <c r="N92" s="21">
        <f t="shared" si="35"/>
        <v>90.34</v>
      </c>
    </row>
    <row r="93" spans="1:14" s="1" customFormat="1" ht="51" customHeight="1" x14ac:dyDescent="0.25">
      <c r="A93" s="2" t="s">
        <v>4</v>
      </c>
      <c r="B93" s="2" t="s">
        <v>5</v>
      </c>
      <c r="C93" s="2" t="s">
        <v>6</v>
      </c>
      <c r="D93" s="2" t="s">
        <v>7</v>
      </c>
      <c r="E93" s="3" t="s">
        <v>8</v>
      </c>
      <c r="F93" s="3" t="s">
        <v>9</v>
      </c>
      <c r="G93" s="2" t="s">
        <v>10</v>
      </c>
      <c r="H93" s="2" t="s">
        <v>11</v>
      </c>
      <c r="I93" s="2" t="s">
        <v>12</v>
      </c>
      <c r="J93" s="2" t="s">
        <v>13</v>
      </c>
      <c r="K93" s="2" t="s">
        <v>295</v>
      </c>
      <c r="L93" s="2" t="s">
        <v>14</v>
      </c>
      <c r="M93" s="2" t="s">
        <v>15</v>
      </c>
      <c r="N93" s="2" t="s">
        <v>16</v>
      </c>
    </row>
    <row r="94" spans="1:14" s="7" customFormat="1" ht="75" x14ac:dyDescent="0.25">
      <c r="A94" s="5">
        <v>70</v>
      </c>
      <c r="B94" s="19" t="s">
        <v>59</v>
      </c>
      <c r="C94" s="20" t="s">
        <v>257</v>
      </c>
      <c r="D94" s="19" t="s">
        <v>27</v>
      </c>
      <c r="E94" s="19">
        <v>1</v>
      </c>
      <c r="F94" s="19">
        <v>43.74</v>
      </c>
      <c r="G94" s="23">
        <v>3.448</v>
      </c>
      <c r="H94" s="21">
        <f>ROUND(F94*G94,2)</f>
        <v>150.82</v>
      </c>
      <c r="I94" s="21">
        <f t="shared" si="31"/>
        <v>214.16</v>
      </c>
      <c r="J94" s="6">
        <f t="shared" si="32"/>
        <v>47.12</v>
      </c>
      <c r="K94" s="6">
        <f>ROUND(I94*65.9%,2)</f>
        <v>141.13</v>
      </c>
      <c r="L94" s="21">
        <f t="shared" si="39"/>
        <v>402.41</v>
      </c>
      <c r="M94" s="21">
        <f t="shared" si="34"/>
        <v>48.29</v>
      </c>
      <c r="N94" s="21">
        <f t="shared" si="35"/>
        <v>450.7</v>
      </c>
    </row>
    <row r="95" spans="1:14" s="7" customFormat="1" ht="105" x14ac:dyDescent="0.25">
      <c r="A95" s="5">
        <v>71</v>
      </c>
      <c r="B95" s="5" t="s">
        <v>49</v>
      </c>
      <c r="C95" s="4" t="s">
        <v>268</v>
      </c>
      <c r="D95" s="5" t="s">
        <v>51</v>
      </c>
      <c r="E95" s="5">
        <v>2</v>
      </c>
      <c r="F95" s="5">
        <v>47.24</v>
      </c>
      <c r="G95" s="8">
        <v>0.31</v>
      </c>
      <c r="H95" s="8">
        <f t="shared" ref="H95:H96" si="40">ROUND(F95*G95,2)</f>
        <v>14.64</v>
      </c>
      <c r="I95" s="16">
        <f t="shared" si="31"/>
        <v>20.79</v>
      </c>
      <c r="J95" s="6">
        <f t="shared" si="32"/>
        <v>4.57</v>
      </c>
      <c r="K95" s="6">
        <f t="shared" ref="K95:K96" si="41">ROUND(I95*65.9%,2)</f>
        <v>13.7</v>
      </c>
      <c r="L95" s="8">
        <f t="shared" si="39"/>
        <v>39.06</v>
      </c>
      <c r="M95" s="8">
        <f t="shared" si="34"/>
        <v>4.6900000000000004</v>
      </c>
      <c r="N95" s="8">
        <f t="shared" si="35"/>
        <v>43.75</v>
      </c>
    </row>
    <row r="96" spans="1:14" s="7" customFormat="1" ht="75" x14ac:dyDescent="0.25">
      <c r="A96" s="5">
        <v>72</v>
      </c>
      <c r="B96" s="11" t="s">
        <v>269</v>
      </c>
      <c r="C96" s="4" t="s">
        <v>270</v>
      </c>
      <c r="D96" s="5" t="s">
        <v>36</v>
      </c>
      <c r="E96" s="5">
        <v>1</v>
      </c>
      <c r="F96" s="5">
        <v>43.74</v>
      </c>
      <c r="G96" s="12">
        <v>1.111</v>
      </c>
      <c r="H96" s="6">
        <f t="shared" si="40"/>
        <v>48.6</v>
      </c>
      <c r="I96" s="6">
        <f t="shared" si="31"/>
        <v>69.010000000000005</v>
      </c>
      <c r="J96" s="6">
        <f t="shared" si="32"/>
        <v>15.18</v>
      </c>
      <c r="K96" s="6">
        <f t="shared" si="41"/>
        <v>45.48</v>
      </c>
      <c r="L96" s="6">
        <f t="shared" si="39"/>
        <v>129.66999999999999</v>
      </c>
      <c r="M96" s="6">
        <f t="shared" si="34"/>
        <v>15.56</v>
      </c>
      <c r="N96" s="6">
        <f t="shared" si="35"/>
        <v>145.22999999999999</v>
      </c>
    </row>
    <row r="97" spans="1:14" s="7" customFormat="1" x14ac:dyDescent="0.25">
      <c r="A97" s="37" t="s">
        <v>227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9"/>
    </row>
    <row r="98" spans="1:14" s="7" customFormat="1" ht="90" x14ac:dyDescent="0.25">
      <c r="A98" s="5">
        <v>73</v>
      </c>
      <c r="B98" s="5" t="s">
        <v>45</v>
      </c>
      <c r="C98" s="4" t="s">
        <v>46</v>
      </c>
      <c r="D98" s="5" t="s">
        <v>17</v>
      </c>
      <c r="E98" s="5">
        <v>3</v>
      </c>
      <c r="F98" s="8">
        <v>52.49</v>
      </c>
      <c r="G98" s="5">
        <v>0.08</v>
      </c>
      <c r="H98" s="8">
        <f t="shared" si="29"/>
        <v>4.2</v>
      </c>
      <c r="I98" s="8">
        <f t="shared" si="0"/>
        <v>5.96</v>
      </c>
      <c r="J98" s="6">
        <f t="shared" si="13"/>
        <v>1.31</v>
      </c>
      <c r="K98" s="6">
        <f>ROUND(I98*65.9%,2)</f>
        <v>3.93</v>
      </c>
      <c r="L98" s="8">
        <f t="shared" ref="L98:L120" si="42">ROUND(SUM(I98:K98),2)</f>
        <v>11.2</v>
      </c>
      <c r="M98" s="8">
        <f t="shared" si="1"/>
        <v>1.34</v>
      </c>
      <c r="N98" s="8">
        <f t="shared" si="2"/>
        <v>12.54</v>
      </c>
    </row>
    <row r="99" spans="1:14" s="7" customFormat="1" ht="30" x14ac:dyDescent="0.25">
      <c r="A99" s="5">
        <v>74</v>
      </c>
      <c r="B99" s="9" t="s">
        <v>54</v>
      </c>
      <c r="C99" s="14" t="s">
        <v>55</v>
      </c>
      <c r="D99" s="9" t="s">
        <v>56</v>
      </c>
      <c r="E99" s="9">
        <v>1</v>
      </c>
      <c r="F99" s="16">
        <v>43.74</v>
      </c>
      <c r="G99" s="9">
        <v>2.5</v>
      </c>
      <c r="H99" s="16">
        <f t="shared" si="29"/>
        <v>109.35</v>
      </c>
      <c r="I99" s="16">
        <f t="shared" si="0"/>
        <v>155.28</v>
      </c>
      <c r="J99" s="6">
        <f t="shared" si="13"/>
        <v>34.159999999999997</v>
      </c>
      <c r="K99" s="6">
        <f t="shared" ref="K99:K101" si="43">ROUND(I99*65.9%,2)</f>
        <v>102.33</v>
      </c>
      <c r="L99" s="16">
        <f t="shared" ref="L99:L113" si="44">ROUND(SUM(I99:K99),2)</f>
        <v>291.77</v>
      </c>
      <c r="M99" s="16">
        <f t="shared" si="1"/>
        <v>35.01</v>
      </c>
      <c r="N99" s="16">
        <f t="shared" si="2"/>
        <v>326.77999999999997</v>
      </c>
    </row>
    <row r="100" spans="1:14" s="7" customFormat="1" ht="30" x14ac:dyDescent="0.25">
      <c r="A100" s="5">
        <v>75</v>
      </c>
      <c r="B100" s="5" t="s">
        <v>69</v>
      </c>
      <c r="C100" s="4" t="s">
        <v>70</v>
      </c>
      <c r="D100" s="5" t="s">
        <v>56</v>
      </c>
      <c r="E100" s="5">
        <v>1</v>
      </c>
      <c r="F100" s="8">
        <v>43.74</v>
      </c>
      <c r="G100" s="5">
        <v>2.8</v>
      </c>
      <c r="H100" s="8">
        <f t="shared" si="29"/>
        <v>122.47</v>
      </c>
      <c r="I100" s="8">
        <f t="shared" si="0"/>
        <v>173.91</v>
      </c>
      <c r="J100" s="6">
        <f t="shared" si="13"/>
        <v>38.26</v>
      </c>
      <c r="K100" s="6">
        <f t="shared" si="43"/>
        <v>114.61</v>
      </c>
      <c r="L100" s="8">
        <f t="shared" si="44"/>
        <v>326.77999999999997</v>
      </c>
      <c r="M100" s="8">
        <f t="shared" si="1"/>
        <v>39.21</v>
      </c>
      <c r="N100" s="8">
        <f t="shared" si="2"/>
        <v>365.99</v>
      </c>
    </row>
    <row r="101" spans="1:14" s="7" customFormat="1" ht="45" x14ac:dyDescent="0.25">
      <c r="A101" s="5">
        <v>76</v>
      </c>
      <c r="B101" s="9" t="s">
        <v>57</v>
      </c>
      <c r="C101" s="14" t="s">
        <v>58</v>
      </c>
      <c r="D101" s="9" t="s">
        <v>56</v>
      </c>
      <c r="E101" s="9">
        <v>1</v>
      </c>
      <c r="F101" s="16">
        <v>43.74</v>
      </c>
      <c r="G101" s="15">
        <v>1.35</v>
      </c>
      <c r="H101" s="16">
        <f t="shared" si="29"/>
        <v>59.05</v>
      </c>
      <c r="I101" s="16">
        <f t="shared" si="0"/>
        <v>83.85</v>
      </c>
      <c r="J101" s="6">
        <f t="shared" si="13"/>
        <v>18.45</v>
      </c>
      <c r="K101" s="6">
        <f t="shared" si="43"/>
        <v>55.26</v>
      </c>
      <c r="L101" s="16">
        <f t="shared" si="44"/>
        <v>157.56</v>
      </c>
      <c r="M101" s="16">
        <f t="shared" si="1"/>
        <v>18.91</v>
      </c>
      <c r="N101" s="16">
        <f t="shared" si="2"/>
        <v>176.47</v>
      </c>
    </row>
    <row r="102" spans="1:14" s="1" customFormat="1" ht="51" customHeight="1" x14ac:dyDescent="0.25">
      <c r="A102" s="2" t="s">
        <v>4</v>
      </c>
      <c r="B102" s="2" t="s">
        <v>5</v>
      </c>
      <c r="C102" s="2" t="s">
        <v>6</v>
      </c>
      <c r="D102" s="2" t="s">
        <v>7</v>
      </c>
      <c r="E102" s="3" t="s">
        <v>8</v>
      </c>
      <c r="F102" s="3" t="s">
        <v>9</v>
      </c>
      <c r="G102" s="2" t="s">
        <v>10</v>
      </c>
      <c r="H102" s="2" t="s">
        <v>11</v>
      </c>
      <c r="I102" s="2" t="s">
        <v>12</v>
      </c>
      <c r="J102" s="2" t="s">
        <v>13</v>
      </c>
      <c r="K102" s="2" t="s">
        <v>295</v>
      </c>
      <c r="L102" s="2" t="s">
        <v>14</v>
      </c>
      <c r="M102" s="2" t="s">
        <v>15</v>
      </c>
      <c r="N102" s="2" t="s">
        <v>16</v>
      </c>
    </row>
    <row r="103" spans="1:14" s="7" customFormat="1" x14ac:dyDescent="0.25">
      <c r="A103" s="5">
        <v>77</v>
      </c>
      <c r="B103" s="19" t="s">
        <v>172</v>
      </c>
      <c r="C103" s="20" t="s">
        <v>173</v>
      </c>
      <c r="D103" s="19" t="s">
        <v>36</v>
      </c>
      <c r="E103" s="19">
        <v>1</v>
      </c>
      <c r="F103" s="19">
        <v>43.74</v>
      </c>
      <c r="G103" s="21">
        <v>1.5</v>
      </c>
      <c r="H103" s="21">
        <f t="shared" si="29"/>
        <v>65.61</v>
      </c>
      <c r="I103" s="21">
        <f t="shared" si="0"/>
        <v>93.17</v>
      </c>
      <c r="J103" s="6">
        <f t="shared" si="13"/>
        <v>20.5</v>
      </c>
      <c r="K103" s="6">
        <f>ROUND(I103*65.9%,2)</f>
        <v>61.4</v>
      </c>
      <c r="L103" s="21">
        <f t="shared" si="44"/>
        <v>175.07</v>
      </c>
      <c r="M103" s="21">
        <f t="shared" si="1"/>
        <v>21.01</v>
      </c>
      <c r="N103" s="21">
        <f t="shared" si="2"/>
        <v>196.08</v>
      </c>
    </row>
    <row r="104" spans="1:14" s="7" customFormat="1" ht="30" x14ac:dyDescent="0.25">
      <c r="A104" s="5">
        <v>78</v>
      </c>
      <c r="B104" s="19" t="s">
        <v>178</v>
      </c>
      <c r="C104" s="20" t="s">
        <v>179</v>
      </c>
      <c r="D104" s="19" t="s">
        <v>56</v>
      </c>
      <c r="E104" s="19">
        <v>2</v>
      </c>
      <c r="F104" s="19">
        <v>47.24</v>
      </c>
      <c r="G104" s="23">
        <v>2.57</v>
      </c>
      <c r="H104" s="21">
        <f t="shared" si="29"/>
        <v>121.41</v>
      </c>
      <c r="I104" s="21">
        <f t="shared" si="0"/>
        <v>172.4</v>
      </c>
      <c r="J104" s="6">
        <f t="shared" si="13"/>
        <v>37.93</v>
      </c>
      <c r="K104" s="6">
        <f t="shared" ref="K104:K113" si="45">ROUND(I104*65.9%,2)</f>
        <v>113.61</v>
      </c>
      <c r="L104" s="21">
        <f t="shared" si="44"/>
        <v>323.94</v>
      </c>
      <c r="M104" s="21">
        <f t="shared" si="1"/>
        <v>38.869999999999997</v>
      </c>
      <c r="N104" s="21">
        <f t="shared" si="2"/>
        <v>362.81</v>
      </c>
    </row>
    <row r="105" spans="1:14" s="7" customFormat="1" ht="60" x14ac:dyDescent="0.25">
      <c r="A105" s="5">
        <v>79</v>
      </c>
      <c r="B105" s="11" t="s">
        <v>192</v>
      </c>
      <c r="C105" s="4" t="s">
        <v>193</v>
      </c>
      <c r="D105" s="5" t="s">
        <v>36</v>
      </c>
      <c r="E105" s="5">
        <v>1</v>
      </c>
      <c r="F105" s="5">
        <v>43.74</v>
      </c>
      <c r="G105" s="12">
        <v>1.25</v>
      </c>
      <c r="H105" s="6">
        <f t="shared" si="29"/>
        <v>54.68</v>
      </c>
      <c r="I105" s="6">
        <f t="shared" si="0"/>
        <v>77.650000000000006</v>
      </c>
      <c r="J105" s="6">
        <f t="shared" si="13"/>
        <v>17.079999999999998</v>
      </c>
      <c r="K105" s="6">
        <f t="shared" si="45"/>
        <v>51.17</v>
      </c>
      <c r="L105" s="6">
        <f t="shared" si="44"/>
        <v>145.9</v>
      </c>
      <c r="M105" s="6">
        <f t="shared" si="1"/>
        <v>17.510000000000002</v>
      </c>
      <c r="N105" s="6">
        <f t="shared" si="2"/>
        <v>163.41</v>
      </c>
    </row>
    <row r="106" spans="1:14" s="7" customFormat="1" ht="60" x14ac:dyDescent="0.25">
      <c r="A106" s="5">
        <v>80</v>
      </c>
      <c r="B106" s="19" t="s">
        <v>156</v>
      </c>
      <c r="C106" s="20" t="s">
        <v>157</v>
      </c>
      <c r="D106" s="19" t="s">
        <v>36</v>
      </c>
      <c r="E106" s="19">
        <v>1</v>
      </c>
      <c r="F106" s="19">
        <v>43.74</v>
      </c>
      <c r="G106" s="19">
        <v>1.111</v>
      </c>
      <c r="H106" s="21">
        <f t="shared" si="29"/>
        <v>48.6</v>
      </c>
      <c r="I106" s="21">
        <f t="shared" si="0"/>
        <v>69.010000000000005</v>
      </c>
      <c r="J106" s="6">
        <f t="shared" si="13"/>
        <v>15.18</v>
      </c>
      <c r="K106" s="6">
        <f t="shared" si="45"/>
        <v>45.48</v>
      </c>
      <c r="L106" s="21">
        <f t="shared" si="44"/>
        <v>129.66999999999999</v>
      </c>
      <c r="M106" s="21">
        <f t="shared" si="1"/>
        <v>15.56</v>
      </c>
      <c r="N106" s="21">
        <f t="shared" si="2"/>
        <v>145.22999999999999</v>
      </c>
    </row>
    <row r="107" spans="1:14" s="7" customFormat="1" ht="75" x14ac:dyDescent="0.25">
      <c r="A107" s="5">
        <v>81</v>
      </c>
      <c r="B107" s="11" t="s">
        <v>196</v>
      </c>
      <c r="C107" s="4" t="s">
        <v>197</v>
      </c>
      <c r="D107" s="5" t="s">
        <v>17</v>
      </c>
      <c r="E107" s="5">
        <v>3</v>
      </c>
      <c r="F107" s="5">
        <v>52.49</v>
      </c>
      <c r="G107" s="12">
        <v>1.2999999999999999E-2</v>
      </c>
      <c r="H107" s="6">
        <f t="shared" si="29"/>
        <v>0.68</v>
      </c>
      <c r="I107" s="6">
        <f t="shared" si="0"/>
        <v>0.97</v>
      </c>
      <c r="J107" s="6">
        <f t="shared" si="13"/>
        <v>0.21</v>
      </c>
      <c r="K107" s="6">
        <f t="shared" si="45"/>
        <v>0.64</v>
      </c>
      <c r="L107" s="6">
        <f t="shared" si="44"/>
        <v>1.82</v>
      </c>
      <c r="M107" s="6">
        <f t="shared" si="1"/>
        <v>0.22</v>
      </c>
      <c r="N107" s="6">
        <f t="shared" si="2"/>
        <v>2.04</v>
      </c>
    </row>
    <row r="108" spans="1:14" s="7" customFormat="1" ht="60" x14ac:dyDescent="0.25">
      <c r="A108" s="5">
        <v>82</v>
      </c>
      <c r="B108" s="11" t="s">
        <v>220</v>
      </c>
      <c r="C108" s="4" t="s">
        <v>221</v>
      </c>
      <c r="D108" s="5" t="s">
        <v>36</v>
      </c>
      <c r="E108" s="5">
        <v>1</v>
      </c>
      <c r="F108" s="5">
        <v>43.74</v>
      </c>
      <c r="G108" s="12">
        <v>1.429</v>
      </c>
      <c r="H108" s="6">
        <f t="shared" si="29"/>
        <v>62.5</v>
      </c>
      <c r="I108" s="6">
        <f t="shared" si="0"/>
        <v>88.75</v>
      </c>
      <c r="J108" s="6">
        <f t="shared" si="13"/>
        <v>19.53</v>
      </c>
      <c r="K108" s="6">
        <f t="shared" si="45"/>
        <v>58.49</v>
      </c>
      <c r="L108" s="6">
        <f t="shared" si="44"/>
        <v>166.77</v>
      </c>
      <c r="M108" s="6">
        <f t="shared" si="1"/>
        <v>20.010000000000002</v>
      </c>
      <c r="N108" s="6">
        <f t="shared" si="2"/>
        <v>186.78</v>
      </c>
    </row>
    <row r="109" spans="1:14" s="25" customFormat="1" ht="60" x14ac:dyDescent="0.25">
      <c r="A109" s="5">
        <v>83</v>
      </c>
      <c r="B109" s="5" t="s">
        <v>296</v>
      </c>
      <c r="C109" s="4" t="s">
        <v>297</v>
      </c>
      <c r="D109" s="5" t="s">
        <v>36</v>
      </c>
      <c r="E109" s="5">
        <v>1</v>
      </c>
      <c r="F109" s="5">
        <v>43.74</v>
      </c>
      <c r="G109" s="5">
        <v>0.82</v>
      </c>
      <c r="H109" s="8">
        <f t="shared" ref="H109" si="46">ROUND(F109*G109,2)</f>
        <v>35.869999999999997</v>
      </c>
      <c r="I109" s="8">
        <f t="shared" ref="I109" si="47">ROUND(H109*42%+H109,2)</f>
        <v>50.94</v>
      </c>
      <c r="J109" s="6">
        <f t="shared" ref="J109" si="48">ROUND(I109*22%,2)</f>
        <v>11.21</v>
      </c>
      <c r="K109" s="6">
        <f t="shared" ref="K109" si="49">ROUND(I109*65.9%,2)</f>
        <v>33.57</v>
      </c>
      <c r="L109" s="8">
        <f t="shared" ref="L109" si="50">ROUND(SUM(I109:K109),2)</f>
        <v>95.72</v>
      </c>
      <c r="M109" s="8">
        <f t="shared" ref="M109" si="51">ROUND(L109*12%,2)</f>
        <v>11.49</v>
      </c>
      <c r="N109" s="8">
        <f t="shared" ref="N109" si="52">ROUND(L109+M109,2)</f>
        <v>107.21</v>
      </c>
    </row>
    <row r="110" spans="1:14" s="7" customFormat="1" ht="60" x14ac:dyDescent="0.25">
      <c r="A110" s="5">
        <v>84</v>
      </c>
      <c r="B110" s="19" t="s">
        <v>154</v>
      </c>
      <c r="C110" s="20" t="s">
        <v>155</v>
      </c>
      <c r="D110" s="19" t="s">
        <v>36</v>
      </c>
      <c r="E110" s="19">
        <v>1</v>
      </c>
      <c r="F110" s="5">
        <v>43.74</v>
      </c>
      <c r="G110" s="19">
        <v>0.58499999999999996</v>
      </c>
      <c r="H110" s="21">
        <f t="shared" si="29"/>
        <v>25.59</v>
      </c>
      <c r="I110" s="21">
        <f t="shared" si="0"/>
        <v>36.340000000000003</v>
      </c>
      <c r="J110" s="6">
        <f t="shared" si="13"/>
        <v>7.99</v>
      </c>
      <c r="K110" s="6">
        <f t="shared" si="45"/>
        <v>23.95</v>
      </c>
      <c r="L110" s="21">
        <f t="shared" si="44"/>
        <v>68.28</v>
      </c>
      <c r="M110" s="21">
        <f t="shared" si="1"/>
        <v>8.19</v>
      </c>
      <c r="N110" s="21">
        <f t="shared" si="2"/>
        <v>76.47</v>
      </c>
    </row>
    <row r="111" spans="1:14" s="7" customFormat="1" x14ac:dyDescent="0.25">
      <c r="A111" s="5">
        <v>85</v>
      </c>
      <c r="B111" s="19" t="s">
        <v>186</v>
      </c>
      <c r="C111" s="20" t="s">
        <v>187</v>
      </c>
      <c r="D111" s="19" t="s">
        <v>51</v>
      </c>
      <c r="E111" s="19">
        <v>1</v>
      </c>
      <c r="F111" s="5">
        <v>43.74</v>
      </c>
      <c r="G111" s="23">
        <v>5.0000000000000001E-3</v>
      </c>
      <c r="H111" s="21">
        <f>ROUND(F111*G111,2)</f>
        <v>0.22</v>
      </c>
      <c r="I111" s="21">
        <f t="shared" si="0"/>
        <v>0.31</v>
      </c>
      <c r="J111" s="6">
        <f t="shared" si="13"/>
        <v>7.0000000000000007E-2</v>
      </c>
      <c r="K111" s="6">
        <f t="shared" si="45"/>
        <v>0.2</v>
      </c>
      <c r="L111" s="21">
        <f t="shared" si="44"/>
        <v>0.57999999999999996</v>
      </c>
      <c r="M111" s="21">
        <f t="shared" si="1"/>
        <v>7.0000000000000007E-2</v>
      </c>
      <c r="N111" s="21">
        <f t="shared" si="2"/>
        <v>0.65</v>
      </c>
    </row>
    <row r="112" spans="1:14" s="7" customFormat="1" ht="30" x14ac:dyDescent="0.25">
      <c r="A112" s="5">
        <v>86</v>
      </c>
      <c r="B112" s="9" t="s">
        <v>250</v>
      </c>
      <c r="C112" s="14" t="s">
        <v>251</v>
      </c>
      <c r="D112" s="9" t="s">
        <v>36</v>
      </c>
      <c r="E112" s="9">
        <v>2</v>
      </c>
      <c r="F112" s="9">
        <v>47.24</v>
      </c>
      <c r="G112" s="15">
        <v>1</v>
      </c>
      <c r="H112" s="16">
        <f t="shared" ref="H112:H116" si="53">ROUND(F112*G112,2)</f>
        <v>47.24</v>
      </c>
      <c r="I112" s="16">
        <f t="shared" si="0"/>
        <v>67.08</v>
      </c>
      <c r="J112" s="6">
        <f t="shared" si="13"/>
        <v>14.76</v>
      </c>
      <c r="K112" s="6">
        <f t="shared" si="45"/>
        <v>44.21</v>
      </c>
      <c r="L112" s="16">
        <f t="shared" ref="L112" si="54">ROUND(SUM(I112:K112),2)</f>
        <v>126.05</v>
      </c>
      <c r="M112" s="16">
        <f t="shared" si="1"/>
        <v>15.13</v>
      </c>
      <c r="N112" s="16">
        <f t="shared" si="2"/>
        <v>141.18</v>
      </c>
    </row>
    <row r="113" spans="1:14" s="7" customFormat="1" ht="45" x14ac:dyDescent="0.25">
      <c r="A113" s="5">
        <v>87</v>
      </c>
      <c r="B113" s="11" t="s">
        <v>204</v>
      </c>
      <c r="C113" s="4" t="s">
        <v>205</v>
      </c>
      <c r="D113" s="5" t="s">
        <v>51</v>
      </c>
      <c r="E113" s="5">
        <v>1</v>
      </c>
      <c r="F113" s="5">
        <v>43.74</v>
      </c>
      <c r="G113" s="12">
        <v>6.0000000000000001E-3</v>
      </c>
      <c r="H113" s="6">
        <f t="shared" si="53"/>
        <v>0.26</v>
      </c>
      <c r="I113" s="6">
        <f t="shared" si="0"/>
        <v>0.37</v>
      </c>
      <c r="J113" s="6">
        <f t="shared" si="13"/>
        <v>0.08</v>
      </c>
      <c r="K113" s="6">
        <f t="shared" si="45"/>
        <v>0.24</v>
      </c>
      <c r="L113" s="6">
        <f t="shared" si="44"/>
        <v>0.69</v>
      </c>
      <c r="M113" s="6">
        <f t="shared" si="1"/>
        <v>0.08</v>
      </c>
      <c r="N113" s="6">
        <f t="shared" si="2"/>
        <v>0.77</v>
      </c>
    </row>
    <row r="114" spans="1:14" s="1" customFormat="1" ht="51" customHeight="1" x14ac:dyDescent="0.25">
      <c r="A114" s="2" t="s">
        <v>4</v>
      </c>
      <c r="B114" s="2" t="s">
        <v>5</v>
      </c>
      <c r="C114" s="2" t="s">
        <v>6</v>
      </c>
      <c r="D114" s="2" t="s">
        <v>7</v>
      </c>
      <c r="E114" s="3" t="s">
        <v>8</v>
      </c>
      <c r="F114" s="3" t="s">
        <v>9</v>
      </c>
      <c r="G114" s="2" t="s">
        <v>10</v>
      </c>
      <c r="H114" s="2" t="s">
        <v>11</v>
      </c>
      <c r="I114" s="2" t="s">
        <v>12</v>
      </c>
      <c r="J114" s="2" t="s">
        <v>13</v>
      </c>
      <c r="K114" s="2" t="s">
        <v>295</v>
      </c>
      <c r="L114" s="2" t="s">
        <v>14</v>
      </c>
      <c r="M114" s="2" t="s">
        <v>15</v>
      </c>
      <c r="N114" s="2" t="s">
        <v>16</v>
      </c>
    </row>
    <row r="115" spans="1:14" s="7" customFormat="1" ht="38.25" customHeight="1" x14ac:dyDescent="0.25">
      <c r="A115" s="9">
        <v>88</v>
      </c>
      <c r="B115" s="9" t="s">
        <v>253</v>
      </c>
      <c r="C115" s="14" t="s">
        <v>254</v>
      </c>
      <c r="D115" s="9" t="s">
        <v>36</v>
      </c>
      <c r="E115" s="9">
        <v>1</v>
      </c>
      <c r="F115" s="9">
        <v>43.74</v>
      </c>
      <c r="G115" s="15">
        <v>1.7</v>
      </c>
      <c r="H115" s="16">
        <f t="shared" si="53"/>
        <v>74.36</v>
      </c>
      <c r="I115" s="16">
        <f t="shared" si="0"/>
        <v>105.59</v>
      </c>
      <c r="J115" s="6">
        <f t="shared" si="13"/>
        <v>23.23</v>
      </c>
      <c r="K115" s="6">
        <f>ROUND(I115*65.9%,2)</f>
        <v>69.58</v>
      </c>
      <c r="L115" s="16">
        <f t="shared" ref="L115:L116" si="55">ROUND(SUM(I115:K115),2)</f>
        <v>198.4</v>
      </c>
      <c r="M115" s="16">
        <f t="shared" si="1"/>
        <v>23.81</v>
      </c>
      <c r="N115" s="16">
        <f t="shared" si="2"/>
        <v>222.21</v>
      </c>
    </row>
    <row r="116" spans="1:14" s="7" customFormat="1" ht="60" x14ac:dyDescent="0.25">
      <c r="A116" s="5">
        <v>89</v>
      </c>
      <c r="B116" s="5" t="s">
        <v>266</v>
      </c>
      <c r="C116" s="4" t="s">
        <v>267</v>
      </c>
      <c r="D116" s="5" t="s">
        <v>56</v>
      </c>
      <c r="E116" s="5">
        <v>1</v>
      </c>
      <c r="F116" s="8">
        <v>43.74</v>
      </c>
      <c r="G116" s="17">
        <v>1.5</v>
      </c>
      <c r="H116" s="8">
        <f t="shared" si="53"/>
        <v>65.61</v>
      </c>
      <c r="I116" s="16">
        <f t="shared" si="0"/>
        <v>93.17</v>
      </c>
      <c r="J116" s="6">
        <f t="shared" si="13"/>
        <v>20.5</v>
      </c>
      <c r="K116" s="6">
        <f>ROUND(I116*65.9%,2)</f>
        <v>61.4</v>
      </c>
      <c r="L116" s="8">
        <f t="shared" si="55"/>
        <v>175.07</v>
      </c>
      <c r="M116" s="8">
        <f t="shared" si="1"/>
        <v>21.01</v>
      </c>
      <c r="N116" s="8">
        <f t="shared" si="2"/>
        <v>196.08</v>
      </c>
    </row>
    <row r="117" spans="1:14" s="7" customFormat="1" x14ac:dyDescent="0.25">
      <c r="A117" s="37" t="s">
        <v>230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9"/>
    </row>
    <row r="118" spans="1:14" s="7" customFormat="1" ht="60" x14ac:dyDescent="0.25">
      <c r="A118" s="5">
        <v>90</v>
      </c>
      <c r="B118" s="9" t="s">
        <v>52</v>
      </c>
      <c r="C118" s="14" t="s">
        <v>53</v>
      </c>
      <c r="D118" s="9" t="s">
        <v>27</v>
      </c>
      <c r="E118" s="9">
        <v>1</v>
      </c>
      <c r="F118" s="16">
        <v>43.74</v>
      </c>
      <c r="G118" s="9">
        <v>4.8</v>
      </c>
      <c r="H118" s="16">
        <f t="shared" si="29"/>
        <v>209.95</v>
      </c>
      <c r="I118" s="16">
        <f t="shared" si="0"/>
        <v>298.13</v>
      </c>
      <c r="J118" s="6">
        <f t="shared" si="13"/>
        <v>65.59</v>
      </c>
      <c r="K118" s="6">
        <f>ROUND(I118*65.9%,2)</f>
        <v>196.47</v>
      </c>
      <c r="L118" s="16">
        <f t="shared" si="42"/>
        <v>560.19000000000005</v>
      </c>
      <c r="M118" s="16">
        <f t="shared" si="1"/>
        <v>67.22</v>
      </c>
      <c r="N118" s="16">
        <f t="shared" si="2"/>
        <v>627.41</v>
      </c>
    </row>
    <row r="119" spans="1:14" s="7" customFormat="1" ht="45" x14ac:dyDescent="0.25">
      <c r="A119" s="5">
        <v>91</v>
      </c>
      <c r="B119" s="9" t="s">
        <v>59</v>
      </c>
      <c r="C119" s="14" t="s">
        <v>60</v>
      </c>
      <c r="D119" s="9" t="s">
        <v>27</v>
      </c>
      <c r="E119" s="9">
        <v>1</v>
      </c>
      <c r="F119" s="16">
        <v>43.74</v>
      </c>
      <c r="G119" s="9">
        <v>3.448</v>
      </c>
      <c r="H119" s="16">
        <f t="shared" si="29"/>
        <v>150.82</v>
      </c>
      <c r="I119" s="16">
        <f t="shared" si="0"/>
        <v>214.16</v>
      </c>
      <c r="J119" s="6">
        <f t="shared" si="13"/>
        <v>47.12</v>
      </c>
      <c r="K119" s="6">
        <f t="shared" ref="K119:K124" si="56">ROUND(I119*65.9%,2)</f>
        <v>141.13</v>
      </c>
      <c r="L119" s="16">
        <f t="shared" si="42"/>
        <v>402.41</v>
      </c>
      <c r="M119" s="16">
        <f t="shared" si="1"/>
        <v>48.29</v>
      </c>
      <c r="N119" s="16">
        <f t="shared" si="2"/>
        <v>450.7</v>
      </c>
    </row>
    <row r="120" spans="1:14" s="7" customFormat="1" ht="60" x14ac:dyDescent="0.25">
      <c r="A120" s="5">
        <v>92</v>
      </c>
      <c r="B120" s="5" t="s">
        <v>71</v>
      </c>
      <c r="C120" s="4" t="s">
        <v>72</v>
      </c>
      <c r="D120" s="5" t="s">
        <v>27</v>
      </c>
      <c r="E120" s="5">
        <v>1</v>
      </c>
      <c r="F120" s="8">
        <v>43.74</v>
      </c>
      <c r="G120" s="5">
        <v>3.2</v>
      </c>
      <c r="H120" s="8">
        <f t="shared" si="29"/>
        <v>139.97</v>
      </c>
      <c r="I120" s="8">
        <f t="shared" si="0"/>
        <v>198.76</v>
      </c>
      <c r="J120" s="6">
        <f t="shared" si="13"/>
        <v>43.73</v>
      </c>
      <c r="K120" s="6">
        <f t="shared" si="56"/>
        <v>130.97999999999999</v>
      </c>
      <c r="L120" s="8">
        <f t="shared" si="42"/>
        <v>373.47</v>
      </c>
      <c r="M120" s="8">
        <f t="shared" si="1"/>
        <v>44.82</v>
      </c>
      <c r="N120" s="8">
        <f t="shared" si="2"/>
        <v>418.29</v>
      </c>
    </row>
    <row r="121" spans="1:14" s="7" customFormat="1" ht="45" x14ac:dyDescent="0.25">
      <c r="A121" s="5">
        <v>93</v>
      </c>
      <c r="B121" s="9" t="s">
        <v>208</v>
      </c>
      <c r="C121" s="14" t="s">
        <v>209</v>
      </c>
      <c r="D121" s="9" t="s">
        <v>27</v>
      </c>
      <c r="E121" s="9">
        <v>1</v>
      </c>
      <c r="F121" s="9">
        <v>43.74</v>
      </c>
      <c r="G121" s="16">
        <v>0.03</v>
      </c>
      <c r="H121" s="16">
        <f t="shared" si="29"/>
        <v>1.31</v>
      </c>
      <c r="I121" s="16">
        <f t="shared" si="0"/>
        <v>1.86</v>
      </c>
      <c r="J121" s="6">
        <f t="shared" si="13"/>
        <v>0.41</v>
      </c>
      <c r="K121" s="6">
        <f t="shared" si="56"/>
        <v>1.23</v>
      </c>
      <c r="L121" s="16">
        <f>ROUND(SUM(I121:K121),2)</f>
        <v>3.5</v>
      </c>
      <c r="M121" s="16">
        <f t="shared" si="1"/>
        <v>0.42</v>
      </c>
      <c r="N121" s="16">
        <f t="shared" si="2"/>
        <v>3.92</v>
      </c>
    </row>
    <row r="122" spans="1:14" s="7" customFormat="1" ht="45" x14ac:dyDescent="0.25">
      <c r="A122" s="5">
        <v>94</v>
      </c>
      <c r="B122" s="19" t="s">
        <v>180</v>
      </c>
      <c r="C122" s="20" t="s">
        <v>181</v>
      </c>
      <c r="D122" s="19" t="s">
        <v>27</v>
      </c>
      <c r="E122" s="19">
        <v>1</v>
      </c>
      <c r="F122" s="19">
        <v>43.74</v>
      </c>
      <c r="G122" s="23">
        <v>9.0999999999999998E-2</v>
      </c>
      <c r="H122" s="21">
        <f t="shared" si="29"/>
        <v>3.98</v>
      </c>
      <c r="I122" s="21">
        <f t="shared" si="0"/>
        <v>5.65</v>
      </c>
      <c r="J122" s="6">
        <f t="shared" si="13"/>
        <v>1.24</v>
      </c>
      <c r="K122" s="6">
        <f t="shared" si="56"/>
        <v>3.72</v>
      </c>
      <c r="L122" s="21">
        <f t="shared" ref="L122" si="57">ROUND(SUM(I122:K122),2)</f>
        <v>10.61</v>
      </c>
      <c r="M122" s="21">
        <f t="shared" si="1"/>
        <v>1.27</v>
      </c>
      <c r="N122" s="21">
        <f t="shared" si="2"/>
        <v>11.88</v>
      </c>
    </row>
    <row r="123" spans="1:14" s="7" customFormat="1" ht="60" x14ac:dyDescent="0.25">
      <c r="A123" s="5">
        <v>95</v>
      </c>
      <c r="B123" s="22" t="s">
        <v>234</v>
      </c>
      <c r="C123" s="20" t="s">
        <v>235</v>
      </c>
      <c r="D123" s="19" t="s">
        <v>27</v>
      </c>
      <c r="E123" s="19">
        <v>1</v>
      </c>
      <c r="F123" s="19">
        <v>43.74</v>
      </c>
      <c r="G123" s="23">
        <f>0.091*2</f>
        <v>0.182</v>
      </c>
      <c r="H123" s="21">
        <f t="shared" si="29"/>
        <v>7.96</v>
      </c>
      <c r="I123" s="21">
        <f t="shared" si="0"/>
        <v>11.3</v>
      </c>
      <c r="J123" s="6">
        <f t="shared" si="13"/>
        <v>2.4900000000000002</v>
      </c>
      <c r="K123" s="6">
        <f t="shared" si="56"/>
        <v>7.45</v>
      </c>
      <c r="L123" s="21">
        <f>ROUND(SUM(I123:K123),2)</f>
        <v>21.24</v>
      </c>
      <c r="M123" s="21">
        <f t="shared" si="1"/>
        <v>2.5499999999999998</v>
      </c>
      <c r="N123" s="21">
        <f t="shared" si="2"/>
        <v>23.79</v>
      </c>
    </row>
    <row r="124" spans="1:14" s="7" customFormat="1" x14ac:dyDescent="0.25">
      <c r="A124" s="5">
        <v>96</v>
      </c>
      <c r="B124" s="19" t="s">
        <v>182</v>
      </c>
      <c r="C124" s="20" t="s">
        <v>183</v>
      </c>
      <c r="D124" s="19" t="s">
        <v>17</v>
      </c>
      <c r="E124" s="19">
        <v>1</v>
      </c>
      <c r="F124" s="19">
        <v>43.74</v>
      </c>
      <c r="G124" s="23">
        <v>0.125</v>
      </c>
      <c r="H124" s="21">
        <f t="shared" si="29"/>
        <v>5.47</v>
      </c>
      <c r="I124" s="21">
        <f t="shared" si="0"/>
        <v>7.77</v>
      </c>
      <c r="J124" s="6">
        <f t="shared" si="13"/>
        <v>1.71</v>
      </c>
      <c r="K124" s="6">
        <f t="shared" si="56"/>
        <v>5.12</v>
      </c>
      <c r="L124" s="21">
        <f t="shared" ref="L124:L131" si="58">ROUND(SUM(I124:K124),2)</f>
        <v>14.6</v>
      </c>
      <c r="M124" s="21">
        <f t="shared" si="1"/>
        <v>1.75</v>
      </c>
      <c r="N124" s="21">
        <f t="shared" si="2"/>
        <v>16.350000000000001</v>
      </c>
    </row>
    <row r="125" spans="1:14" s="1" customFormat="1" ht="51" customHeight="1" x14ac:dyDescent="0.25">
      <c r="A125" s="2" t="s">
        <v>4</v>
      </c>
      <c r="B125" s="2" t="s">
        <v>5</v>
      </c>
      <c r="C125" s="2" t="s">
        <v>6</v>
      </c>
      <c r="D125" s="2" t="s">
        <v>7</v>
      </c>
      <c r="E125" s="3" t="s">
        <v>8</v>
      </c>
      <c r="F125" s="3" t="s">
        <v>9</v>
      </c>
      <c r="G125" s="2" t="s">
        <v>10</v>
      </c>
      <c r="H125" s="2" t="s">
        <v>11</v>
      </c>
      <c r="I125" s="2" t="s">
        <v>12</v>
      </c>
      <c r="J125" s="2" t="s">
        <v>13</v>
      </c>
      <c r="K125" s="2" t="s">
        <v>295</v>
      </c>
      <c r="L125" s="2" t="s">
        <v>14</v>
      </c>
      <c r="M125" s="2" t="s">
        <v>15</v>
      </c>
      <c r="N125" s="2" t="s">
        <v>16</v>
      </c>
    </row>
    <row r="126" spans="1:14" s="7" customFormat="1" ht="75" x14ac:dyDescent="0.25">
      <c r="A126" s="9">
        <v>97</v>
      </c>
      <c r="B126" s="5" t="s">
        <v>25</v>
      </c>
      <c r="C126" s="4" t="s">
        <v>26</v>
      </c>
      <c r="D126" s="5" t="s">
        <v>27</v>
      </c>
      <c r="E126" s="5">
        <v>1</v>
      </c>
      <c r="F126" s="5">
        <v>43.74</v>
      </c>
      <c r="G126" s="10">
        <v>2.27</v>
      </c>
      <c r="H126" s="8">
        <f t="shared" ref="H126" si="59">ROUND(F126*G126,2)</f>
        <v>99.29</v>
      </c>
      <c r="I126" s="8">
        <f t="shared" ref="I126" si="60">ROUND(H126*42%+H126,2)</f>
        <v>140.99</v>
      </c>
      <c r="J126" s="6">
        <f t="shared" ref="J126" si="61">ROUND(I126*22%,2)</f>
        <v>31.02</v>
      </c>
      <c r="K126" s="6">
        <f>ROUND(I126*65.9%,2)</f>
        <v>92.91</v>
      </c>
      <c r="L126" s="8">
        <f t="shared" ref="L126" si="62">ROUND(SUM(I126:K126),2)</f>
        <v>264.92</v>
      </c>
      <c r="M126" s="8">
        <f t="shared" ref="M126" si="63">ROUND(L126*12%,2)</f>
        <v>31.79</v>
      </c>
      <c r="N126" s="8">
        <f t="shared" ref="N126" si="64">ROUND(L126+M126,2)</f>
        <v>296.70999999999998</v>
      </c>
    </row>
    <row r="127" spans="1:14" s="25" customFormat="1" ht="60" x14ac:dyDescent="0.25">
      <c r="A127" s="5">
        <v>98</v>
      </c>
      <c r="B127" s="5" t="s">
        <v>298</v>
      </c>
      <c r="C127" s="4" t="s">
        <v>299</v>
      </c>
      <c r="D127" s="5" t="s">
        <v>27</v>
      </c>
      <c r="E127" s="5">
        <v>1</v>
      </c>
      <c r="F127" s="5">
        <v>43.74</v>
      </c>
      <c r="G127" s="10">
        <v>1.43</v>
      </c>
      <c r="H127" s="8">
        <f t="shared" si="29"/>
        <v>62.55</v>
      </c>
      <c r="I127" s="8">
        <f t="shared" si="0"/>
        <v>88.82</v>
      </c>
      <c r="J127" s="6">
        <f t="shared" si="13"/>
        <v>19.54</v>
      </c>
      <c r="K127" s="6">
        <f>ROUND(I127*65.9%,2)</f>
        <v>58.53</v>
      </c>
      <c r="L127" s="8">
        <f t="shared" si="58"/>
        <v>166.89</v>
      </c>
      <c r="M127" s="8">
        <f t="shared" si="1"/>
        <v>20.03</v>
      </c>
      <c r="N127" s="8">
        <f t="shared" si="2"/>
        <v>186.92</v>
      </c>
    </row>
    <row r="128" spans="1:14" s="7" customFormat="1" x14ac:dyDescent="0.25">
      <c r="A128" s="9">
        <v>99</v>
      </c>
      <c r="B128" s="5" t="s">
        <v>28</v>
      </c>
      <c r="C128" s="4" t="s">
        <v>29</v>
      </c>
      <c r="D128" s="5" t="s">
        <v>27</v>
      </c>
      <c r="E128" s="5">
        <v>1</v>
      </c>
      <c r="F128" s="5">
        <v>43.74</v>
      </c>
      <c r="G128" s="10">
        <v>0.4</v>
      </c>
      <c r="H128" s="8">
        <f t="shared" si="29"/>
        <v>17.5</v>
      </c>
      <c r="I128" s="8">
        <f t="shared" si="0"/>
        <v>24.85</v>
      </c>
      <c r="J128" s="6">
        <f t="shared" si="13"/>
        <v>5.47</v>
      </c>
      <c r="K128" s="6">
        <f t="shared" ref="K128:K133" si="65">ROUND(I128*65.9%,2)</f>
        <v>16.38</v>
      </c>
      <c r="L128" s="8">
        <f t="shared" si="58"/>
        <v>46.7</v>
      </c>
      <c r="M128" s="8">
        <f t="shared" si="1"/>
        <v>5.6</v>
      </c>
      <c r="N128" s="8">
        <f t="shared" si="2"/>
        <v>52.3</v>
      </c>
    </row>
    <row r="129" spans="1:14" s="7" customFormat="1" ht="45" x14ac:dyDescent="0.25">
      <c r="A129" s="9">
        <v>100</v>
      </c>
      <c r="B129" s="5" t="s">
        <v>30</v>
      </c>
      <c r="C129" s="4" t="s">
        <v>31</v>
      </c>
      <c r="D129" s="5" t="s">
        <v>17</v>
      </c>
      <c r="E129" s="5">
        <v>1</v>
      </c>
      <c r="F129" s="5">
        <v>43.74</v>
      </c>
      <c r="G129" s="10">
        <v>0.04</v>
      </c>
      <c r="H129" s="8">
        <f t="shared" si="29"/>
        <v>1.75</v>
      </c>
      <c r="I129" s="8">
        <f t="shared" si="0"/>
        <v>2.4900000000000002</v>
      </c>
      <c r="J129" s="6">
        <f t="shared" si="13"/>
        <v>0.55000000000000004</v>
      </c>
      <c r="K129" s="6">
        <f t="shared" si="65"/>
        <v>1.64</v>
      </c>
      <c r="L129" s="8">
        <f t="shared" si="58"/>
        <v>4.68</v>
      </c>
      <c r="M129" s="8">
        <f t="shared" si="1"/>
        <v>0.56000000000000005</v>
      </c>
      <c r="N129" s="8">
        <f t="shared" si="2"/>
        <v>5.24</v>
      </c>
    </row>
    <row r="130" spans="1:14" s="7" customFormat="1" ht="75" x14ac:dyDescent="0.25">
      <c r="A130" s="9">
        <v>101</v>
      </c>
      <c r="B130" s="5" t="s">
        <v>32</v>
      </c>
      <c r="C130" s="4" t="s">
        <v>33</v>
      </c>
      <c r="D130" s="5" t="s">
        <v>27</v>
      </c>
      <c r="E130" s="5">
        <v>1</v>
      </c>
      <c r="F130" s="5">
        <v>43.74</v>
      </c>
      <c r="G130" s="10">
        <v>4.55</v>
      </c>
      <c r="H130" s="8">
        <f t="shared" si="29"/>
        <v>199.02</v>
      </c>
      <c r="I130" s="8">
        <f t="shared" si="0"/>
        <v>282.61</v>
      </c>
      <c r="J130" s="6">
        <f t="shared" si="13"/>
        <v>62.17</v>
      </c>
      <c r="K130" s="6">
        <f t="shared" si="65"/>
        <v>186.24</v>
      </c>
      <c r="L130" s="8">
        <f t="shared" si="58"/>
        <v>531.02</v>
      </c>
      <c r="M130" s="8">
        <f t="shared" si="1"/>
        <v>63.72</v>
      </c>
      <c r="N130" s="8">
        <f t="shared" si="2"/>
        <v>594.74</v>
      </c>
    </row>
    <row r="131" spans="1:14" s="7" customFormat="1" ht="30" x14ac:dyDescent="0.25">
      <c r="A131" s="9">
        <v>102</v>
      </c>
      <c r="B131" s="19" t="s">
        <v>184</v>
      </c>
      <c r="C131" s="20" t="s">
        <v>185</v>
      </c>
      <c r="D131" s="19" t="s">
        <v>27</v>
      </c>
      <c r="E131" s="19">
        <v>1</v>
      </c>
      <c r="F131" s="5">
        <v>43.74</v>
      </c>
      <c r="G131" s="23">
        <v>0.71</v>
      </c>
      <c r="H131" s="21">
        <f>ROUND(F131*G131,2)</f>
        <v>31.06</v>
      </c>
      <c r="I131" s="21">
        <f t="shared" si="0"/>
        <v>44.11</v>
      </c>
      <c r="J131" s="6">
        <f t="shared" si="13"/>
        <v>9.6999999999999993</v>
      </c>
      <c r="K131" s="6">
        <f t="shared" si="65"/>
        <v>29.07</v>
      </c>
      <c r="L131" s="21">
        <f t="shared" si="58"/>
        <v>82.88</v>
      </c>
      <c r="M131" s="21">
        <f t="shared" si="1"/>
        <v>9.9499999999999993</v>
      </c>
      <c r="N131" s="21">
        <f t="shared" si="2"/>
        <v>92.83</v>
      </c>
    </row>
    <row r="132" spans="1:14" s="7" customFormat="1" ht="30" x14ac:dyDescent="0.25">
      <c r="A132" s="9">
        <v>103</v>
      </c>
      <c r="B132" s="11" t="s">
        <v>212</v>
      </c>
      <c r="C132" s="4" t="s">
        <v>213</v>
      </c>
      <c r="D132" s="5" t="s">
        <v>51</v>
      </c>
      <c r="E132" s="5">
        <v>1</v>
      </c>
      <c r="F132" s="5">
        <v>43.74</v>
      </c>
      <c r="G132" s="12">
        <v>7.4999999999999997E-2</v>
      </c>
      <c r="H132" s="6">
        <f>ROUND(F132*G132,2)</f>
        <v>3.28</v>
      </c>
      <c r="I132" s="6">
        <f t="shared" si="0"/>
        <v>4.66</v>
      </c>
      <c r="J132" s="6">
        <f>ROUND(I132*22%,2)</f>
        <v>1.03</v>
      </c>
      <c r="K132" s="6">
        <f t="shared" si="65"/>
        <v>3.07</v>
      </c>
      <c r="L132" s="6">
        <f>ROUND(SUM(I132:K132),2)</f>
        <v>8.76</v>
      </c>
      <c r="M132" s="6">
        <f t="shared" si="1"/>
        <v>1.05</v>
      </c>
      <c r="N132" s="6">
        <f t="shared" si="2"/>
        <v>9.81</v>
      </c>
    </row>
    <row r="133" spans="1:14" s="7" customFormat="1" ht="45" x14ac:dyDescent="0.25">
      <c r="A133" s="9">
        <v>104</v>
      </c>
      <c r="B133" s="19" t="s">
        <v>174</v>
      </c>
      <c r="C133" s="20" t="s">
        <v>175</v>
      </c>
      <c r="D133" s="19" t="s">
        <v>27</v>
      </c>
      <c r="E133" s="19">
        <v>1</v>
      </c>
      <c r="F133" s="5">
        <v>43.74</v>
      </c>
      <c r="G133" s="23">
        <v>0.42699999999999999</v>
      </c>
      <c r="H133" s="21">
        <f t="shared" ref="H133:H138" si="66">ROUND(F133*G133,2)</f>
        <v>18.68</v>
      </c>
      <c r="I133" s="21">
        <f t="shared" si="0"/>
        <v>26.53</v>
      </c>
      <c r="J133" s="6">
        <f t="shared" ref="J133:J138" si="67">ROUND(I133*22%,2)</f>
        <v>5.84</v>
      </c>
      <c r="K133" s="6">
        <f t="shared" si="65"/>
        <v>17.48</v>
      </c>
      <c r="L133" s="21">
        <f t="shared" ref="L133:L137" si="68">ROUND(SUM(I133:K133),2)</f>
        <v>49.85</v>
      </c>
      <c r="M133" s="21">
        <f t="shared" si="1"/>
        <v>5.98</v>
      </c>
      <c r="N133" s="21">
        <f t="shared" si="2"/>
        <v>55.83</v>
      </c>
    </row>
    <row r="134" spans="1:14" s="1" customFormat="1" ht="51" customHeight="1" x14ac:dyDescent="0.25">
      <c r="A134" s="2" t="s">
        <v>4</v>
      </c>
      <c r="B134" s="2" t="s">
        <v>5</v>
      </c>
      <c r="C134" s="2" t="s">
        <v>6</v>
      </c>
      <c r="D134" s="2" t="s">
        <v>7</v>
      </c>
      <c r="E134" s="3" t="s">
        <v>8</v>
      </c>
      <c r="F134" s="3" t="s">
        <v>9</v>
      </c>
      <c r="G134" s="2" t="s">
        <v>10</v>
      </c>
      <c r="H134" s="2" t="s">
        <v>11</v>
      </c>
      <c r="I134" s="2" t="s">
        <v>12</v>
      </c>
      <c r="J134" s="2" t="s">
        <v>13</v>
      </c>
      <c r="K134" s="2" t="s">
        <v>295</v>
      </c>
      <c r="L134" s="2" t="s">
        <v>14</v>
      </c>
      <c r="M134" s="2" t="s">
        <v>15</v>
      </c>
      <c r="N134" s="2" t="s">
        <v>16</v>
      </c>
    </row>
    <row r="135" spans="1:14" s="7" customFormat="1" ht="45" x14ac:dyDescent="0.25">
      <c r="A135" s="9">
        <v>105</v>
      </c>
      <c r="B135" s="18" t="s">
        <v>135</v>
      </c>
      <c r="C135" s="14" t="s">
        <v>136</v>
      </c>
      <c r="D135" s="9" t="s">
        <v>27</v>
      </c>
      <c r="E135" s="9">
        <v>1</v>
      </c>
      <c r="F135" s="5">
        <v>43.74</v>
      </c>
      <c r="G135" s="16">
        <f>0.427*1.15</f>
        <v>0.49104999999999993</v>
      </c>
      <c r="H135" s="16">
        <f t="shared" si="66"/>
        <v>21.48</v>
      </c>
      <c r="I135" s="16">
        <f t="shared" si="0"/>
        <v>30.5</v>
      </c>
      <c r="J135" s="6">
        <f t="shared" si="67"/>
        <v>6.71</v>
      </c>
      <c r="K135" s="6">
        <f>ROUND(I135*65.9%,2)</f>
        <v>20.100000000000001</v>
      </c>
      <c r="L135" s="16">
        <f t="shared" si="68"/>
        <v>57.31</v>
      </c>
      <c r="M135" s="16">
        <f t="shared" si="1"/>
        <v>6.88</v>
      </c>
      <c r="N135" s="16">
        <f t="shared" si="2"/>
        <v>64.19</v>
      </c>
    </row>
    <row r="136" spans="1:14" s="7" customFormat="1" ht="45" x14ac:dyDescent="0.25">
      <c r="A136" s="9">
        <v>106</v>
      </c>
      <c r="B136" s="19" t="s">
        <v>148</v>
      </c>
      <c r="C136" s="20" t="s">
        <v>149</v>
      </c>
      <c r="D136" s="19" t="s">
        <v>51</v>
      </c>
      <c r="E136" s="19">
        <v>3</v>
      </c>
      <c r="F136" s="19">
        <v>52.49</v>
      </c>
      <c r="G136" s="19">
        <v>1.02</v>
      </c>
      <c r="H136" s="21">
        <f t="shared" si="66"/>
        <v>53.54</v>
      </c>
      <c r="I136" s="21">
        <f t="shared" si="0"/>
        <v>76.03</v>
      </c>
      <c r="J136" s="6">
        <f t="shared" si="67"/>
        <v>16.73</v>
      </c>
      <c r="K136" s="6">
        <f t="shared" ref="K136:K138" si="69">ROUND(I136*65.9%,2)</f>
        <v>50.1</v>
      </c>
      <c r="L136" s="21">
        <f t="shared" si="68"/>
        <v>142.86000000000001</v>
      </c>
      <c r="M136" s="21">
        <f t="shared" si="1"/>
        <v>17.14</v>
      </c>
      <c r="N136" s="21">
        <f t="shared" si="2"/>
        <v>160</v>
      </c>
    </row>
    <row r="137" spans="1:14" s="7" customFormat="1" ht="30" x14ac:dyDescent="0.25">
      <c r="A137" s="9">
        <v>107</v>
      </c>
      <c r="B137" s="19" t="s">
        <v>150</v>
      </c>
      <c r="C137" s="20" t="s">
        <v>151</v>
      </c>
      <c r="D137" s="19" t="s">
        <v>51</v>
      </c>
      <c r="E137" s="19">
        <v>3</v>
      </c>
      <c r="F137" s="19">
        <v>52.49</v>
      </c>
      <c r="G137" s="19">
        <v>1.4999999999999999E-2</v>
      </c>
      <c r="H137" s="21">
        <f t="shared" si="66"/>
        <v>0.79</v>
      </c>
      <c r="I137" s="21">
        <f t="shared" si="0"/>
        <v>1.1200000000000001</v>
      </c>
      <c r="J137" s="6">
        <f t="shared" si="67"/>
        <v>0.25</v>
      </c>
      <c r="K137" s="6">
        <f t="shared" si="69"/>
        <v>0.74</v>
      </c>
      <c r="L137" s="21">
        <f t="shared" si="68"/>
        <v>2.11</v>
      </c>
      <c r="M137" s="21">
        <f t="shared" si="1"/>
        <v>0.25</v>
      </c>
      <c r="N137" s="21">
        <f t="shared" si="2"/>
        <v>2.36</v>
      </c>
    </row>
    <row r="138" spans="1:14" s="7" customFormat="1" ht="60" x14ac:dyDescent="0.25">
      <c r="A138" s="5">
        <v>108</v>
      </c>
      <c r="B138" s="5" t="s">
        <v>264</v>
      </c>
      <c r="C138" s="4" t="s">
        <v>265</v>
      </c>
      <c r="D138" s="5" t="s">
        <v>27</v>
      </c>
      <c r="E138" s="5">
        <v>1</v>
      </c>
      <c r="F138" s="8">
        <v>43.74</v>
      </c>
      <c r="G138" s="17">
        <v>1.6</v>
      </c>
      <c r="H138" s="8">
        <f t="shared" si="66"/>
        <v>69.98</v>
      </c>
      <c r="I138" s="16">
        <f t="shared" si="0"/>
        <v>99.37</v>
      </c>
      <c r="J138" s="6">
        <f t="shared" si="67"/>
        <v>21.86</v>
      </c>
      <c r="K138" s="6">
        <f t="shared" si="69"/>
        <v>65.48</v>
      </c>
      <c r="L138" s="8">
        <f t="shared" ref="L138" si="70">ROUND(SUM(I138:K138),2)</f>
        <v>186.71</v>
      </c>
      <c r="M138" s="8">
        <f t="shared" si="1"/>
        <v>22.41</v>
      </c>
      <c r="N138" s="8">
        <f t="shared" si="2"/>
        <v>209.12</v>
      </c>
    </row>
    <row r="139" spans="1:14" s="7" customFormat="1" x14ac:dyDescent="0.25">
      <c r="A139" s="37" t="s">
        <v>237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/>
    </row>
    <row r="140" spans="1:14" s="7" customFormat="1" ht="75" x14ac:dyDescent="0.25">
      <c r="A140" s="9">
        <v>109</v>
      </c>
      <c r="B140" s="9" t="s">
        <v>63</v>
      </c>
      <c r="C140" s="14" t="s">
        <v>290</v>
      </c>
      <c r="D140" s="9" t="s">
        <v>64</v>
      </c>
      <c r="E140" s="9">
        <v>2</v>
      </c>
      <c r="F140" s="9">
        <v>47.24</v>
      </c>
      <c r="G140" s="9">
        <v>6.4</v>
      </c>
      <c r="H140" s="16">
        <f t="shared" ref="H140" si="71">ROUND(F140*G140,2)</f>
        <v>302.33999999999997</v>
      </c>
      <c r="I140" s="16">
        <f t="shared" ref="I140" si="72">ROUND(H140*42%+H140,2)</f>
        <v>429.32</v>
      </c>
      <c r="J140" s="6">
        <f t="shared" ref="J140" si="73">ROUND(I140*22%,2)</f>
        <v>94.45</v>
      </c>
      <c r="K140" s="6">
        <f>ROUND(I140*65.9%,2)</f>
        <v>282.92</v>
      </c>
      <c r="L140" s="16">
        <f t="shared" ref="L140:L164" si="74">ROUND(SUM(I140:K140),2)</f>
        <v>806.69</v>
      </c>
      <c r="M140" s="16">
        <f t="shared" ref="M140" si="75">ROUND(L140*12%,2)</f>
        <v>96.8</v>
      </c>
      <c r="N140" s="16">
        <f t="shared" ref="N140" si="76">ROUND(L140+M140,2)</f>
        <v>903.49</v>
      </c>
    </row>
    <row r="141" spans="1:14" s="7" customFormat="1" ht="75" x14ac:dyDescent="0.25">
      <c r="A141" s="9">
        <v>110</v>
      </c>
      <c r="B141" s="9" t="s">
        <v>63</v>
      </c>
      <c r="C141" s="14" t="s">
        <v>289</v>
      </c>
      <c r="D141" s="9" t="s">
        <v>64</v>
      </c>
      <c r="E141" s="9">
        <v>2</v>
      </c>
      <c r="F141" s="9">
        <v>47.24</v>
      </c>
      <c r="G141" s="9">
        <v>9.6</v>
      </c>
      <c r="H141" s="16">
        <f t="shared" si="29"/>
        <v>453.5</v>
      </c>
      <c r="I141" s="16">
        <f t="shared" si="0"/>
        <v>643.97</v>
      </c>
      <c r="J141" s="6">
        <f t="shared" si="13"/>
        <v>141.66999999999999</v>
      </c>
      <c r="K141" s="6">
        <f t="shared" ref="K141:K143" si="77">ROUND(I141*65.9%,2)</f>
        <v>424.38</v>
      </c>
      <c r="L141" s="16">
        <f t="shared" si="74"/>
        <v>1210.02</v>
      </c>
      <c r="M141" s="16">
        <f t="shared" si="1"/>
        <v>145.19999999999999</v>
      </c>
      <c r="N141" s="16">
        <f t="shared" si="2"/>
        <v>1355.22</v>
      </c>
    </row>
    <row r="142" spans="1:14" s="7" customFormat="1" ht="30" x14ac:dyDescent="0.25">
      <c r="A142" s="5">
        <v>111</v>
      </c>
      <c r="B142" s="5" t="s">
        <v>82</v>
      </c>
      <c r="C142" s="4" t="s">
        <v>83</v>
      </c>
      <c r="D142" s="5" t="s">
        <v>64</v>
      </c>
      <c r="E142" s="5">
        <v>2</v>
      </c>
      <c r="F142" s="5">
        <v>47.24</v>
      </c>
      <c r="G142" s="5">
        <v>5.3</v>
      </c>
      <c r="H142" s="8">
        <f t="shared" si="29"/>
        <v>250.37</v>
      </c>
      <c r="I142" s="8">
        <f t="shared" si="0"/>
        <v>355.53</v>
      </c>
      <c r="J142" s="6">
        <f t="shared" si="13"/>
        <v>78.22</v>
      </c>
      <c r="K142" s="6">
        <f t="shared" si="77"/>
        <v>234.29</v>
      </c>
      <c r="L142" s="8">
        <f t="shared" si="74"/>
        <v>668.04</v>
      </c>
      <c r="M142" s="8">
        <f t="shared" si="1"/>
        <v>80.16</v>
      </c>
      <c r="N142" s="8">
        <f t="shared" si="2"/>
        <v>748.2</v>
      </c>
    </row>
    <row r="143" spans="1:14" s="7" customFormat="1" ht="81" customHeight="1" x14ac:dyDescent="0.25">
      <c r="A143" s="11">
        <v>112</v>
      </c>
      <c r="B143" s="11" t="s">
        <v>218</v>
      </c>
      <c r="C143" s="14" t="s">
        <v>219</v>
      </c>
      <c r="D143" s="5" t="s">
        <v>17</v>
      </c>
      <c r="E143" s="9">
        <v>3</v>
      </c>
      <c r="F143" s="9">
        <v>52.49</v>
      </c>
      <c r="G143" s="12">
        <v>0.36</v>
      </c>
      <c r="H143" s="6">
        <f>ROUND(F143*G143,2)</f>
        <v>18.899999999999999</v>
      </c>
      <c r="I143" s="6">
        <f t="shared" si="0"/>
        <v>26.84</v>
      </c>
      <c r="J143" s="6">
        <f>ROUND(I143*22%,2)</f>
        <v>5.9</v>
      </c>
      <c r="K143" s="6">
        <f t="shared" si="77"/>
        <v>17.690000000000001</v>
      </c>
      <c r="L143" s="6">
        <f>ROUND(SUM(I143:K143),2)</f>
        <v>50.43</v>
      </c>
      <c r="M143" s="6">
        <f t="shared" si="1"/>
        <v>6.05</v>
      </c>
      <c r="N143" s="6">
        <f t="shared" si="2"/>
        <v>56.48</v>
      </c>
    </row>
    <row r="144" spans="1:14" s="1" customFormat="1" ht="51" customHeight="1" x14ac:dyDescent="0.25">
      <c r="A144" s="2" t="s">
        <v>4</v>
      </c>
      <c r="B144" s="2" t="s">
        <v>5</v>
      </c>
      <c r="C144" s="2" t="s">
        <v>6</v>
      </c>
      <c r="D144" s="2" t="s">
        <v>7</v>
      </c>
      <c r="E144" s="3" t="s">
        <v>8</v>
      </c>
      <c r="F144" s="3" t="s">
        <v>9</v>
      </c>
      <c r="G144" s="2" t="s">
        <v>10</v>
      </c>
      <c r="H144" s="2" t="s">
        <v>11</v>
      </c>
      <c r="I144" s="2" t="s">
        <v>12</v>
      </c>
      <c r="J144" s="2" t="s">
        <v>13</v>
      </c>
      <c r="K144" s="2" t="s">
        <v>295</v>
      </c>
      <c r="L144" s="2" t="s">
        <v>14</v>
      </c>
      <c r="M144" s="2" t="s">
        <v>15</v>
      </c>
      <c r="N144" s="2" t="s">
        <v>16</v>
      </c>
    </row>
    <row r="145" spans="1:14" s="7" customFormat="1" ht="75" x14ac:dyDescent="0.25">
      <c r="A145" s="9">
        <v>113</v>
      </c>
      <c r="B145" s="9" t="s">
        <v>240</v>
      </c>
      <c r="C145" s="14" t="s">
        <v>241</v>
      </c>
      <c r="D145" s="9" t="s">
        <v>64</v>
      </c>
      <c r="E145" s="9">
        <v>2</v>
      </c>
      <c r="F145" s="9">
        <v>47.24</v>
      </c>
      <c r="G145" s="16">
        <v>24</v>
      </c>
      <c r="H145" s="16">
        <f t="shared" ref="H145:H149" si="78">ROUND(F145*G145,2)</f>
        <v>1133.76</v>
      </c>
      <c r="I145" s="16">
        <f t="shared" si="0"/>
        <v>1609.94</v>
      </c>
      <c r="J145" s="6">
        <f t="shared" ref="J145:J154" si="79">ROUND(I145*22%,2)</f>
        <v>354.19</v>
      </c>
      <c r="K145" s="6">
        <f>ROUND(I145*65.9%,2)</f>
        <v>1060.95</v>
      </c>
      <c r="L145" s="16">
        <f t="shared" ref="L145:L154" si="80">ROUND(SUM(I145:K145),2)</f>
        <v>3025.08</v>
      </c>
      <c r="M145" s="16">
        <f t="shared" si="1"/>
        <v>363.01</v>
      </c>
      <c r="N145" s="16">
        <f t="shared" si="2"/>
        <v>3388.09</v>
      </c>
    </row>
    <row r="146" spans="1:14" s="7" customFormat="1" ht="75" x14ac:dyDescent="0.25">
      <c r="A146" s="9">
        <v>114</v>
      </c>
      <c r="B146" s="9" t="s">
        <v>242</v>
      </c>
      <c r="C146" s="14" t="s">
        <v>243</v>
      </c>
      <c r="D146" s="9" t="s">
        <v>64</v>
      </c>
      <c r="E146" s="9">
        <v>2</v>
      </c>
      <c r="F146" s="9">
        <v>47.24</v>
      </c>
      <c r="G146" s="16">
        <v>65.3</v>
      </c>
      <c r="H146" s="16">
        <f t="shared" si="78"/>
        <v>3084.77</v>
      </c>
      <c r="I146" s="16">
        <f t="shared" si="0"/>
        <v>4380.37</v>
      </c>
      <c r="J146" s="6">
        <f t="shared" si="79"/>
        <v>963.68</v>
      </c>
      <c r="K146" s="6">
        <f t="shared" ref="K146:K149" si="81">ROUND(I146*65.9%,2)</f>
        <v>2886.66</v>
      </c>
      <c r="L146" s="16">
        <f t="shared" si="80"/>
        <v>8230.7099999999991</v>
      </c>
      <c r="M146" s="16">
        <f t="shared" si="1"/>
        <v>987.69</v>
      </c>
      <c r="N146" s="16">
        <f t="shared" si="2"/>
        <v>9218.4</v>
      </c>
    </row>
    <row r="147" spans="1:14" s="7" customFormat="1" ht="90" x14ac:dyDescent="0.25">
      <c r="A147" s="9">
        <v>115</v>
      </c>
      <c r="B147" s="18" t="s">
        <v>245</v>
      </c>
      <c r="C147" s="14" t="s">
        <v>244</v>
      </c>
      <c r="D147" s="9" t="s">
        <v>64</v>
      </c>
      <c r="E147" s="9">
        <v>2</v>
      </c>
      <c r="F147" s="9">
        <v>47.24</v>
      </c>
      <c r="G147" s="16">
        <f>8.7*0.6</f>
        <v>5.22</v>
      </c>
      <c r="H147" s="16">
        <f t="shared" si="78"/>
        <v>246.59</v>
      </c>
      <c r="I147" s="16">
        <f t="shared" si="0"/>
        <v>350.16</v>
      </c>
      <c r="J147" s="6">
        <f t="shared" si="79"/>
        <v>77.040000000000006</v>
      </c>
      <c r="K147" s="6">
        <f t="shared" si="81"/>
        <v>230.76</v>
      </c>
      <c r="L147" s="16">
        <f t="shared" si="80"/>
        <v>657.96</v>
      </c>
      <c r="M147" s="16">
        <f t="shared" si="1"/>
        <v>78.959999999999994</v>
      </c>
      <c r="N147" s="16">
        <f t="shared" si="2"/>
        <v>736.92</v>
      </c>
    </row>
    <row r="148" spans="1:14" s="7" customFormat="1" ht="105" x14ac:dyDescent="0.25">
      <c r="A148" s="9">
        <v>116</v>
      </c>
      <c r="B148" s="18" t="s">
        <v>260</v>
      </c>
      <c r="C148" s="14" t="s">
        <v>261</v>
      </c>
      <c r="D148" s="9" t="s">
        <v>64</v>
      </c>
      <c r="E148" s="9">
        <v>2</v>
      </c>
      <c r="F148" s="9">
        <v>47.24</v>
      </c>
      <c r="G148" s="16">
        <f>10.6*0.6</f>
        <v>6.3599999999999994</v>
      </c>
      <c r="H148" s="16">
        <f t="shared" si="78"/>
        <v>300.45</v>
      </c>
      <c r="I148" s="16">
        <f t="shared" si="0"/>
        <v>426.64</v>
      </c>
      <c r="J148" s="6">
        <f t="shared" si="79"/>
        <v>93.86</v>
      </c>
      <c r="K148" s="6">
        <f t="shared" si="81"/>
        <v>281.16000000000003</v>
      </c>
      <c r="L148" s="16">
        <f t="shared" ref="L148" si="82">ROUND(SUM(I148:K148),2)</f>
        <v>801.66</v>
      </c>
      <c r="M148" s="16">
        <f t="shared" si="1"/>
        <v>96.2</v>
      </c>
      <c r="N148" s="16">
        <f t="shared" si="2"/>
        <v>897.86</v>
      </c>
    </row>
    <row r="149" spans="1:14" s="7" customFormat="1" ht="75" x14ac:dyDescent="0.25">
      <c r="A149" s="9">
        <v>117</v>
      </c>
      <c r="B149" s="18" t="s">
        <v>287</v>
      </c>
      <c r="C149" s="14" t="s">
        <v>288</v>
      </c>
      <c r="D149" s="9" t="s">
        <v>64</v>
      </c>
      <c r="E149" s="9">
        <v>2</v>
      </c>
      <c r="F149" s="9">
        <v>47.24</v>
      </c>
      <c r="G149" s="16">
        <v>16</v>
      </c>
      <c r="H149" s="16">
        <f t="shared" si="78"/>
        <v>755.84</v>
      </c>
      <c r="I149" s="16">
        <f t="shared" si="0"/>
        <v>1073.29</v>
      </c>
      <c r="J149" s="6">
        <f t="shared" si="79"/>
        <v>236.12</v>
      </c>
      <c r="K149" s="6">
        <f t="shared" si="81"/>
        <v>707.3</v>
      </c>
      <c r="L149" s="16">
        <f t="shared" si="80"/>
        <v>2016.71</v>
      </c>
      <c r="M149" s="16">
        <f t="shared" si="1"/>
        <v>242.01</v>
      </c>
      <c r="N149" s="16">
        <f t="shared" si="2"/>
        <v>2258.7199999999998</v>
      </c>
    </row>
    <row r="150" spans="1:14" s="1" customFormat="1" ht="51" customHeight="1" x14ac:dyDescent="0.25">
      <c r="A150" s="2" t="s">
        <v>4</v>
      </c>
      <c r="B150" s="2" t="s">
        <v>5</v>
      </c>
      <c r="C150" s="2" t="s">
        <v>6</v>
      </c>
      <c r="D150" s="2" t="s">
        <v>7</v>
      </c>
      <c r="E150" s="3" t="s">
        <v>8</v>
      </c>
      <c r="F150" s="3" t="s">
        <v>9</v>
      </c>
      <c r="G150" s="2" t="s">
        <v>10</v>
      </c>
      <c r="H150" s="2" t="s">
        <v>11</v>
      </c>
      <c r="I150" s="2" t="s">
        <v>12</v>
      </c>
      <c r="J150" s="2" t="s">
        <v>13</v>
      </c>
      <c r="K150" s="2" t="s">
        <v>295</v>
      </c>
      <c r="L150" s="2" t="s">
        <v>14</v>
      </c>
      <c r="M150" s="2" t="s">
        <v>15</v>
      </c>
      <c r="N150" s="2" t="s">
        <v>16</v>
      </c>
    </row>
    <row r="151" spans="1:14" s="7" customFormat="1" ht="105" x14ac:dyDescent="0.25">
      <c r="A151" s="9">
        <v>118</v>
      </c>
      <c r="B151" s="18" t="s">
        <v>277</v>
      </c>
      <c r="C151" s="14" t="s">
        <v>278</v>
      </c>
      <c r="D151" s="9" t="s">
        <v>64</v>
      </c>
      <c r="E151" s="9">
        <v>2</v>
      </c>
      <c r="F151" s="9">
        <v>47.24</v>
      </c>
      <c r="G151" s="16">
        <f>16*0.6</f>
        <v>9.6</v>
      </c>
      <c r="H151" s="16">
        <f>ROUND(F151*G151,2)</f>
        <v>453.5</v>
      </c>
      <c r="I151" s="16">
        <f t="shared" si="0"/>
        <v>643.97</v>
      </c>
      <c r="J151" s="6">
        <f t="shared" si="79"/>
        <v>141.66999999999999</v>
      </c>
      <c r="K151" s="6">
        <f>ROUND(I151*65.9%,2)</f>
        <v>424.38</v>
      </c>
      <c r="L151" s="16">
        <f t="shared" si="80"/>
        <v>1210.02</v>
      </c>
      <c r="M151" s="16">
        <f t="shared" si="1"/>
        <v>145.19999999999999</v>
      </c>
      <c r="N151" s="16">
        <f t="shared" si="2"/>
        <v>1355.22</v>
      </c>
    </row>
    <row r="152" spans="1:14" s="7" customFormat="1" ht="75" x14ac:dyDescent="0.25">
      <c r="A152" s="9">
        <v>119</v>
      </c>
      <c r="B152" s="18" t="s">
        <v>282</v>
      </c>
      <c r="C152" s="14" t="s">
        <v>279</v>
      </c>
      <c r="D152" s="9" t="s">
        <v>64</v>
      </c>
      <c r="E152" s="9">
        <v>3</v>
      </c>
      <c r="F152" s="9">
        <v>52.49</v>
      </c>
      <c r="G152" s="16">
        <f>8</f>
        <v>8</v>
      </c>
      <c r="H152" s="16">
        <f>ROUND(F152*G152,2)</f>
        <v>419.92</v>
      </c>
      <c r="I152" s="16">
        <f t="shared" si="0"/>
        <v>596.29</v>
      </c>
      <c r="J152" s="6">
        <f t="shared" si="79"/>
        <v>131.18</v>
      </c>
      <c r="K152" s="6">
        <f t="shared" ref="K152:K154" si="83">ROUND(I152*65.9%,2)</f>
        <v>392.96</v>
      </c>
      <c r="L152" s="16">
        <f t="shared" si="80"/>
        <v>1120.43</v>
      </c>
      <c r="M152" s="16">
        <f t="shared" si="1"/>
        <v>134.44999999999999</v>
      </c>
      <c r="N152" s="16">
        <f t="shared" si="2"/>
        <v>1254.8800000000001</v>
      </c>
    </row>
    <row r="153" spans="1:14" s="7" customFormat="1" ht="75" x14ac:dyDescent="0.25">
      <c r="A153" s="9">
        <v>120</v>
      </c>
      <c r="B153" s="18" t="s">
        <v>283</v>
      </c>
      <c r="C153" s="14" t="s">
        <v>280</v>
      </c>
      <c r="D153" s="9" t="s">
        <v>64</v>
      </c>
      <c r="E153" s="9">
        <v>3</v>
      </c>
      <c r="F153" s="9">
        <v>52.49</v>
      </c>
      <c r="G153" s="16">
        <f>12</f>
        <v>12</v>
      </c>
      <c r="H153" s="16">
        <f>ROUND(F153*G153,2)</f>
        <v>629.88</v>
      </c>
      <c r="I153" s="16">
        <f t="shared" si="0"/>
        <v>894.43</v>
      </c>
      <c r="J153" s="6">
        <f t="shared" si="79"/>
        <v>196.77</v>
      </c>
      <c r="K153" s="6">
        <f t="shared" si="83"/>
        <v>589.42999999999995</v>
      </c>
      <c r="L153" s="16">
        <f t="shared" si="80"/>
        <v>1680.63</v>
      </c>
      <c r="M153" s="16">
        <f t="shared" si="1"/>
        <v>201.68</v>
      </c>
      <c r="N153" s="16">
        <f t="shared" si="2"/>
        <v>1882.31</v>
      </c>
    </row>
    <row r="154" spans="1:14" s="7" customFormat="1" ht="75" x14ac:dyDescent="0.25">
      <c r="A154" s="9">
        <v>121</v>
      </c>
      <c r="B154" s="18" t="s">
        <v>284</v>
      </c>
      <c r="C154" s="14" t="s">
        <v>281</v>
      </c>
      <c r="D154" s="9" t="s">
        <v>64</v>
      </c>
      <c r="E154" s="9">
        <v>3</v>
      </c>
      <c r="F154" s="9">
        <v>52.49</v>
      </c>
      <c r="G154" s="16">
        <f>19.8</f>
        <v>19.8</v>
      </c>
      <c r="H154" s="16">
        <f>ROUND(F154*G154,2)</f>
        <v>1039.3</v>
      </c>
      <c r="I154" s="16">
        <f t="shared" si="0"/>
        <v>1475.81</v>
      </c>
      <c r="J154" s="6">
        <f t="shared" si="79"/>
        <v>324.68</v>
      </c>
      <c r="K154" s="6">
        <f t="shared" si="83"/>
        <v>972.56</v>
      </c>
      <c r="L154" s="16">
        <f t="shared" si="80"/>
        <v>2773.05</v>
      </c>
      <c r="M154" s="16">
        <f t="shared" si="1"/>
        <v>332.77</v>
      </c>
      <c r="N154" s="16">
        <f t="shared" si="2"/>
        <v>3105.82</v>
      </c>
    </row>
    <row r="155" spans="1:14" s="7" customFormat="1" x14ac:dyDescent="0.25">
      <c r="A155" s="37" t="s">
        <v>233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/>
    </row>
    <row r="156" spans="1:14" s="7" customFormat="1" ht="30" x14ac:dyDescent="0.25">
      <c r="A156" s="9">
        <v>122</v>
      </c>
      <c r="B156" s="9" t="s">
        <v>65</v>
      </c>
      <c r="C156" s="14" t="s">
        <v>66</v>
      </c>
      <c r="D156" s="9" t="s">
        <v>17</v>
      </c>
      <c r="E156" s="9">
        <v>5</v>
      </c>
      <c r="F156" s="9">
        <v>67.36</v>
      </c>
      <c r="G156" s="9">
        <v>1.3640000000000001</v>
      </c>
      <c r="H156" s="16">
        <f t="shared" si="29"/>
        <v>91.88</v>
      </c>
      <c r="I156" s="16">
        <f t="shared" si="0"/>
        <v>130.47</v>
      </c>
      <c r="J156" s="6">
        <f t="shared" si="13"/>
        <v>28.7</v>
      </c>
      <c r="K156" s="6">
        <f>ROUND(I156*65.9%,2)</f>
        <v>85.98</v>
      </c>
      <c r="L156" s="16">
        <f t="shared" si="74"/>
        <v>245.15</v>
      </c>
      <c r="M156" s="16">
        <f t="shared" si="1"/>
        <v>29.42</v>
      </c>
      <c r="N156" s="16">
        <f t="shared" si="2"/>
        <v>274.57</v>
      </c>
    </row>
    <row r="157" spans="1:14" s="7" customFormat="1" ht="30" x14ac:dyDescent="0.25">
      <c r="A157" s="5">
        <v>123</v>
      </c>
      <c r="B157" s="9" t="s">
        <v>92</v>
      </c>
      <c r="C157" s="14" t="s">
        <v>93</v>
      </c>
      <c r="D157" s="9" t="s">
        <v>17</v>
      </c>
      <c r="E157" s="9">
        <v>5</v>
      </c>
      <c r="F157" s="9">
        <v>67.36</v>
      </c>
      <c r="G157" s="15">
        <v>0.11899999999999999</v>
      </c>
      <c r="H157" s="16">
        <f t="shared" si="29"/>
        <v>8.02</v>
      </c>
      <c r="I157" s="16">
        <f t="shared" si="0"/>
        <v>11.39</v>
      </c>
      <c r="J157" s="6">
        <f t="shared" si="13"/>
        <v>2.5099999999999998</v>
      </c>
      <c r="K157" s="6">
        <f t="shared" ref="K157:K159" si="84">ROUND(I157*65.9%,2)</f>
        <v>7.51</v>
      </c>
      <c r="L157" s="16">
        <f t="shared" si="74"/>
        <v>21.41</v>
      </c>
      <c r="M157" s="16">
        <f t="shared" si="1"/>
        <v>2.57</v>
      </c>
      <c r="N157" s="16">
        <f t="shared" si="2"/>
        <v>23.98</v>
      </c>
    </row>
    <row r="158" spans="1:14" s="7" customFormat="1" ht="30" x14ac:dyDescent="0.25">
      <c r="A158" s="5">
        <v>124</v>
      </c>
      <c r="B158" s="9" t="s">
        <v>94</v>
      </c>
      <c r="C158" s="14" t="s">
        <v>95</v>
      </c>
      <c r="D158" s="9" t="s">
        <v>17</v>
      </c>
      <c r="E158" s="9">
        <v>5</v>
      </c>
      <c r="F158" s="9">
        <v>67.36</v>
      </c>
      <c r="G158" s="9">
        <v>0.17899999999999999</v>
      </c>
      <c r="H158" s="16">
        <f t="shared" si="29"/>
        <v>12.06</v>
      </c>
      <c r="I158" s="16">
        <f t="shared" si="0"/>
        <v>17.13</v>
      </c>
      <c r="J158" s="6">
        <f t="shared" si="13"/>
        <v>3.77</v>
      </c>
      <c r="K158" s="6">
        <f t="shared" si="84"/>
        <v>11.29</v>
      </c>
      <c r="L158" s="16">
        <f t="shared" si="74"/>
        <v>32.19</v>
      </c>
      <c r="M158" s="16">
        <f t="shared" si="1"/>
        <v>3.86</v>
      </c>
      <c r="N158" s="16">
        <f t="shared" si="2"/>
        <v>36.049999999999997</v>
      </c>
    </row>
    <row r="159" spans="1:14" s="7" customFormat="1" ht="37.5" customHeight="1" x14ac:dyDescent="0.25">
      <c r="A159" s="9">
        <v>125</v>
      </c>
      <c r="B159" s="9" t="s">
        <v>273</v>
      </c>
      <c r="C159" s="14" t="s">
        <v>274</v>
      </c>
      <c r="D159" s="9" t="s">
        <v>17</v>
      </c>
      <c r="E159" s="9">
        <v>5</v>
      </c>
      <c r="F159" s="9">
        <v>67.36</v>
      </c>
      <c r="G159" s="15">
        <v>1.71</v>
      </c>
      <c r="H159" s="16">
        <f t="shared" si="29"/>
        <v>115.19</v>
      </c>
      <c r="I159" s="16">
        <f t="shared" si="0"/>
        <v>163.57</v>
      </c>
      <c r="J159" s="6">
        <f t="shared" si="13"/>
        <v>35.99</v>
      </c>
      <c r="K159" s="6">
        <f t="shared" si="84"/>
        <v>107.79</v>
      </c>
      <c r="L159" s="16">
        <f t="shared" si="74"/>
        <v>307.35000000000002</v>
      </c>
      <c r="M159" s="16">
        <f t="shared" si="1"/>
        <v>36.880000000000003</v>
      </c>
      <c r="N159" s="16">
        <f t="shared" si="2"/>
        <v>344.23</v>
      </c>
    </row>
    <row r="160" spans="1:14" s="7" customFormat="1" x14ac:dyDescent="0.25">
      <c r="A160" s="37" t="s">
        <v>228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/>
    </row>
    <row r="161" spans="1:14" s="1" customFormat="1" ht="51" customHeight="1" x14ac:dyDescent="0.25">
      <c r="A161" s="2" t="s">
        <v>4</v>
      </c>
      <c r="B161" s="2" t="s">
        <v>5</v>
      </c>
      <c r="C161" s="2" t="s">
        <v>6</v>
      </c>
      <c r="D161" s="2" t="s">
        <v>7</v>
      </c>
      <c r="E161" s="3" t="s">
        <v>8</v>
      </c>
      <c r="F161" s="3" t="s">
        <v>9</v>
      </c>
      <c r="G161" s="2" t="s">
        <v>10</v>
      </c>
      <c r="H161" s="2" t="s">
        <v>11</v>
      </c>
      <c r="I161" s="2" t="s">
        <v>12</v>
      </c>
      <c r="J161" s="2" t="s">
        <v>13</v>
      </c>
      <c r="K161" s="2" t="s">
        <v>295</v>
      </c>
      <c r="L161" s="2" t="s">
        <v>14</v>
      </c>
      <c r="M161" s="2" t="s">
        <v>15</v>
      </c>
      <c r="N161" s="2" t="s">
        <v>16</v>
      </c>
    </row>
    <row r="162" spans="1:14" s="7" customFormat="1" ht="75" x14ac:dyDescent="0.25">
      <c r="A162" s="9">
        <v>126</v>
      </c>
      <c r="B162" s="5" t="s">
        <v>67</v>
      </c>
      <c r="C162" s="4" t="s">
        <v>330</v>
      </c>
      <c r="D162" s="5" t="s">
        <v>17</v>
      </c>
      <c r="E162" s="5">
        <v>5</v>
      </c>
      <c r="F162" s="5">
        <v>67.36</v>
      </c>
      <c r="G162" s="10">
        <v>2</v>
      </c>
      <c r="H162" s="8">
        <f t="shared" ref="H162" si="85">ROUND(F162*G162,2)</f>
        <v>134.72</v>
      </c>
      <c r="I162" s="8">
        <f t="shared" ref="I162" si="86">ROUND(H162*42%+H162,2)</f>
        <v>191.3</v>
      </c>
      <c r="J162" s="6">
        <f t="shared" ref="J162" si="87">ROUND(I162*22%,2)</f>
        <v>42.09</v>
      </c>
      <c r="K162" s="6">
        <f>ROUND(I162*65.9%,2)</f>
        <v>126.07</v>
      </c>
      <c r="L162" s="8">
        <f t="shared" ref="L162" si="88">ROUND(SUM(I162:K162),2)</f>
        <v>359.46</v>
      </c>
      <c r="M162" s="8">
        <f t="shared" ref="M162" si="89">ROUND(L162*12%,2)</f>
        <v>43.14</v>
      </c>
      <c r="N162" s="8">
        <f t="shared" ref="N162" si="90">ROUND(L162+M162,2)</f>
        <v>402.6</v>
      </c>
    </row>
    <row r="163" spans="1:14" s="25" customFormat="1" ht="90" x14ac:dyDescent="0.25">
      <c r="A163" s="5">
        <v>127</v>
      </c>
      <c r="B163" s="24" t="s">
        <v>238</v>
      </c>
      <c r="C163" s="4" t="s">
        <v>331</v>
      </c>
      <c r="D163" s="5" t="s">
        <v>17</v>
      </c>
      <c r="E163" s="5">
        <v>5</v>
      </c>
      <c r="F163" s="5">
        <v>67.36</v>
      </c>
      <c r="G163" s="10">
        <f>2*1.2</f>
        <v>2.4</v>
      </c>
      <c r="H163" s="8">
        <f t="shared" si="29"/>
        <v>161.66</v>
      </c>
      <c r="I163" s="8">
        <f t="shared" si="0"/>
        <v>229.56</v>
      </c>
      <c r="J163" s="6">
        <f t="shared" si="13"/>
        <v>50.5</v>
      </c>
      <c r="K163" s="6">
        <f t="shared" ref="K163:K164" si="91">ROUND(I163*65.9%,2)</f>
        <v>151.28</v>
      </c>
      <c r="L163" s="8">
        <f t="shared" si="74"/>
        <v>431.34</v>
      </c>
      <c r="M163" s="8">
        <f t="shared" si="1"/>
        <v>51.76</v>
      </c>
      <c r="N163" s="8">
        <f t="shared" si="2"/>
        <v>483.1</v>
      </c>
    </row>
    <row r="164" spans="1:14" s="7" customFormat="1" ht="75" x14ac:dyDescent="0.25">
      <c r="A164" s="9">
        <v>128</v>
      </c>
      <c r="B164" s="5" t="s">
        <v>22</v>
      </c>
      <c r="C164" s="4" t="s">
        <v>23</v>
      </c>
      <c r="D164" s="5" t="s">
        <v>17</v>
      </c>
      <c r="E164" s="5">
        <v>5</v>
      </c>
      <c r="F164" s="5">
        <v>67.36</v>
      </c>
      <c r="G164" s="10">
        <v>2.4390000000000001</v>
      </c>
      <c r="H164" s="8">
        <f t="shared" si="29"/>
        <v>164.29</v>
      </c>
      <c r="I164" s="8">
        <f t="shared" si="0"/>
        <v>233.29</v>
      </c>
      <c r="J164" s="6">
        <f t="shared" si="13"/>
        <v>51.32</v>
      </c>
      <c r="K164" s="6">
        <f t="shared" si="91"/>
        <v>153.74</v>
      </c>
      <c r="L164" s="8">
        <f t="shared" si="74"/>
        <v>438.35</v>
      </c>
      <c r="M164" s="8">
        <f t="shared" si="1"/>
        <v>52.6</v>
      </c>
      <c r="N164" s="8">
        <f t="shared" si="2"/>
        <v>490.95</v>
      </c>
    </row>
    <row r="165" spans="1:14" s="7" customFormat="1" x14ac:dyDescent="0.25">
      <c r="A165" s="37" t="s">
        <v>236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/>
    </row>
    <row r="166" spans="1:14" s="7" customFormat="1" ht="60" x14ac:dyDescent="0.25">
      <c r="A166" s="9">
        <v>129</v>
      </c>
      <c r="B166" s="18" t="s">
        <v>105</v>
      </c>
      <c r="C166" s="14" t="s">
        <v>106</v>
      </c>
      <c r="D166" s="9" t="s">
        <v>17</v>
      </c>
      <c r="E166" s="9">
        <v>5</v>
      </c>
      <c r="F166" s="16">
        <v>67.36</v>
      </c>
      <c r="G166" s="9">
        <v>1.284</v>
      </c>
      <c r="H166" s="16">
        <f>ROUND(F166*G166,2)</f>
        <v>86.49</v>
      </c>
      <c r="I166" s="16">
        <f>ROUND(H166*42%+H166,2)</f>
        <v>122.82</v>
      </c>
      <c r="J166" s="6">
        <f t="shared" ref="J166" si="92">ROUND(I166*22%,2)</f>
        <v>27.02</v>
      </c>
      <c r="K166" s="6">
        <f>ROUND(I166*65.9%,2)</f>
        <v>80.94</v>
      </c>
      <c r="L166" s="16">
        <f t="shared" ref="L166:L173" si="93">ROUND(SUM(I166:K166),2)</f>
        <v>230.78</v>
      </c>
      <c r="M166" s="16">
        <f t="shared" ref="M166" si="94">ROUND(L166*12%,2)</f>
        <v>27.69</v>
      </c>
      <c r="N166" s="16">
        <f t="shared" ref="N166" si="95">ROUND(L166+M166,2)</f>
        <v>258.47000000000003</v>
      </c>
    </row>
    <row r="167" spans="1:14" s="7" customFormat="1" ht="45" x14ac:dyDescent="0.25">
      <c r="A167" s="5">
        <v>130</v>
      </c>
      <c r="B167" s="18" t="s">
        <v>291</v>
      </c>
      <c r="C167" s="14" t="s">
        <v>292</v>
      </c>
      <c r="D167" s="9" t="s">
        <v>17</v>
      </c>
      <c r="E167" s="9">
        <v>5</v>
      </c>
      <c r="F167" s="16">
        <v>67.36</v>
      </c>
      <c r="G167" s="9">
        <v>1.07</v>
      </c>
      <c r="H167" s="16">
        <f>ROUND(F167*G167,2)</f>
        <v>72.08</v>
      </c>
      <c r="I167" s="16">
        <f>ROUND(H167*42%+H167,2)</f>
        <v>102.35</v>
      </c>
      <c r="J167" s="6">
        <f t="shared" si="13"/>
        <v>22.52</v>
      </c>
      <c r="K167" s="6">
        <f t="shared" ref="K167:K169" si="96">ROUND(I167*65.9%,2)</f>
        <v>67.45</v>
      </c>
      <c r="L167" s="16">
        <f t="shared" si="93"/>
        <v>192.32</v>
      </c>
      <c r="M167" s="16">
        <f t="shared" si="1"/>
        <v>23.08</v>
      </c>
      <c r="N167" s="16">
        <f t="shared" si="2"/>
        <v>215.4</v>
      </c>
    </row>
    <row r="168" spans="1:14" s="7" customFormat="1" ht="45" x14ac:dyDescent="0.25">
      <c r="A168" s="9">
        <v>131</v>
      </c>
      <c r="B168" s="9" t="s">
        <v>107</v>
      </c>
      <c r="C168" s="14" t="s">
        <v>108</v>
      </c>
      <c r="D168" s="9" t="s">
        <v>17</v>
      </c>
      <c r="E168" s="9">
        <v>5</v>
      </c>
      <c r="F168" s="16">
        <v>67.36</v>
      </c>
      <c r="G168" s="15">
        <v>1.7</v>
      </c>
      <c r="H168" s="16">
        <f t="shared" si="29"/>
        <v>114.51</v>
      </c>
      <c r="I168" s="16">
        <f t="shared" si="0"/>
        <v>162.6</v>
      </c>
      <c r="J168" s="6">
        <f t="shared" si="13"/>
        <v>35.770000000000003</v>
      </c>
      <c r="K168" s="6">
        <f t="shared" si="96"/>
        <v>107.15</v>
      </c>
      <c r="L168" s="16">
        <f t="shared" si="93"/>
        <v>305.52</v>
      </c>
      <c r="M168" s="16">
        <f t="shared" si="1"/>
        <v>36.659999999999997</v>
      </c>
      <c r="N168" s="16">
        <f t="shared" si="2"/>
        <v>342.18</v>
      </c>
    </row>
    <row r="169" spans="1:14" s="7" customFormat="1" ht="60" x14ac:dyDescent="0.25">
      <c r="A169" s="9">
        <v>132</v>
      </c>
      <c r="B169" s="22" t="s">
        <v>152</v>
      </c>
      <c r="C169" s="20" t="s">
        <v>153</v>
      </c>
      <c r="D169" s="19" t="s">
        <v>17</v>
      </c>
      <c r="E169" s="19">
        <v>5</v>
      </c>
      <c r="F169" s="16">
        <v>67.36</v>
      </c>
      <c r="G169" s="19">
        <f>1.36*1.2</f>
        <v>1.6320000000000001</v>
      </c>
      <c r="H169" s="21">
        <f t="shared" si="29"/>
        <v>109.93</v>
      </c>
      <c r="I169" s="21">
        <f t="shared" ref="I169:I176" si="97">ROUND(H169*42%+H169,2)</f>
        <v>156.1</v>
      </c>
      <c r="J169" s="6">
        <f t="shared" si="13"/>
        <v>34.340000000000003</v>
      </c>
      <c r="K169" s="6">
        <f t="shared" si="96"/>
        <v>102.87</v>
      </c>
      <c r="L169" s="21">
        <f t="shared" si="93"/>
        <v>293.31</v>
      </c>
      <c r="M169" s="21">
        <f t="shared" ref="M169:M173" si="98">ROUND(L169*12%,2)</f>
        <v>35.200000000000003</v>
      </c>
      <c r="N169" s="21">
        <f t="shared" ref="N169:N176" si="99">ROUND(L169+M169,2)</f>
        <v>328.51</v>
      </c>
    </row>
    <row r="170" spans="1:14" s="1" customFormat="1" ht="51" customHeight="1" x14ac:dyDescent="0.25">
      <c r="A170" s="2" t="s">
        <v>4</v>
      </c>
      <c r="B170" s="2" t="s">
        <v>5</v>
      </c>
      <c r="C170" s="2" t="s">
        <v>6</v>
      </c>
      <c r="D170" s="2" t="s">
        <v>7</v>
      </c>
      <c r="E170" s="3" t="s">
        <v>8</v>
      </c>
      <c r="F170" s="3" t="s">
        <v>9</v>
      </c>
      <c r="G170" s="2" t="s">
        <v>10</v>
      </c>
      <c r="H170" s="2" t="s">
        <v>11</v>
      </c>
      <c r="I170" s="2" t="s">
        <v>12</v>
      </c>
      <c r="J170" s="2" t="s">
        <v>13</v>
      </c>
      <c r="K170" s="2" t="s">
        <v>295</v>
      </c>
      <c r="L170" s="2" t="s">
        <v>14</v>
      </c>
      <c r="M170" s="2" t="s">
        <v>15</v>
      </c>
      <c r="N170" s="2" t="s">
        <v>16</v>
      </c>
    </row>
    <row r="171" spans="1:14" s="7" customFormat="1" ht="45" x14ac:dyDescent="0.25">
      <c r="A171" s="9">
        <v>133</v>
      </c>
      <c r="B171" s="22" t="s">
        <v>190</v>
      </c>
      <c r="C171" s="20" t="s">
        <v>191</v>
      </c>
      <c r="D171" s="19" t="s">
        <v>17</v>
      </c>
      <c r="E171" s="19">
        <v>5</v>
      </c>
      <c r="F171" s="16">
        <v>67.36</v>
      </c>
      <c r="G171" s="19">
        <v>1.36</v>
      </c>
      <c r="H171" s="21">
        <f t="shared" ref="H171:H172" si="100">ROUND(F171*G171,2)</f>
        <v>91.61</v>
      </c>
      <c r="I171" s="21">
        <f t="shared" ref="I171:I172" si="101">ROUND(H171*42%+H171,2)</f>
        <v>130.09</v>
      </c>
      <c r="J171" s="6">
        <f t="shared" ref="J171:J172" si="102">ROUND(I171*22%,2)</f>
        <v>28.62</v>
      </c>
      <c r="K171" s="6">
        <f>ROUND(I171*65.9%,2)</f>
        <v>85.73</v>
      </c>
      <c r="L171" s="21">
        <f t="shared" ref="L171:L172" si="103">ROUND(SUM(I171:K171),2)</f>
        <v>244.44</v>
      </c>
      <c r="M171" s="21">
        <f t="shared" ref="M171:M172" si="104">ROUND(L171*12%,2)</f>
        <v>29.33</v>
      </c>
      <c r="N171" s="21">
        <f t="shared" ref="N171:N172" si="105">ROUND(L171+M171,2)</f>
        <v>273.77</v>
      </c>
    </row>
    <row r="172" spans="1:14" s="25" customFormat="1" ht="60" x14ac:dyDescent="0.25">
      <c r="A172" s="5">
        <v>134</v>
      </c>
      <c r="B172" s="24" t="s">
        <v>300</v>
      </c>
      <c r="C172" s="4" t="s">
        <v>301</v>
      </c>
      <c r="D172" s="5" t="s">
        <v>17</v>
      </c>
      <c r="E172" s="5">
        <v>5</v>
      </c>
      <c r="F172" s="8">
        <v>67.36</v>
      </c>
      <c r="G172" s="5">
        <v>3.2000000000000001E-2</v>
      </c>
      <c r="H172" s="8">
        <f t="shared" si="100"/>
        <v>2.16</v>
      </c>
      <c r="I172" s="8">
        <f t="shared" si="101"/>
        <v>3.07</v>
      </c>
      <c r="J172" s="6">
        <f t="shared" si="102"/>
        <v>0.68</v>
      </c>
      <c r="K172" s="6">
        <f>ROUND(I172*65.9%,2)</f>
        <v>2.02</v>
      </c>
      <c r="L172" s="8">
        <f t="shared" si="103"/>
        <v>5.77</v>
      </c>
      <c r="M172" s="8">
        <f t="shared" si="104"/>
        <v>0.69</v>
      </c>
      <c r="N172" s="8">
        <f t="shared" si="105"/>
        <v>6.46</v>
      </c>
    </row>
    <row r="173" spans="1:14" s="25" customFormat="1" ht="60" x14ac:dyDescent="0.25">
      <c r="A173" s="5">
        <v>135</v>
      </c>
      <c r="B173" s="24" t="s">
        <v>302</v>
      </c>
      <c r="C173" s="4" t="s">
        <v>303</v>
      </c>
      <c r="D173" s="5" t="s">
        <v>17</v>
      </c>
      <c r="E173" s="5">
        <v>5</v>
      </c>
      <c r="F173" s="8">
        <v>67.36</v>
      </c>
      <c r="G173" s="5">
        <v>6.7000000000000004E-2</v>
      </c>
      <c r="H173" s="8">
        <f t="shared" si="29"/>
        <v>4.51</v>
      </c>
      <c r="I173" s="8">
        <f t="shared" si="97"/>
        <v>6.4</v>
      </c>
      <c r="J173" s="6">
        <f t="shared" si="13"/>
        <v>1.41</v>
      </c>
      <c r="K173" s="6">
        <f>ROUND(I173*65.9%,2)</f>
        <v>4.22</v>
      </c>
      <c r="L173" s="8">
        <f t="shared" si="93"/>
        <v>12.03</v>
      </c>
      <c r="M173" s="8">
        <f t="shared" si="98"/>
        <v>1.44</v>
      </c>
      <c r="N173" s="8">
        <f t="shared" si="99"/>
        <v>13.47</v>
      </c>
    </row>
    <row r="174" spans="1:14" s="7" customFormat="1" ht="117.75" customHeight="1" x14ac:dyDescent="0.25">
      <c r="A174" s="9">
        <v>136</v>
      </c>
      <c r="B174" s="11" t="s">
        <v>223</v>
      </c>
      <c r="C174" s="14" t="s">
        <v>224</v>
      </c>
      <c r="D174" s="5" t="s">
        <v>17</v>
      </c>
      <c r="E174" s="9">
        <v>5</v>
      </c>
      <c r="F174" s="16">
        <v>67.36</v>
      </c>
      <c r="G174" s="12">
        <v>3.2</v>
      </c>
      <c r="H174" s="6">
        <f>ROUND(F174*G174,2)</f>
        <v>215.55</v>
      </c>
      <c r="I174" s="6">
        <f t="shared" si="97"/>
        <v>306.08</v>
      </c>
      <c r="J174" s="6">
        <f>ROUND(I174*22%,2)</f>
        <v>67.34</v>
      </c>
      <c r="K174" s="6">
        <f t="shared" ref="K174:K176" si="106">ROUND(I174*65.9%,2)</f>
        <v>201.71</v>
      </c>
      <c r="L174" s="6">
        <f>ROUND(SUM(I174:K174),2)</f>
        <v>575.13</v>
      </c>
      <c r="M174" s="6">
        <f>ROUND(L174*12%,2)</f>
        <v>69.02</v>
      </c>
      <c r="N174" s="6">
        <f t="shared" si="99"/>
        <v>644.15</v>
      </c>
    </row>
    <row r="175" spans="1:14" s="7" customFormat="1" ht="45" x14ac:dyDescent="0.25">
      <c r="A175" s="9">
        <v>137</v>
      </c>
      <c r="B175" s="5" t="s">
        <v>47</v>
      </c>
      <c r="C175" s="4" t="s">
        <v>48</v>
      </c>
      <c r="D175" s="5" t="s">
        <v>17</v>
      </c>
      <c r="E175" s="5">
        <v>5</v>
      </c>
      <c r="F175" s="8">
        <v>67.36</v>
      </c>
      <c r="G175" s="5">
        <v>7.0999999999999994E-2</v>
      </c>
      <c r="H175" s="8">
        <f t="shared" ref="H175:H176" si="107">ROUND(F175*G175,2)</f>
        <v>4.78</v>
      </c>
      <c r="I175" s="8">
        <f t="shared" si="97"/>
        <v>6.79</v>
      </c>
      <c r="J175" s="6">
        <f t="shared" ref="J175:J176" si="108">ROUND(I175*22%,2)</f>
        <v>1.49</v>
      </c>
      <c r="K175" s="6">
        <f t="shared" si="106"/>
        <v>4.47</v>
      </c>
      <c r="L175" s="8">
        <f t="shared" ref="L175" si="109">ROUND(SUM(I175:K175),2)</f>
        <v>12.75</v>
      </c>
      <c r="M175" s="8">
        <f t="shared" ref="M175:M176" si="110">ROUND(L175*12%,2)</f>
        <v>1.53</v>
      </c>
      <c r="N175" s="8">
        <f t="shared" si="99"/>
        <v>14.28</v>
      </c>
    </row>
    <row r="176" spans="1:14" s="7" customFormat="1" ht="120" x14ac:dyDescent="0.25">
      <c r="A176" s="5">
        <v>138</v>
      </c>
      <c r="B176" s="24" t="s">
        <v>271</v>
      </c>
      <c r="C176" s="4" t="s">
        <v>272</v>
      </c>
      <c r="D176" s="5" t="s">
        <v>17</v>
      </c>
      <c r="E176" s="19">
        <v>4</v>
      </c>
      <c r="F176" s="19">
        <v>59.05</v>
      </c>
      <c r="G176" s="23">
        <f>0.513*1.2</f>
        <v>0.61560000000000004</v>
      </c>
      <c r="H176" s="21">
        <f t="shared" si="107"/>
        <v>36.35</v>
      </c>
      <c r="I176" s="21">
        <f t="shared" si="97"/>
        <v>51.62</v>
      </c>
      <c r="J176" s="6">
        <f t="shared" si="108"/>
        <v>11.36</v>
      </c>
      <c r="K176" s="6">
        <f t="shared" si="106"/>
        <v>34.020000000000003</v>
      </c>
      <c r="L176" s="21">
        <f t="shared" ref="L176" si="111">ROUND(SUM(I176:K176),2)</f>
        <v>97</v>
      </c>
      <c r="M176" s="21">
        <f t="shared" si="110"/>
        <v>11.64</v>
      </c>
      <c r="N176" s="21">
        <f t="shared" si="99"/>
        <v>108.64</v>
      </c>
    </row>
    <row r="177" spans="1:14" s="7" customFormat="1" x14ac:dyDescent="0.25">
      <c r="A177" s="37" t="s">
        <v>229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9"/>
    </row>
    <row r="178" spans="1:14" s="7" customFormat="1" ht="81" customHeight="1" x14ac:dyDescent="0.25">
      <c r="A178" s="11">
        <v>139</v>
      </c>
      <c r="B178" s="11" t="s">
        <v>215</v>
      </c>
      <c r="C178" s="14" t="s">
        <v>216</v>
      </c>
      <c r="D178" s="5" t="s">
        <v>17</v>
      </c>
      <c r="E178" s="9">
        <v>3</v>
      </c>
      <c r="F178" s="9">
        <v>52.49</v>
      </c>
      <c r="G178" s="12">
        <v>0.66700000000000004</v>
      </c>
      <c r="H178" s="6">
        <f>ROUND(F178*G178,2)</f>
        <v>35.01</v>
      </c>
      <c r="I178" s="6">
        <f t="shared" ref="I178:I181" si="112">ROUND(H178*42%+H178,2)</f>
        <v>49.71</v>
      </c>
      <c r="J178" s="6">
        <f>ROUND(I178*22%,2)</f>
        <v>10.94</v>
      </c>
      <c r="K178" s="6">
        <f>ROUND(I178*65.9%,2)</f>
        <v>32.76</v>
      </c>
      <c r="L178" s="6">
        <f>ROUND(SUM(I178:K178),2)</f>
        <v>93.41</v>
      </c>
      <c r="M178" s="6">
        <f t="shared" ref="M178:M181" si="113">ROUND(L178*12%,2)</f>
        <v>11.21</v>
      </c>
      <c r="N178" s="6">
        <f t="shared" ref="N178:N181" si="114">ROUND(L178+M178,2)</f>
        <v>104.62</v>
      </c>
    </row>
    <row r="179" spans="1:14" s="7" customFormat="1" ht="30" x14ac:dyDescent="0.25">
      <c r="A179" s="5">
        <v>140</v>
      </c>
      <c r="B179" s="9" t="s">
        <v>96</v>
      </c>
      <c r="C179" s="14" t="s">
        <v>258</v>
      </c>
      <c r="D179" s="9" t="s">
        <v>17</v>
      </c>
      <c r="E179" s="9">
        <v>2</v>
      </c>
      <c r="F179" s="9">
        <v>47.24</v>
      </c>
      <c r="G179" s="9">
        <v>0.04</v>
      </c>
      <c r="H179" s="16">
        <f t="shared" ref="H179" si="115">ROUND(F179*G179,2)</f>
        <v>1.89</v>
      </c>
      <c r="I179" s="16">
        <f t="shared" si="112"/>
        <v>2.68</v>
      </c>
      <c r="J179" s="6">
        <f t="shared" ref="J179" si="116">ROUND(I179*22%,2)</f>
        <v>0.59</v>
      </c>
      <c r="K179" s="6">
        <f>ROUND(I179*65.9%,2)</f>
        <v>1.77</v>
      </c>
      <c r="L179" s="16">
        <f t="shared" ref="L179" si="117">ROUND(SUM(I179:K179),2)</f>
        <v>5.04</v>
      </c>
      <c r="M179" s="16">
        <f t="shared" si="113"/>
        <v>0.6</v>
      </c>
      <c r="N179" s="16">
        <f t="shared" si="114"/>
        <v>5.64</v>
      </c>
    </row>
    <row r="180" spans="1:14" s="1" customFormat="1" ht="51" customHeight="1" x14ac:dyDescent="0.25">
      <c r="A180" s="2" t="s">
        <v>4</v>
      </c>
      <c r="B180" s="2" t="s">
        <v>5</v>
      </c>
      <c r="C180" s="2" t="s">
        <v>6</v>
      </c>
      <c r="D180" s="2" t="s">
        <v>7</v>
      </c>
      <c r="E180" s="3" t="s">
        <v>8</v>
      </c>
      <c r="F180" s="3" t="s">
        <v>9</v>
      </c>
      <c r="G180" s="2" t="s">
        <v>10</v>
      </c>
      <c r="H180" s="2" t="s">
        <v>11</v>
      </c>
      <c r="I180" s="2" t="s">
        <v>12</v>
      </c>
      <c r="J180" s="2" t="s">
        <v>13</v>
      </c>
      <c r="K180" s="2" t="s">
        <v>295</v>
      </c>
      <c r="L180" s="2" t="s">
        <v>14</v>
      </c>
      <c r="M180" s="2" t="s">
        <v>15</v>
      </c>
      <c r="N180" s="2" t="s">
        <v>16</v>
      </c>
    </row>
    <row r="181" spans="1:14" s="7" customFormat="1" ht="107.25" customHeight="1" x14ac:dyDescent="0.25">
      <c r="A181" s="11">
        <v>141</v>
      </c>
      <c r="B181" s="11" t="s">
        <v>215</v>
      </c>
      <c r="C181" s="14" t="s">
        <v>222</v>
      </c>
      <c r="D181" s="5" t="s">
        <v>17</v>
      </c>
      <c r="E181" s="9">
        <v>3</v>
      </c>
      <c r="F181" s="9">
        <v>52.49</v>
      </c>
      <c r="G181" s="12">
        <v>0.66700000000000004</v>
      </c>
      <c r="H181" s="6">
        <f>ROUND(F181*G181,2)</f>
        <v>35.01</v>
      </c>
      <c r="I181" s="6">
        <f t="shared" si="112"/>
        <v>49.71</v>
      </c>
      <c r="J181" s="6">
        <f>ROUND(I181*22%,2)</f>
        <v>10.94</v>
      </c>
      <c r="K181" s="6">
        <f>ROUND(I181*65.9%,2)</f>
        <v>32.76</v>
      </c>
      <c r="L181" s="6">
        <f>ROUND(SUM(I181:K181),2)</f>
        <v>93.41</v>
      </c>
      <c r="M181" s="6">
        <f t="shared" si="113"/>
        <v>11.21</v>
      </c>
      <c r="N181" s="6">
        <f t="shared" si="114"/>
        <v>104.62</v>
      </c>
    </row>
    <row r="182" spans="1:14" s="1" customFormat="1" ht="15.75" x14ac:dyDescent="0.25"/>
    <row r="183" spans="1:14" s="1" customFormat="1" ht="15.75" x14ac:dyDescent="0.25">
      <c r="B183" s="1" t="s">
        <v>18</v>
      </c>
      <c r="I183" s="1" t="s">
        <v>19</v>
      </c>
    </row>
    <row r="184" spans="1:14" s="1" customFormat="1" ht="15.75" x14ac:dyDescent="0.25"/>
    <row r="185" spans="1:14" s="1" customFormat="1" ht="15.75" x14ac:dyDescent="0.25">
      <c r="B185" s="1" t="s">
        <v>20</v>
      </c>
    </row>
    <row r="186" spans="1:14" s="1" customFormat="1" ht="15.75" x14ac:dyDescent="0.25"/>
    <row r="187" spans="1:14" s="1" customFormat="1" ht="15.75" x14ac:dyDescent="0.25">
      <c r="B187" s="1" t="s">
        <v>21</v>
      </c>
    </row>
    <row r="188" spans="1:14" s="1" customFormat="1" ht="15.75" x14ac:dyDescent="0.25"/>
    <row r="189" spans="1:14" s="1" customFormat="1" ht="15.75" x14ac:dyDescent="0.25"/>
    <row r="190" spans="1:14" s="1" customFormat="1" ht="15.75" x14ac:dyDescent="0.25"/>
    <row r="191" spans="1:14" s="1" customFormat="1" ht="15.75" x14ac:dyDescent="0.25"/>
    <row r="192" spans="1:14" s="1" customFormat="1" ht="15.75" x14ac:dyDescent="0.25"/>
    <row r="193" s="1" customFormat="1" ht="15.75" x14ac:dyDescent="0.25"/>
    <row r="194" s="1" customFormat="1" ht="15.75" x14ac:dyDescent="0.25"/>
    <row r="195" s="1" customFormat="1" ht="15.75" x14ac:dyDescent="0.25"/>
    <row r="196" s="1" customFormat="1" ht="15.75" x14ac:dyDescent="0.25"/>
    <row r="197" s="1" customFormat="1" ht="15.75" x14ac:dyDescent="0.25"/>
  </sheetData>
  <mergeCells count="12">
    <mergeCell ref="A177:N177"/>
    <mergeCell ref="A7:N7"/>
    <mergeCell ref="A8:N8"/>
    <mergeCell ref="A11:N11"/>
    <mergeCell ref="A54:N54"/>
    <mergeCell ref="A69:N69"/>
    <mergeCell ref="A97:N97"/>
    <mergeCell ref="A117:N117"/>
    <mergeCell ref="A139:N139"/>
    <mergeCell ref="A155:N155"/>
    <mergeCell ref="A160:N160"/>
    <mergeCell ref="A165:N165"/>
  </mergeCells>
  <pageMargins left="0.39370078740157483" right="0.39370078740157483" top="0.78740157480314965" bottom="0.39370078740157483" header="0.31496062992125984" footer="0.31496062992125984"/>
  <pageSetup paperSize="9" scale="84" orientation="landscape" r:id="rId1"/>
  <rowBreaks count="19" manualBreakCount="19">
    <brk id="15" max="13" man="1"/>
    <brk id="22" max="13" man="1"/>
    <brk id="29" max="13" man="1"/>
    <brk id="36" max="13" man="1"/>
    <brk id="43" max="13" man="1"/>
    <brk id="49" max="13" man="1"/>
    <brk id="59" max="13" man="1"/>
    <brk id="71" max="13" man="1"/>
    <brk id="82" max="13" man="1"/>
    <brk id="92" max="13" man="1"/>
    <brk id="101" max="13" man="1"/>
    <brk id="113" max="13" man="1"/>
    <brk id="124" max="13" man="1"/>
    <brk id="133" max="13" man="1"/>
    <brk id="143" max="13" man="1"/>
    <brk id="149" max="13" man="1"/>
    <brk id="159" max="13" man="1"/>
    <brk id="169" max="13" man="1"/>
    <brk id="179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4"/>
  <sheetViews>
    <sheetView zoomScaleNormal="100" workbookViewId="0">
      <selection activeCell="Q12" sqref="Q12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1" t="s">
        <v>2</v>
      </c>
    </row>
    <row r="5" spans="1:14" s="1" customFormat="1" ht="15.75" x14ac:dyDescent="0.25">
      <c r="L5" s="32" t="s">
        <v>293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294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.75" x14ac:dyDescent="0.25">
      <c r="A12" s="9">
        <v>15</v>
      </c>
      <c r="B12" s="9" t="s">
        <v>118</v>
      </c>
      <c r="C12" s="14" t="s">
        <v>119</v>
      </c>
      <c r="D12" s="9" t="s">
        <v>36</v>
      </c>
      <c r="E12" s="9">
        <v>4</v>
      </c>
      <c r="F12" s="9">
        <v>59.05</v>
      </c>
      <c r="G12" s="9">
        <v>16.667000000000002</v>
      </c>
      <c r="H12" s="16">
        <f t="shared" ref="H12:H13" si="0">ROUND(F12*G12,2)</f>
        <v>984.19</v>
      </c>
      <c r="I12" s="16">
        <f t="shared" ref="I12:I13" si="1">ROUND(H12*42%+H12,2)</f>
        <v>1397.55</v>
      </c>
      <c r="J12" s="6">
        <f t="shared" ref="J12:J13" si="2">ROUND(I12*22%,2)</f>
        <v>307.45999999999998</v>
      </c>
      <c r="K12" s="6">
        <f t="shared" ref="K12:K13" si="3">ROUND(I12*65.9%,2)</f>
        <v>920.99</v>
      </c>
      <c r="L12" s="16">
        <f t="shared" ref="L12:L13" si="4">ROUND(SUM(I12:K12),2)</f>
        <v>2626</v>
      </c>
      <c r="M12" s="16">
        <f t="shared" ref="M12:M13" si="5">ROUND(L12*12%,2)</f>
        <v>315.12</v>
      </c>
      <c r="N12" s="16">
        <f t="shared" ref="N12:N13" si="6">ROUND(L12+M12,2)</f>
        <v>2941.12</v>
      </c>
    </row>
    <row r="13" spans="1:14" s="7" customFormat="1" ht="75.75" x14ac:dyDescent="0.25">
      <c r="A13" s="9">
        <v>16</v>
      </c>
      <c r="B13" s="9" t="s">
        <v>118</v>
      </c>
      <c r="C13" s="14" t="s">
        <v>120</v>
      </c>
      <c r="D13" s="9" t="s">
        <v>36</v>
      </c>
      <c r="E13" s="9">
        <v>4</v>
      </c>
      <c r="F13" s="9">
        <v>59.05</v>
      </c>
      <c r="G13" s="16">
        <v>20</v>
      </c>
      <c r="H13" s="16">
        <f t="shared" si="0"/>
        <v>1181</v>
      </c>
      <c r="I13" s="16">
        <f t="shared" si="1"/>
        <v>1677.02</v>
      </c>
      <c r="J13" s="6">
        <f t="shared" si="2"/>
        <v>368.94</v>
      </c>
      <c r="K13" s="6">
        <f t="shared" si="3"/>
        <v>1105.1600000000001</v>
      </c>
      <c r="L13" s="16">
        <f t="shared" si="4"/>
        <v>3151.12</v>
      </c>
      <c r="M13" s="16">
        <f t="shared" si="5"/>
        <v>378.13</v>
      </c>
      <c r="N13" s="16">
        <f t="shared" si="6"/>
        <v>3529.25</v>
      </c>
    </row>
    <row r="14" spans="1:14" s="7" customFormat="1" ht="75.75" x14ac:dyDescent="0.25">
      <c r="A14" s="9">
        <v>13</v>
      </c>
      <c r="B14" s="9" t="s">
        <v>115</v>
      </c>
      <c r="C14" s="14" t="s">
        <v>116</v>
      </c>
      <c r="D14" s="9" t="s">
        <v>36</v>
      </c>
      <c r="E14" s="9">
        <v>4</v>
      </c>
      <c r="F14" s="9">
        <v>59.05</v>
      </c>
      <c r="G14" s="9">
        <v>15.385</v>
      </c>
      <c r="H14" s="16">
        <f t="shared" ref="H14:H16" si="7">ROUND(F14*G14,2)</f>
        <v>908.48</v>
      </c>
      <c r="I14" s="16">
        <f t="shared" ref="I14:I16" si="8">ROUND(H14*42%+H14,2)</f>
        <v>1290.04</v>
      </c>
      <c r="J14" s="6">
        <f t="shared" ref="J14:J16" si="9">ROUND(I14*22%,2)</f>
        <v>283.81</v>
      </c>
      <c r="K14" s="6">
        <f t="shared" ref="K14:K16" si="10">ROUND(I14*65.9%,2)</f>
        <v>850.14</v>
      </c>
      <c r="L14" s="16">
        <f t="shared" ref="L14:L16" si="11">ROUND(SUM(I14:K14),2)</f>
        <v>2423.9899999999998</v>
      </c>
      <c r="M14" s="16">
        <f t="shared" ref="M14:M16" si="12">ROUND(L14*12%,2)</f>
        <v>290.88</v>
      </c>
      <c r="N14" s="16">
        <f t="shared" ref="N14:N16" si="13">ROUND(L14+M14,2)</f>
        <v>2714.87</v>
      </c>
    </row>
    <row r="15" spans="1:14" s="7" customFormat="1" ht="75.75" x14ac:dyDescent="0.25">
      <c r="A15" s="9">
        <v>14</v>
      </c>
      <c r="B15" s="9" t="s">
        <v>115</v>
      </c>
      <c r="C15" s="14" t="s">
        <v>117</v>
      </c>
      <c r="D15" s="9" t="s">
        <v>36</v>
      </c>
      <c r="E15" s="9">
        <v>4</v>
      </c>
      <c r="F15" s="9">
        <v>59.05</v>
      </c>
      <c r="G15" s="9">
        <v>18.181999999999999</v>
      </c>
      <c r="H15" s="16">
        <f t="shared" si="7"/>
        <v>1073.6500000000001</v>
      </c>
      <c r="I15" s="16">
        <f t="shared" si="8"/>
        <v>1524.58</v>
      </c>
      <c r="J15" s="6">
        <f t="shared" si="9"/>
        <v>335.41</v>
      </c>
      <c r="K15" s="6">
        <f t="shared" si="10"/>
        <v>1004.7</v>
      </c>
      <c r="L15" s="16">
        <f t="shared" si="11"/>
        <v>2864.69</v>
      </c>
      <c r="M15" s="16">
        <f t="shared" si="12"/>
        <v>343.76</v>
      </c>
      <c r="N15" s="16">
        <f t="shared" si="13"/>
        <v>3208.45</v>
      </c>
    </row>
    <row r="16" spans="1:14" s="7" customFormat="1" ht="75.75" x14ac:dyDescent="0.25">
      <c r="A16" s="19">
        <v>33</v>
      </c>
      <c r="B16" s="19" t="s">
        <v>168</v>
      </c>
      <c r="C16" s="20" t="s">
        <v>169</v>
      </c>
      <c r="D16" s="19" t="s">
        <v>36</v>
      </c>
      <c r="E16" s="19">
        <v>4</v>
      </c>
      <c r="F16" s="19">
        <v>59.05</v>
      </c>
      <c r="G16" s="23">
        <v>14.286</v>
      </c>
      <c r="H16" s="21">
        <f t="shared" si="7"/>
        <v>843.59</v>
      </c>
      <c r="I16" s="21">
        <f t="shared" si="8"/>
        <v>1197.9000000000001</v>
      </c>
      <c r="J16" s="6">
        <f t="shared" si="9"/>
        <v>263.54000000000002</v>
      </c>
      <c r="K16" s="6">
        <f t="shared" si="10"/>
        <v>789.42</v>
      </c>
      <c r="L16" s="21">
        <f t="shared" si="11"/>
        <v>2250.86</v>
      </c>
      <c r="M16" s="21">
        <f t="shared" si="12"/>
        <v>270.10000000000002</v>
      </c>
      <c r="N16" s="21">
        <f t="shared" si="13"/>
        <v>2520.96</v>
      </c>
    </row>
    <row r="17" spans="1:14" s="1" customFormat="1" ht="51" customHeight="1" x14ac:dyDescent="0.25">
      <c r="A17" s="2" t="s">
        <v>4</v>
      </c>
      <c r="B17" s="2" t="s">
        <v>5</v>
      </c>
      <c r="C17" s="2" t="s">
        <v>6</v>
      </c>
      <c r="D17" s="2" t="s">
        <v>7</v>
      </c>
      <c r="E17" s="3" t="s">
        <v>8</v>
      </c>
      <c r="F17" s="3" t="s">
        <v>9</v>
      </c>
      <c r="G17" s="2" t="s">
        <v>10</v>
      </c>
      <c r="H17" s="2" t="s">
        <v>11</v>
      </c>
      <c r="I17" s="2" t="s">
        <v>12</v>
      </c>
      <c r="J17" s="2" t="s">
        <v>13</v>
      </c>
      <c r="K17" s="2" t="s">
        <v>295</v>
      </c>
      <c r="L17" s="2" t="s">
        <v>14</v>
      </c>
      <c r="M17" s="2" t="s">
        <v>15</v>
      </c>
      <c r="N17" s="2" t="s">
        <v>16</v>
      </c>
    </row>
    <row r="18" spans="1:14" s="7" customFormat="1" ht="75.75" x14ac:dyDescent="0.25">
      <c r="A18" s="5">
        <v>11</v>
      </c>
      <c r="B18" s="9" t="s">
        <v>111</v>
      </c>
      <c r="C18" s="14" t="s">
        <v>112</v>
      </c>
      <c r="D18" s="9" t="s">
        <v>36</v>
      </c>
      <c r="E18" s="9">
        <v>4</v>
      </c>
      <c r="F18" s="5">
        <v>59.05</v>
      </c>
      <c r="G18" s="9">
        <v>16.667000000000002</v>
      </c>
      <c r="H18" s="16">
        <f t="shared" ref="H18:H19" si="14">ROUND(F18*G18,2)</f>
        <v>984.19</v>
      </c>
      <c r="I18" s="16">
        <f t="shared" ref="I18:I19" si="15">ROUND(H18*42%+H18,2)</f>
        <v>1397.55</v>
      </c>
      <c r="J18" s="6">
        <f t="shared" ref="J18:J19" si="16">ROUND(I18*22%,2)</f>
        <v>307.45999999999998</v>
      </c>
      <c r="K18" s="6">
        <f>ROUND(I18*65.9%,2)</f>
        <v>920.99</v>
      </c>
      <c r="L18" s="16">
        <f t="shared" ref="L18:L19" si="17">ROUND(SUM(I18:K18),2)</f>
        <v>2626</v>
      </c>
      <c r="M18" s="16">
        <f t="shared" ref="M18:M19" si="18">ROUND(L18*12%,2)</f>
        <v>315.12</v>
      </c>
      <c r="N18" s="16">
        <f t="shared" ref="N18:N19" si="19">ROUND(L18+M18,2)</f>
        <v>2941.12</v>
      </c>
    </row>
    <row r="19" spans="1:14" s="7" customFormat="1" ht="75.75" x14ac:dyDescent="0.25">
      <c r="A19" s="19">
        <v>32</v>
      </c>
      <c r="B19" s="19" t="s">
        <v>78</v>
      </c>
      <c r="C19" s="20" t="s">
        <v>167</v>
      </c>
      <c r="D19" s="19" t="s">
        <v>36</v>
      </c>
      <c r="E19" s="19">
        <v>4</v>
      </c>
      <c r="F19" s="19">
        <v>59.05</v>
      </c>
      <c r="G19" s="21">
        <v>12.5</v>
      </c>
      <c r="H19" s="21">
        <f t="shared" si="14"/>
        <v>738.13</v>
      </c>
      <c r="I19" s="21">
        <f t="shared" si="15"/>
        <v>1048.1400000000001</v>
      </c>
      <c r="J19" s="6">
        <f t="shared" si="16"/>
        <v>230.59</v>
      </c>
      <c r="K19" s="6">
        <f t="shared" ref="K19" si="20">ROUND(I19*65.9%,2)</f>
        <v>690.72</v>
      </c>
      <c r="L19" s="21">
        <f t="shared" si="17"/>
        <v>1969.45</v>
      </c>
      <c r="M19" s="21">
        <f t="shared" si="18"/>
        <v>236.33</v>
      </c>
      <c r="N19" s="21">
        <f t="shared" si="19"/>
        <v>2205.7800000000002</v>
      </c>
    </row>
    <row r="20" spans="1:14" s="7" customFormat="1" ht="75.75" x14ac:dyDescent="0.25">
      <c r="A20" s="5">
        <v>6</v>
      </c>
      <c r="B20" s="5" t="s">
        <v>78</v>
      </c>
      <c r="C20" s="4" t="s">
        <v>79</v>
      </c>
      <c r="D20" s="5" t="s">
        <v>36</v>
      </c>
      <c r="E20" s="5">
        <v>4</v>
      </c>
      <c r="F20" s="5">
        <v>59.05</v>
      </c>
      <c r="G20" s="5">
        <v>14.286</v>
      </c>
      <c r="H20" s="8">
        <f t="shared" ref="H20:H26" si="21">ROUND(F20*G20,2)</f>
        <v>843.59</v>
      </c>
      <c r="I20" s="8">
        <f t="shared" ref="I20:I26" si="22">ROUND(H20*42%+H20,2)</f>
        <v>1197.9000000000001</v>
      </c>
      <c r="J20" s="6">
        <f t="shared" ref="J20:J26" si="23">ROUND(I20*22%,2)</f>
        <v>263.54000000000002</v>
      </c>
      <c r="K20" s="6">
        <f t="shared" ref="K20:K26" si="24">ROUND(I20*65.9%,2)</f>
        <v>789.42</v>
      </c>
      <c r="L20" s="8">
        <f t="shared" ref="L20:L26" si="25">ROUND(SUM(I20:K20),2)</f>
        <v>2250.86</v>
      </c>
      <c r="M20" s="8">
        <f t="shared" ref="M20:M26" si="26">ROUND(L20*12%,2)</f>
        <v>270.10000000000002</v>
      </c>
      <c r="N20" s="8">
        <f t="shared" ref="N20:N26" si="27">ROUND(L20+M20,2)</f>
        <v>2520.96</v>
      </c>
    </row>
    <row r="21" spans="1:14" s="7" customFormat="1" ht="75.75" x14ac:dyDescent="0.25">
      <c r="A21" s="19">
        <v>35</v>
      </c>
      <c r="B21" s="19" t="s">
        <v>126</v>
      </c>
      <c r="C21" s="20" t="s">
        <v>171</v>
      </c>
      <c r="D21" s="19" t="s">
        <v>36</v>
      </c>
      <c r="E21" s="19">
        <v>4</v>
      </c>
      <c r="F21" s="19">
        <v>59.05</v>
      </c>
      <c r="G21" s="23">
        <v>11.111000000000001</v>
      </c>
      <c r="H21" s="21">
        <f t="shared" si="21"/>
        <v>656.1</v>
      </c>
      <c r="I21" s="21">
        <f t="shared" si="22"/>
        <v>931.66</v>
      </c>
      <c r="J21" s="6">
        <f t="shared" si="23"/>
        <v>204.97</v>
      </c>
      <c r="K21" s="6">
        <f t="shared" si="24"/>
        <v>613.96</v>
      </c>
      <c r="L21" s="21">
        <f t="shared" si="25"/>
        <v>1750.59</v>
      </c>
      <c r="M21" s="21">
        <f t="shared" si="26"/>
        <v>210.07</v>
      </c>
      <c r="N21" s="21">
        <f t="shared" si="27"/>
        <v>1960.66</v>
      </c>
    </row>
    <row r="22" spans="1:14" s="7" customFormat="1" ht="75.75" x14ac:dyDescent="0.25">
      <c r="A22" s="9">
        <v>20</v>
      </c>
      <c r="B22" s="9" t="s">
        <v>126</v>
      </c>
      <c r="C22" s="14" t="s">
        <v>127</v>
      </c>
      <c r="D22" s="9" t="s">
        <v>36</v>
      </c>
      <c r="E22" s="9">
        <v>4</v>
      </c>
      <c r="F22" s="9">
        <v>59.05</v>
      </c>
      <c r="G22" s="15">
        <v>12.5</v>
      </c>
      <c r="H22" s="16">
        <f t="shared" si="21"/>
        <v>738.13</v>
      </c>
      <c r="I22" s="16">
        <f t="shared" si="22"/>
        <v>1048.1400000000001</v>
      </c>
      <c r="J22" s="6">
        <f t="shared" si="23"/>
        <v>230.59</v>
      </c>
      <c r="K22" s="6">
        <f t="shared" si="24"/>
        <v>690.72</v>
      </c>
      <c r="L22" s="16">
        <f t="shared" si="25"/>
        <v>1969.45</v>
      </c>
      <c r="M22" s="16">
        <f t="shared" si="26"/>
        <v>236.33</v>
      </c>
      <c r="N22" s="16">
        <f t="shared" si="27"/>
        <v>2205.7800000000002</v>
      </c>
    </row>
    <row r="23" spans="1:14" s="7" customFormat="1" ht="75.75" x14ac:dyDescent="0.25">
      <c r="A23" s="9">
        <v>25</v>
      </c>
      <c r="B23" s="19" t="s">
        <v>113</v>
      </c>
      <c r="C23" s="20" t="s">
        <v>159</v>
      </c>
      <c r="D23" s="19" t="s">
        <v>36</v>
      </c>
      <c r="E23" s="19">
        <v>4</v>
      </c>
      <c r="F23" s="9">
        <v>59.05</v>
      </c>
      <c r="G23" s="19">
        <v>7.6920000000000002</v>
      </c>
      <c r="H23" s="21">
        <f t="shared" si="21"/>
        <v>454.21</v>
      </c>
      <c r="I23" s="21">
        <f t="shared" si="22"/>
        <v>644.98</v>
      </c>
      <c r="J23" s="6">
        <f t="shared" si="23"/>
        <v>141.9</v>
      </c>
      <c r="K23" s="6">
        <f t="shared" si="24"/>
        <v>425.04</v>
      </c>
      <c r="L23" s="21">
        <f t="shared" si="25"/>
        <v>1211.92</v>
      </c>
      <c r="M23" s="21">
        <f t="shared" si="26"/>
        <v>145.43</v>
      </c>
      <c r="N23" s="21">
        <f t="shared" si="27"/>
        <v>1357.35</v>
      </c>
    </row>
    <row r="24" spans="1:14" s="7" customFormat="1" ht="75.75" x14ac:dyDescent="0.25">
      <c r="A24" s="9">
        <v>12</v>
      </c>
      <c r="B24" s="9" t="s">
        <v>113</v>
      </c>
      <c r="C24" s="14" t="s">
        <v>114</v>
      </c>
      <c r="D24" s="9" t="s">
        <v>36</v>
      </c>
      <c r="E24" s="9">
        <v>4</v>
      </c>
      <c r="F24" s="9">
        <v>59.05</v>
      </c>
      <c r="G24" s="9">
        <v>8.3330000000000002</v>
      </c>
      <c r="H24" s="16">
        <f t="shared" si="21"/>
        <v>492.06</v>
      </c>
      <c r="I24" s="16">
        <f t="shared" si="22"/>
        <v>698.73</v>
      </c>
      <c r="J24" s="6">
        <f t="shared" si="23"/>
        <v>153.72</v>
      </c>
      <c r="K24" s="6">
        <f t="shared" si="24"/>
        <v>460.46</v>
      </c>
      <c r="L24" s="16">
        <f t="shared" si="25"/>
        <v>1312.91</v>
      </c>
      <c r="M24" s="16">
        <f t="shared" si="26"/>
        <v>157.55000000000001</v>
      </c>
      <c r="N24" s="16">
        <f t="shared" si="27"/>
        <v>1470.46</v>
      </c>
    </row>
    <row r="25" spans="1:14" s="1" customFormat="1" ht="51" customHeight="1" x14ac:dyDescent="0.25">
      <c r="A25" s="2" t="s">
        <v>4</v>
      </c>
      <c r="B25" s="2" t="s">
        <v>5</v>
      </c>
      <c r="C25" s="2" t="s">
        <v>6</v>
      </c>
      <c r="D25" s="2" t="s">
        <v>7</v>
      </c>
      <c r="E25" s="3" t="s">
        <v>8</v>
      </c>
      <c r="F25" s="3" t="s">
        <v>9</v>
      </c>
      <c r="G25" s="2" t="s">
        <v>10</v>
      </c>
      <c r="H25" s="2" t="s">
        <v>11</v>
      </c>
      <c r="I25" s="2" t="s">
        <v>12</v>
      </c>
      <c r="J25" s="2" t="s">
        <v>13</v>
      </c>
      <c r="K25" s="2" t="s">
        <v>295</v>
      </c>
      <c r="L25" s="2" t="s">
        <v>14</v>
      </c>
      <c r="M25" s="2" t="s">
        <v>15</v>
      </c>
      <c r="N25" s="2" t="s">
        <v>16</v>
      </c>
    </row>
    <row r="26" spans="1:14" s="7" customFormat="1" ht="75.75" x14ac:dyDescent="0.25">
      <c r="A26" s="9">
        <v>26</v>
      </c>
      <c r="B26" s="19" t="s">
        <v>76</v>
      </c>
      <c r="C26" s="20" t="s">
        <v>160</v>
      </c>
      <c r="D26" s="19" t="s">
        <v>36</v>
      </c>
      <c r="E26" s="19">
        <v>4</v>
      </c>
      <c r="F26" s="19">
        <v>59.05</v>
      </c>
      <c r="G26" s="19">
        <v>6.6669999999999998</v>
      </c>
      <c r="H26" s="21">
        <f t="shared" si="21"/>
        <v>393.69</v>
      </c>
      <c r="I26" s="21">
        <f t="shared" si="22"/>
        <v>559.04</v>
      </c>
      <c r="J26" s="6">
        <f t="shared" si="23"/>
        <v>122.99</v>
      </c>
      <c r="K26" s="6">
        <f t="shared" si="24"/>
        <v>368.41</v>
      </c>
      <c r="L26" s="21">
        <f t="shared" si="25"/>
        <v>1050.44</v>
      </c>
      <c r="M26" s="21">
        <f t="shared" si="26"/>
        <v>126.05</v>
      </c>
      <c r="N26" s="21">
        <f t="shared" si="27"/>
        <v>1176.49</v>
      </c>
    </row>
    <row r="27" spans="1:14" s="7" customFormat="1" ht="75.75" x14ac:dyDescent="0.25">
      <c r="A27" s="11">
        <v>5</v>
      </c>
      <c r="B27" s="5" t="s">
        <v>76</v>
      </c>
      <c r="C27" s="4" t="s">
        <v>77</v>
      </c>
      <c r="D27" s="5" t="s">
        <v>36</v>
      </c>
      <c r="E27" s="5">
        <v>4</v>
      </c>
      <c r="F27" s="9">
        <v>59.05</v>
      </c>
      <c r="G27" s="5">
        <v>7.6920000000000002</v>
      </c>
      <c r="H27" s="8">
        <f t="shared" ref="H27:H29" si="28">ROUND(F27*G27,2)</f>
        <v>454.21</v>
      </c>
      <c r="I27" s="8">
        <f t="shared" ref="I27:I29" si="29">ROUND(H27*42%+H27,2)</f>
        <v>644.98</v>
      </c>
      <c r="J27" s="6">
        <f t="shared" ref="J27:J29" si="30">ROUND(I27*22%,2)</f>
        <v>141.9</v>
      </c>
      <c r="K27" s="6">
        <f>ROUND(I27*65.9%,2)</f>
        <v>425.04</v>
      </c>
      <c r="L27" s="8">
        <f t="shared" ref="L27:L29" si="31">ROUND(SUM(I27:K27),2)</f>
        <v>1211.92</v>
      </c>
      <c r="M27" s="8">
        <f t="shared" ref="M27:M29" si="32">ROUND(L27*12%,2)</f>
        <v>145.43</v>
      </c>
      <c r="N27" s="8">
        <f t="shared" ref="N27:N29" si="33">ROUND(L27+M27,2)</f>
        <v>1357.35</v>
      </c>
    </row>
    <row r="28" spans="1:14" s="7" customFormat="1" ht="75.75" x14ac:dyDescent="0.25">
      <c r="A28" s="9">
        <v>18</v>
      </c>
      <c r="B28" s="9" t="s">
        <v>123</v>
      </c>
      <c r="C28" s="14" t="s">
        <v>124</v>
      </c>
      <c r="D28" s="9" t="s">
        <v>36</v>
      </c>
      <c r="E28" s="9">
        <v>4</v>
      </c>
      <c r="F28" s="9">
        <v>59.05</v>
      </c>
      <c r="G28" s="9">
        <v>6.25</v>
      </c>
      <c r="H28" s="16">
        <f t="shared" si="28"/>
        <v>369.06</v>
      </c>
      <c r="I28" s="16">
        <f t="shared" si="29"/>
        <v>524.07000000000005</v>
      </c>
      <c r="J28" s="6">
        <f t="shared" si="30"/>
        <v>115.3</v>
      </c>
      <c r="K28" s="6">
        <f t="shared" ref="K28:K29" si="34">ROUND(I28*65.9%,2)</f>
        <v>345.36</v>
      </c>
      <c r="L28" s="16">
        <f t="shared" si="31"/>
        <v>984.73</v>
      </c>
      <c r="M28" s="16">
        <f t="shared" si="32"/>
        <v>118.17</v>
      </c>
      <c r="N28" s="16">
        <f t="shared" si="33"/>
        <v>1102.9000000000001</v>
      </c>
    </row>
    <row r="29" spans="1:14" s="7" customFormat="1" ht="75.75" x14ac:dyDescent="0.25">
      <c r="A29" s="19">
        <v>31</v>
      </c>
      <c r="B29" s="19" t="s">
        <v>123</v>
      </c>
      <c r="C29" s="20" t="s">
        <v>166</v>
      </c>
      <c r="D29" s="19" t="s">
        <v>36</v>
      </c>
      <c r="E29" s="19">
        <v>4</v>
      </c>
      <c r="F29" s="19">
        <v>59.05</v>
      </c>
      <c r="G29" s="23">
        <v>7.1429999999999998</v>
      </c>
      <c r="H29" s="21">
        <f t="shared" si="28"/>
        <v>421.79</v>
      </c>
      <c r="I29" s="21">
        <f t="shared" si="29"/>
        <v>598.94000000000005</v>
      </c>
      <c r="J29" s="6">
        <f t="shared" si="30"/>
        <v>131.77000000000001</v>
      </c>
      <c r="K29" s="6">
        <f t="shared" si="34"/>
        <v>394.7</v>
      </c>
      <c r="L29" s="21">
        <f t="shared" si="31"/>
        <v>1125.4100000000001</v>
      </c>
      <c r="M29" s="21">
        <f t="shared" si="32"/>
        <v>135.05000000000001</v>
      </c>
      <c r="N29" s="21">
        <f t="shared" si="33"/>
        <v>1260.46</v>
      </c>
    </row>
    <row r="30" spans="1:14" s="7" customFormat="1" ht="75.75" x14ac:dyDescent="0.25">
      <c r="A30" s="11">
        <v>3</v>
      </c>
      <c r="B30" s="5" t="s">
        <v>73</v>
      </c>
      <c r="C30" s="4" t="s">
        <v>74</v>
      </c>
      <c r="D30" s="5" t="s">
        <v>36</v>
      </c>
      <c r="E30" s="5">
        <v>4</v>
      </c>
      <c r="F30" s="9">
        <v>59.05</v>
      </c>
      <c r="G30" s="10">
        <v>5.556</v>
      </c>
      <c r="H30" s="8">
        <f t="shared" ref="H30:H32" si="35">ROUND(F30*G30,2)</f>
        <v>328.08</v>
      </c>
      <c r="I30" s="8">
        <f t="shared" ref="I30:I32" si="36">ROUND(H30*42%+H30,2)</f>
        <v>465.87</v>
      </c>
      <c r="J30" s="6">
        <f t="shared" ref="J30:J32" si="37">ROUND(I30*22%,2)</f>
        <v>102.49</v>
      </c>
      <c r="K30" s="6">
        <f t="shared" ref="K30:K32" si="38">ROUND(I30*65.9%,2)</f>
        <v>307.01</v>
      </c>
      <c r="L30" s="8">
        <f t="shared" ref="L30:L32" si="39">ROUND(SUM(I30:K30),2)</f>
        <v>875.37</v>
      </c>
      <c r="M30" s="8">
        <f t="shared" ref="M30:M32" si="40">ROUND(L30*12%,2)</f>
        <v>105.04</v>
      </c>
      <c r="N30" s="8">
        <f t="shared" ref="N30:N32" si="41">ROUND(L30+M30,2)</f>
        <v>980.41</v>
      </c>
    </row>
    <row r="31" spans="1:14" s="7" customFormat="1" ht="75.75" x14ac:dyDescent="0.25">
      <c r="A31" s="5">
        <v>4</v>
      </c>
      <c r="B31" s="5" t="s">
        <v>73</v>
      </c>
      <c r="C31" s="4" t="s">
        <v>75</v>
      </c>
      <c r="D31" s="5" t="s">
        <v>36</v>
      </c>
      <c r="E31" s="5">
        <v>4</v>
      </c>
      <c r="F31" s="9">
        <v>59.05</v>
      </c>
      <c r="G31" s="5">
        <v>6.6669999999999998</v>
      </c>
      <c r="H31" s="8">
        <f t="shared" si="35"/>
        <v>393.69</v>
      </c>
      <c r="I31" s="8">
        <f t="shared" si="36"/>
        <v>559.04</v>
      </c>
      <c r="J31" s="6">
        <f t="shared" si="37"/>
        <v>122.99</v>
      </c>
      <c r="K31" s="6">
        <f t="shared" si="38"/>
        <v>368.41</v>
      </c>
      <c r="L31" s="8">
        <f t="shared" si="39"/>
        <v>1050.44</v>
      </c>
      <c r="M31" s="8">
        <f t="shared" si="40"/>
        <v>126.05</v>
      </c>
      <c r="N31" s="8">
        <f t="shared" si="41"/>
        <v>1176.49</v>
      </c>
    </row>
    <row r="32" spans="1:14" s="7" customFormat="1" ht="75.75" x14ac:dyDescent="0.25">
      <c r="A32" s="19">
        <v>27</v>
      </c>
      <c r="B32" s="19" t="s">
        <v>80</v>
      </c>
      <c r="C32" s="20" t="s">
        <v>161</v>
      </c>
      <c r="D32" s="19" t="s">
        <v>36</v>
      </c>
      <c r="E32" s="19">
        <v>4</v>
      </c>
      <c r="F32" s="19">
        <v>59.05</v>
      </c>
      <c r="G32" s="21">
        <v>5</v>
      </c>
      <c r="H32" s="21">
        <f t="shared" si="35"/>
        <v>295.25</v>
      </c>
      <c r="I32" s="21">
        <f t="shared" si="36"/>
        <v>419.26</v>
      </c>
      <c r="J32" s="6">
        <f t="shared" si="37"/>
        <v>92.24</v>
      </c>
      <c r="K32" s="6">
        <f t="shared" si="38"/>
        <v>276.29000000000002</v>
      </c>
      <c r="L32" s="21">
        <f t="shared" si="39"/>
        <v>787.79</v>
      </c>
      <c r="M32" s="21">
        <f t="shared" si="40"/>
        <v>94.53</v>
      </c>
      <c r="N32" s="21">
        <f t="shared" si="41"/>
        <v>882.32</v>
      </c>
    </row>
    <row r="33" spans="1:14" s="1" customFormat="1" ht="51" customHeight="1" x14ac:dyDescent="0.25">
      <c r="A33" s="2" t="s">
        <v>4</v>
      </c>
      <c r="B33" s="2" t="s">
        <v>5</v>
      </c>
      <c r="C33" s="2" t="s">
        <v>6</v>
      </c>
      <c r="D33" s="2" t="s">
        <v>7</v>
      </c>
      <c r="E33" s="3" t="s">
        <v>8</v>
      </c>
      <c r="F33" s="3" t="s">
        <v>9</v>
      </c>
      <c r="G33" s="2" t="s">
        <v>10</v>
      </c>
      <c r="H33" s="2" t="s">
        <v>11</v>
      </c>
      <c r="I33" s="2" t="s">
        <v>12</v>
      </c>
      <c r="J33" s="2" t="s">
        <v>13</v>
      </c>
      <c r="K33" s="2" t="s">
        <v>295</v>
      </c>
      <c r="L33" s="2" t="s">
        <v>14</v>
      </c>
      <c r="M33" s="2" t="s">
        <v>15</v>
      </c>
      <c r="N33" s="2" t="s">
        <v>16</v>
      </c>
    </row>
    <row r="34" spans="1:14" s="7" customFormat="1" ht="75.75" x14ac:dyDescent="0.25">
      <c r="A34" s="5">
        <v>7</v>
      </c>
      <c r="B34" s="5" t="s">
        <v>80</v>
      </c>
      <c r="C34" s="4" t="s">
        <v>81</v>
      </c>
      <c r="D34" s="5" t="s">
        <v>36</v>
      </c>
      <c r="E34" s="5">
        <v>4</v>
      </c>
      <c r="F34" s="5">
        <v>59.05</v>
      </c>
      <c r="G34" s="5">
        <v>5.8819999999999997</v>
      </c>
      <c r="H34" s="8">
        <f t="shared" ref="H34:H35" si="42">ROUND(F34*G34,2)</f>
        <v>347.33</v>
      </c>
      <c r="I34" s="8">
        <f t="shared" ref="I34:I35" si="43">ROUND(H34*42%+H34,2)</f>
        <v>493.21</v>
      </c>
      <c r="J34" s="6">
        <f t="shared" ref="J34:J35" si="44">ROUND(I34*22%,2)</f>
        <v>108.51</v>
      </c>
      <c r="K34" s="6">
        <f t="shared" ref="K34:K35" si="45">ROUND(I34*65.9%,2)</f>
        <v>325.02999999999997</v>
      </c>
      <c r="L34" s="8">
        <f t="shared" ref="L34:L35" si="46">ROUND(SUM(I34:K34),2)</f>
        <v>926.75</v>
      </c>
      <c r="M34" s="8">
        <f t="shared" ref="M34:M35" si="47">ROUND(L34*12%,2)</f>
        <v>111.21</v>
      </c>
      <c r="N34" s="8">
        <f t="shared" ref="N34:N35" si="48">ROUND(L34+M34,2)</f>
        <v>1037.96</v>
      </c>
    </row>
    <row r="35" spans="1:14" s="7" customFormat="1" ht="75.75" x14ac:dyDescent="0.25">
      <c r="A35" s="9">
        <v>19</v>
      </c>
      <c r="B35" s="9" t="s">
        <v>61</v>
      </c>
      <c r="C35" s="14" t="s">
        <v>125</v>
      </c>
      <c r="D35" s="9" t="s">
        <v>36</v>
      </c>
      <c r="E35" s="9">
        <v>4</v>
      </c>
      <c r="F35" s="9">
        <v>59.05</v>
      </c>
      <c r="G35" s="15">
        <v>4.5449999999999999</v>
      </c>
      <c r="H35" s="16">
        <f t="shared" si="42"/>
        <v>268.38</v>
      </c>
      <c r="I35" s="16">
        <f t="shared" si="43"/>
        <v>381.1</v>
      </c>
      <c r="J35" s="6">
        <f t="shared" si="44"/>
        <v>83.84</v>
      </c>
      <c r="K35" s="6">
        <f t="shared" si="45"/>
        <v>251.14</v>
      </c>
      <c r="L35" s="16">
        <f t="shared" si="46"/>
        <v>716.08</v>
      </c>
      <c r="M35" s="16">
        <f t="shared" si="47"/>
        <v>85.93</v>
      </c>
      <c r="N35" s="16">
        <f t="shared" si="48"/>
        <v>802.01</v>
      </c>
    </row>
    <row r="36" spans="1:14" s="7" customFormat="1" ht="75.75" x14ac:dyDescent="0.25">
      <c r="A36" s="5">
        <v>2</v>
      </c>
      <c r="B36" s="9" t="s">
        <v>61</v>
      </c>
      <c r="C36" s="14" t="s">
        <v>62</v>
      </c>
      <c r="D36" s="9" t="s">
        <v>36</v>
      </c>
      <c r="E36" s="9">
        <v>4</v>
      </c>
      <c r="F36" s="9">
        <v>59.05</v>
      </c>
      <c r="G36" s="9">
        <v>5.2629999999999999</v>
      </c>
      <c r="H36" s="16">
        <f t="shared" ref="H36:H37" si="49">ROUND(F36*G36,2)</f>
        <v>310.77999999999997</v>
      </c>
      <c r="I36" s="16">
        <f t="shared" ref="I36:I37" si="50">ROUND(H36*42%+H36,2)</f>
        <v>441.31</v>
      </c>
      <c r="J36" s="6">
        <f t="shared" ref="J36:J37" si="51">ROUND(I36*22%,2)</f>
        <v>97.09</v>
      </c>
      <c r="K36" s="6">
        <f t="shared" ref="K36" si="52">ROUND(I36*65.9%,2)</f>
        <v>290.82</v>
      </c>
      <c r="L36" s="16">
        <f t="shared" ref="L36:L37" si="53">ROUND(SUM(I36:K36),2)</f>
        <v>829.22</v>
      </c>
      <c r="M36" s="16">
        <f t="shared" ref="M36:M37" si="54">ROUND(L36*12%,2)</f>
        <v>99.51</v>
      </c>
      <c r="N36" s="16">
        <f t="shared" ref="N36:N37" si="55">ROUND(L36+M36,2)</f>
        <v>928.73</v>
      </c>
    </row>
    <row r="37" spans="1:14" s="7" customFormat="1" ht="75.75" x14ac:dyDescent="0.25">
      <c r="A37" s="9">
        <v>23</v>
      </c>
      <c r="B37" s="9" t="s">
        <v>34</v>
      </c>
      <c r="C37" s="14" t="s">
        <v>130</v>
      </c>
      <c r="D37" s="9" t="s">
        <v>36</v>
      </c>
      <c r="E37" s="9">
        <v>4</v>
      </c>
      <c r="F37" s="9">
        <v>59.05</v>
      </c>
      <c r="G37" s="16">
        <v>4</v>
      </c>
      <c r="H37" s="16">
        <f t="shared" si="49"/>
        <v>236.2</v>
      </c>
      <c r="I37" s="16">
        <f t="shared" si="50"/>
        <v>335.4</v>
      </c>
      <c r="J37" s="6">
        <f t="shared" si="51"/>
        <v>73.790000000000006</v>
      </c>
      <c r="K37" s="6">
        <f>ROUND(I37*65.9%,2)</f>
        <v>221.03</v>
      </c>
      <c r="L37" s="16">
        <f t="shared" si="53"/>
        <v>630.22</v>
      </c>
      <c r="M37" s="16">
        <f t="shared" si="54"/>
        <v>75.63</v>
      </c>
      <c r="N37" s="16">
        <f t="shared" si="55"/>
        <v>705.85</v>
      </c>
    </row>
    <row r="38" spans="1:14" s="7" customFormat="1" ht="75.75" x14ac:dyDescent="0.25">
      <c r="A38" s="11">
        <v>1</v>
      </c>
      <c r="B38" s="11" t="s">
        <v>34</v>
      </c>
      <c r="C38" s="4" t="s">
        <v>35</v>
      </c>
      <c r="D38" s="5" t="s">
        <v>36</v>
      </c>
      <c r="E38" s="5">
        <v>4</v>
      </c>
      <c r="F38" s="5">
        <v>59.05</v>
      </c>
      <c r="G38" s="12">
        <v>4.5999999999999996</v>
      </c>
      <c r="H38" s="6">
        <f>ROUND(F38*G38,2)</f>
        <v>271.63</v>
      </c>
      <c r="I38" s="6">
        <f t="shared" ref="I38:I165" si="56">ROUND(H38*42%+H38,2)</f>
        <v>385.71</v>
      </c>
      <c r="J38" s="6">
        <f>ROUND(I38*22%,2)</f>
        <v>84.86</v>
      </c>
      <c r="K38" s="6">
        <f>ROUND(I38*65.9%,2)</f>
        <v>254.18</v>
      </c>
      <c r="L38" s="6">
        <f>ROUND(SUM(I38:K38),2)</f>
        <v>724.75</v>
      </c>
      <c r="M38" s="6">
        <f t="shared" ref="M38:M165" si="57">ROUND(L38*12%,2)</f>
        <v>86.97</v>
      </c>
      <c r="N38" s="6">
        <f t="shared" ref="N38:N165" si="58">ROUND(L38+M38,2)</f>
        <v>811.72</v>
      </c>
    </row>
    <row r="39" spans="1:14" s="7" customFormat="1" ht="75.75" x14ac:dyDescent="0.25">
      <c r="A39" s="19">
        <v>34</v>
      </c>
      <c r="B39" s="19" t="s">
        <v>99</v>
      </c>
      <c r="C39" s="20" t="s">
        <v>170</v>
      </c>
      <c r="D39" s="19" t="s">
        <v>36</v>
      </c>
      <c r="E39" s="19">
        <v>4</v>
      </c>
      <c r="F39" s="19">
        <v>59.05</v>
      </c>
      <c r="G39" s="21">
        <v>3</v>
      </c>
      <c r="H39" s="21">
        <f t="shared" ref="H39" si="59">ROUND(F39*G39,2)</f>
        <v>177.15</v>
      </c>
      <c r="I39" s="21">
        <f t="shared" ref="I39" si="60">ROUND(H39*42%+H39,2)</f>
        <v>251.55</v>
      </c>
      <c r="J39" s="6">
        <f t="shared" ref="J39" si="61">ROUND(I39*22%,2)</f>
        <v>55.34</v>
      </c>
      <c r="K39" s="6">
        <f>ROUND(I39*65.9%,2)</f>
        <v>165.77</v>
      </c>
      <c r="L39" s="21">
        <f t="shared" ref="L39" si="62">ROUND(SUM(I39:K39),2)</f>
        <v>472.66</v>
      </c>
      <c r="M39" s="21">
        <f t="shared" ref="M39" si="63">ROUND(L39*12%,2)</f>
        <v>56.72</v>
      </c>
      <c r="N39" s="21">
        <f t="shared" ref="N39" si="64">ROUND(L39+M39,2)</f>
        <v>529.38</v>
      </c>
    </row>
    <row r="40" spans="1:14" s="7" customFormat="1" ht="75.75" x14ac:dyDescent="0.25">
      <c r="A40" s="5">
        <v>9</v>
      </c>
      <c r="B40" s="9" t="s">
        <v>99</v>
      </c>
      <c r="C40" s="14" t="s">
        <v>100</v>
      </c>
      <c r="D40" s="9" t="s">
        <v>36</v>
      </c>
      <c r="E40" s="9">
        <v>4</v>
      </c>
      <c r="F40" s="5">
        <v>59.05</v>
      </c>
      <c r="G40" s="9">
        <v>3.45</v>
      </c>
      <c r="H40" s="16">
        <f t="shared" ref="H40:H45" si="65">ROUND(F40*G40,2)</f>
        <v>203.72</v>
      </c>
      <c r="I40" s="16">
        <f t="shared" ref="I40:I45" si="66">ROUND(H40*42%+H40,2)</f>
        <v>289.27999999999997</v>
      </c>
      <c r="J40" s="6">
        <f t="shared" ref="J40:J45" si="67">ROUND(I40*22%,2)</f>
        <v>63.64</v>
      </c>
      <c r="K40" s="6">
        <f t="shared" ref="K40:K45" si="68">ROUND(I40*65.9%,2)</f>
        <v>190.64</v>
      </c>
      <c r="L40" s="16">
        <f t="shared" ref="L40:L45" si="69">ROUND(SUM(I40:K40),2)</f>
        <v>543.55999999999995</v>
      </c>
      <c r="M40" s="16">
        <f t="shared" ref="M40:M45" si="70">ROUND(L40*12%,2)</f>
        <v>65.23</v>
      </c>
      <c r="N40" s="16">
        <f t="shared" ref="N40:N45" si="71">ROUND(L40+M40,2)</f>
        <v>608.79</v>
      </c>
    </row>
    <row r="41" spans="1:14" s="1" customFormat="1" ht="51" customHeight="1" x14ac:dyDescent="0.25">
      <c r="A41" s="2" t="s">
        <v>4</v>
      </c>
      <c r="B41" s="2" t="s">
        <v>5</v>
      </c>
      <c r="C41" s="2" t="s">
        <v>6</v>
      </c>
      <c r="D41" s="2" t="s">
        <v>7</v>
      </c>
      <c r="E41" s="3" t="s">
        <v>8</v>
      </c>
      <c r="F41" s="3" t="s">
        <v>9</v>
      </c>
      <c r="G41" s="2" t="s">
        <v>10</v>
      </c>
      <c r="H41" s="2" t="s">
        <v>11</v>
      </c>
      <c r="I41" s="2" t="s">
        <v>12</v>
      </c>
      <c r="J41" s="2" t="s">
        <v>13</v>
      </c>
      <c r="K41" s="2" t="s">
        <v>295</v>
      </c>
      <c r="L41" s="2" t="s">
        <v>14</v>
      </c>
      <c r="M41" s="2" t="s">
        <v>15</v>
      </c>
      <c r="N41" s="2" t="s">
        <v>16</v>
      </c>
    </row>
    <row r="42" spans="1:14" s="7" customFormat="1" ht="75.75" x14ac:dyDescent="0.25">
      <c r="A42" s="9">
        <v>21</v>
      </c>
      <c r="B42" s="9" t="s">
        <v>128</v>
      </c>
      <c r="C42" s="14" t="s">
        <v>129</v>
      </c>
      <c r="D42" s="9" t="s">
        <v>36</v>
      </c>
      <c r="E42" s="9">
        <v>4</v>
      </c>
      <c r="F42" s="9">
        <v>59.05</v>
      </c>
      <c r="G42" s="16">
        <v>2</v>
      </c>
      <c r="H42" s="16">
        <f t="shared" si="65"/>
        <v>118.1</v>
      </c>
      <c r="I42" s="16">
        <f t="shared" si="66"/>
        <v>167.7</v>
      </c>
      <c r="J42" s="6">
        <f t="shared" si="67"/>
        <v>36.89</v>
      </c>
      <c r="K42" s="6">
        <f t="shared" si="68"/>
        <v>110.51</v>
      </c>
      <c r="L42" s="16">
        <f t="shared" si="69"/>
        <v>315.10000000000002</v>
      </c>
      <c r="M42" s="16">
        <f t="shared" si="70"/>
        <v>37.81</v>
      </c>
      <c r="N42" s="16">
        <f t="shared" si="71"/>
        <v>352.91</v>
      </c>
    </row>
    <row r="43" spans="1:14" s="7" customFormat="1" ht="75.75" x14ac:dyDescent="0.25">
      <c r="A43" s="9">
        <v>22</v>
      </c>
      <c r="B43" s="9" t="s">
        <v>128</v>
      </c>
      <c r="C43" s="14" t="s">
        <v>249</v>
      </c>
      <c r="D43" s="9" t="s">
        <v>36</v>
      </c>
      <c r="E43" s="9">
        <v>4</v>
      </c>
      <c r="F43" s="9">
        <v>59.05</v>
      </c>
      <c r="G43" s="16">
        <v>2.2999999999999998</v>
      </c>
      <c r="H43" s="16">
        <f t="shared" si="65"/>
        <v>135.82</v>
      </c>
      <c r="I43" s="16">
        <f t="shared" si="66"/>
        <v>192.86</v>
      </c>
      <c r="J43" s="6">
        <f t="shared" si="67"/>
        <v>42.43</v>
      </c>
      <c r="K43" s="6">
        <f t="shared" si="68"/>
        <v>127.09</v>
      </c>
      <c r="L43" s="16">
        <f t="shared" si="69"/>
        <v>362.38</v>
      </c>
      <c r="M43" s="16">
        <f t="shared" si="70"/>
        <v>43.49</v>
      </c>
      <c r="N43" s="16">
        <f t="shared" si="71"/>
        <v>405.87</v>
      </c>
    </row>
    <row r="44" spans="1:14" s="7" customFormat="1" ht="81" customHeight="1" x14ac:dyDescent="0.25">
      <c r="A44" s="19">
        <v>36</v>
      </c>
      <c r="B44" s="11" t="s">
        <v>109</v>
      </c>
      <c r="C44" s="14" t="s">
        <v>214</v>
      </c>
      <c r="D44" s="5" t="s">
        <v>51</v>
      </c>
      <c r="E44" s="9">
        <v>4</v>
      </c>
      <c r="F44" s="9">
        <v>59.05</v>
      </c>
      <c r="G44" s="12">
        <v>1.7250000000000001</v>
      </c>
      <c r="H44" s="6">
        <f>ROUND(F44*G44,2)</f>
        <v>101.86</v>
      </c>
      <c r="I44" s="6">
        <f t="shared" si="66"/>
        <v>144.63999999999999</v>
      </c>
      <c r="J44" s="6">
        <f>ROUND(I44*22%,2)</f>
        <v>31.82</v>
      </c>
      <c r="K44" s="6">
        <f t="shared" si="68"/>
        <v>95.32</v>
      </c>
      <c r="L44" s="6">
        <f>ROUND(SUM(I44:K44),2)</f>
        <v>271.77999999999997</v>
      </c>
      <c r="M44" s="6">
        <f t="shared" si="70"/>
        <v>32.61</v>
      </c>
      <c r="N44" s="6">
        <f t="shared" si="71"/>
        <v>304.39</v>
      </c>
    </row>
    <row r="45" spans="1:14" s="7" customFormat="1" ht="75.75" x14ac:dyDescent="0.25">
      <c r="A45" s="5">
        <v>10</v>
      </c>
      <c r="B45" s="9" t="s">
        <v>109</v>
      </c>
      <c r="C45" s="14" t="s">
        <v>110</v>
      </c>
      <c r="D45" s="9" t="s">
        <v>36</v>
      </c>
      <c r="E45" s="9">
        <v>4</v>
      </c>
      <c r="F45" s="5">
        <v>59.05</v>
      </c>
      <c r="G45" s="9">
        <v>1.5</v>
      </c>
      <c r="H45" s="16">
        <f t="shared" si="65"/>
        <v>88.58</v>
      </c>
      <c r="I45" s="16">
        <f t="shared" si="66"/>
        <v>125.78</v>
      </c>
      <c r="J45" s="6">
        <f t="shared" si="67"/>
        <v>27.67</v>
      </c>
      <c r="K45" s="6">
        <f t="shared" si="68"/>
        <v>82.89</v>
      </c>
      <c r="L45" s="16">
        <f t="shared" si="69"/>
        <v>236.34</v>
      </c>
      <c r="M45" s="16">
        <f t="shared" si="70"/>
        <v>28.36</v>
      </c>
      <c r="N45" s="16">
        <f t="shared" si="71"/>
        <v>264.7</v>
      </c>
    </row>
    <row r="46" spans="1:14" s="1" customFormat="1" ht="51" customHeight="1" x14ac:dyDescent="0.25">
      <c r="A46" s="2" t="s">
        <v>4</v>
      </c>
      <c r="B46" s="2" t="s">
        <v>5</v>
      </c>
      <c r="C46" s="2" t="s">
        <v>6</v>
      </c>
      <c r="D46" s="2" t="s">
        <v>7</v>
      </c>
      <c r="E46" s="3" t="s">
        <v>8</v>
      </c>
      <c r="F46" s="3" t="s">
        <v>9</v>
      </c>
      <c r="G46" s="2" t="s">
        <v>10</v>
      </c>
      <c r="H46" s="2" t="s">
        <v>11</v>
      </c>
      <c r="I46" s="2" t="s">
        <v>12</v>
      </c>
      <c r="J46" s="2" t="s">
        <v>13</v>
      </c>
      <c r="K46" s="2" t="s">
        <v>295</v>
      </c>
      <c r="L46" s="2" t="s">
        <v>14</v>
      </c>
      <c r="M46" s="2" t="s">
        <v>15</v>
      </c>
      <c r="N46" s="2" t="s">
        <v>16</v>
      </c>
    </row>
    <row r="47" spans="1:14" s="7" customFormat="1" ht="75.75" x14ac:dyDescent="0.25">
      <c r="A47" s="19">
        <v>29</v>
      </c>
      <c r="B47" s="19" t="s">
        <v>162</v>
      </c>
      <c r="C47" s="20" t="s">
        <v>164</v>
      </c>
      <c r="D47" s="19" t="s">
        <v>36</v>
      </c>
      <c r="E47" s="19">
        <v>4</v>
      </c>
      <c r="F47" s="19">
        <v>59.05</v>
      </c>
      <c r="G47" s="21">
        <v>10</v>
      </c>
      <c r="H47" s="21">
        <f t="shared" ref="H47" si="72">ROUND(F47*G47,2)</f>
        <v>590.5</v>
      </c>
      <c r="I47" s="21">
        <f t="shared" ref="I47" si="73">ROUND(H47*42%+H47,2)</f>
        <v>838.51</v>
      </c>
      <c r="J47" s="6">
        <f t="shared" ref="J47" si="74">ROUND(I47*22%,2)</f>
        <v>184.47</v>
      </c>
      <c r="K47" s="6">
        <f>ROUND(I47*65.9%,2)</f>
        <v>552.58000000000004</v>
      </c>
      <c r="L47" s="21">
        <f t="shared" ref="L47" si="75">ROUND(SUM(I47:K47),2)</f>
        <v>1575.56</v>
      </c>
      <c r="M47" s="21">
        <f t="shared" ref="M47" si="76">ROUND(L47*12%,2)</f>
        <v>189.07</v>
      </c>
      <c r="N47" s="21">
        <f t="shared" ref="N47" si="77">ROUND(L47+M47,2)</f>
        <v>1764.63</v>
      </c>
    </row>
    <row r="48" spans="1:14" s="7" customFormat="1" ht="75.75" x14ac:dyDescent="0.25">
      <c r="A48" s="19">
        <v>28</v>
      </c>
      <c r="B48" s="19" t="s">
        <v>162</v>
      </c>
      <c r="C48" s="20" t="s">
        <v>163</v>
      </c>
      <c r="D48" s="19" t="s">
        <v>36</v>
      </c>
      <c r="E48" s="19">
        <v>4</v>
      </c>
      <c r="F48" s="19">
        <v>59.05</v>
      </c>
      <c r="G48" s="23">
        <v>11.111000000000001</v>
      </c>
      <c r="H48" s="21">
        <f t="shared" ref="H48" si="78">ROUND(F48*G48,2)</f>
        <v>656.1</v>
      </c>
      <c r="I48" s="21">
        <f t="shared" ref="I48" si="79">ROUND(H48*42%+H48,2)</f>
        <v>931.66</v>
      </c>
      <c r="J48" s="6">
        <f t="shared" ref="J48" si="80">ROUND(I48*22%,2)</f>
        <v>204.97</v>
      </c>
      <c r="K48" s="6">
        <f t="shared" ref="K48" si="81">ROUND(I48*65.9%,2)</f>
        <v>613.96</v>
      </c>
      <c r="L48" s="21">
        <f t="shared" ref="L48" si="82">ROUND(SUM(I48:K48),2)</f>
        <v>1750.59</v>
      </c>
      <c r="M48" s="21">
        <f t="shared" ref="M48" si="83">ROUND(L48*12%,2)</f>
        <v>210.07</v>
      </c>
      <c r="N48" s="21">
        <f t="shared" ref="N48" si="84">ROUND(L48+M48,2)</f>
        <v>1960.66</v>
      </c>
    </row>
    <row r="49" spans="1:14" s="7" customFormat="1" ht="75.75" x14ac:dyDescent="0.25">
      <c r="A49" s="9">
        <v>17</v>
      </c>
      <c r="B49" s="9" t="s">
        <v>121</v>
      </c>
      <c r="C49" s="14" t="s">
        <v>122</v>
      </c>
      <c r="D49" s="9" t="s">
        <v>36</v>
      </c>
      <c r="E49" s="9">
        <v>4</v>
      </c>
      <c r="F49" s="9">
        <v>59.05</v>
      </c>
      <c r="G49" s="9">
        <v>9.0909999999999993</v>
      </c>
      <c r="H49" s="16">
        <f t="shared" ref="H49:H51" si="85">ROUND(F49*G49,2)</f>
        <v>536.82000000000005</v>
      </c>
      <c r="I49" s="16">
        <f t="shared" ref="I49:I51" si="86">ROUND(H49*42%+H49,2)</f>
        <v>762.28</v>
      </c>
      <c r="J49" s="6">
        <f t="shared" ref="J49:J51" si="87">ROUND(I49*22%,2)</f>
        <v>167.7</v>
      </c>
      <c r="K49" s="6">
        <f>ROUND(I49*65.9%,2)</f>
        <v>502.34</v>
      </c>
      <c r="L49" s="16">
        <f t="shared" ref="L49:L51" si="88">ROUND(SUM(I49:K49),2)</f>
        <v>1432.32</v>
      </c>
      <c r="M49" s="16">
        <f t="shared" ref="M49:M51" si="89">ROUND(L49*12%,2)</f>
        <v>171.88</v>
      </c>
      <c r="N49" s="16">
        <f t="shared" ref="N49:N51" si="90">ROUND(L49+M49,2)</f>
        <v>1604.2</v>
      </c>
    </row>
    <row r="50" spans="1:14" s="7" customFormat="1" ht="75.75" x14ac:dyDescent="0.25">
      <c r="A50" s="19">
        <v>30</v>
      </c>
      <c r="B50" s="19" t="s">
        <v>121</v>
      </c>
      <c r="C50" s="20" t="s">
        <v>165</v>
      </c>
      <c r="D50" s="19" t="s">
        <v>36</v>
      </c>
      <c r="E50" s="19">
        <v>4</v>
      </c>
      <c r="F50" s="19">
        <v>59.05</v>
      </c>
      <c r="G50" s="21">
        <v>10</v>
      </c>
      <c r="H50" s="21">
        <f t="shared" si="85"/>
        <v>590.5</v>
      </c>
      <c r="I50" s="21">
        <f t="shared" si="86"/>
        <v>838.51</v>
      </c>
      <c r="J50" s="6">
        <f t="shared" si="87"/>
        <v>184.47</v>
      </c>
      <c r="K50" s="6">
        <f t="shared" ref="K50" si="91">ROUND(I50*65.9%,2)</f>
        <v>552.58000000000004</v>
      </c>
      <c r="L50" s="21">
        <f t="shared" si="88"/>
        <v>1575.56</v>
      </c>
      <c r="M50" s="21">
        <f t="shared" si="89"/>
        <v>189.07</v>
      </c>
      <c r="N50" s="21">
        <f t="shared" si="90"/>
        <v>1764.63</v>
      </c>
    </row>
    <row r="51" spans="1:14" s="7" customFormat="1" ht="75.75" x14ac:dyDescent="0.25">
      <c r="A51" s="9">
        <v>24</v>
      </c>
      <c r="B51" s="19" t="s">
        <v>97</v>
      </c>
      <c r="C51" s="20" t="s">
        <v>158</v>
      </c>
      <c r="D51" s="19" t="s">
        <v>36</v>
      </c>
      <c r="E51" s="19">
        <v>4</v>
      </c>
      <c r="F51" s="9">
        <v>59.05</v>
      </c>
      <c r="G51" s="19">
        <v>8.3330000000000002</v>
      </c>
      <c r="H51" s="21">
        <f t="shared" si="85"/>
        <v>492.06</v>
      </c>
      <c r="I51" s="21">
        <f t="shared" si="86"/>
        <v>698.73</v>
      </c>
      <c r="J51" s="6">
        <f t="shared" si="87"/>
        <v>153.72</v>
      </c>
      <c r="K51" s="6">
        <f t="shared" ref="K51" si="92">ROUND(I51*65.9%,2)</f>
        <v>460.46</v>
      </c>
      <c r="L51" s="21">
        <f t="shared" si="88"/>
        <v>1312.91</v>
      </c>
      <c r="M51" s="21">
        <f t="shared" si="89"/>
        <v>157.55000000000001</v>
      </c>
      <c r="N51" s="21">
        <f t="shared" si="90"/>
        <v>1470.46</v>
      </c>
    </row>
    <row r="52" spans="1:14" s="7" customFormat="1" ht="75.75" x14ac:dyDescent="0.25">
      <c r="A52" s="5">
        <v>8</v>
      </c>
      <c r="B52" s="9" t="s">
        <v>97</v>
      </c>
      <c r="C52" s="14" t="s">
        <v>98</v>
      </c>
      <c r="D52" s="9" t="s">
        <v>36</v>
      </c>
      <c r="E52" s="9">
        <v>4</v>
      </c>
      <c r="F52" s="5">
        <v>59.05</v>
      </c>
      <c r="G52" s="9">
        <v>9.0909999999999993</v>
      </c>
      <c r="H52" s="16">
        <f t="shared" ref="H52" si="93">ROUND(F52*G52,2)</f>
        <v>536.82000000000005</v>
      </c>
      <c r="I52" s="16">
        <f t="shared" si="56"/>
        <v>762.28</v>
      </c>
      <c r="J52" s="6">
        <f t="shared" ref="J52" si="94">ROUND(I52*22%,2)</f>
        <v>167.7</v>
      </c>
      <c r="K52" s="6">
        <f t="shared" ref="K52" si="95">ROUND(I52*65.9%,2)</f>
        <v>502.34</v>
      </c>
      <c r="L52" s="16">
        <f t="shared" ref="L52" si="96">ROUND(SUM(I52:K52),2)</f>
        <v>1432.32</v>
      </c>
      <c r="M52" s="16">
        <f t="shared" si="57"/>
        <v>171.88</v>
      </c>
      <c r="N52" s="16">
        <f t="shared" si="58"/>
        <v>1604.2</v>
      </c>
    </row>
    <row r="53" spans="1:14" s="1" customFormat="1" ht="51" customHeight="1" x14ac:dyDescent="0.25">
      <c r="A53" s="2" t="s">
        <v>4</v>
      </c>
      <c r="B53" s="2" t="s">
        <v>5</v>
      </c>
      <c r="C53" s="2" t="s">
        <v>6</v>
      </c>
      <c r="D53" s="2" t="s">
        <v>7</v>
      </c>
      <c r="E53" s="3" t="s">
        <v>8</v>
      </c>
      <c r="F53" s="3" t="s">
        <v>9</v>
      </c>
      <c r="G53" s="2" t="s">
        <v>10</v>
      </c>
      <c r="H53" s="2" t="s">
        <v>11</v>
      </c>
      <c r="I53" s="2" t="s">
        <v>12</v>
      </c>
      <c r="J53" s="2" t="s">
        <v>13</v>
      </c>
      <c r="K53" s="2" t="s">
        <v>295</v>
      </c>
      <c r="L53" s="2" t="s">
        <v>14</v>
      </c>
      <c r="M53" s="2" t="s">
        <v>15</v>
      </c>
      <c r="N53" s="2" t="s">
        <v>16</v>
      </c>
    </row>
    <row r="54" spans="1:14" s="7" customFormat="1" x14ac:dyDescent="0.25">
      <c r="A54" s="37" t="s">
        <v>226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s="7" customFormat="1" ht="45" x14ac:dyDescent="0.25">
      <c r="A55" s="11">
        <v>44</v>
      </c>
      <c r="B55" s="9" t="s">
        <v>133</v>
      </c>
      <c r="C55" s="14" t="s">
        <v>259</v>
      </c>
      <c r="D55" s="9" t="s">
        <v>36</v>
      </c>
      <c r="E55" s="9">
        <v>4</v>
      </c>
      <c r="F55" s="5">
        <v>59.05</v>
      </c>
      <c r="G55" s="16">
        <v>4.68</v>
      </c>
      <c r="H55" s="16">
        <f t="shared" ref="H55" si="97">ROUND(F55*G55,2)</f>
        <v>276.35000000000002</v>
      </c>
      <c r="I55" s="16">
        <f t="shared" ref="I55" si="98">ROUND(H55*42%+H55,2)</f>
        <v>392.42</v>
      </c>
      <c r="J55" s="6">
        <f t="shared" ref="J55" si="99">ROUND(I55*22%,2)</f>
        <v>86.33</v>
      </c>
      <c r="K55" s="6">
        <f t="shared" ref="K55" si="100">ROUND(I55*65.9%,2)</f>
        <v>258.60000000000002</v>
      </c>
      <c r="L55" s="16">
        <f t="shared" ref="L55" si="101">ROUND(SUM(I55:K55),2)</f>
        <v>737.35</v>
      </c>
      <c r="M55" s="16">
        <f t="shared" ref="M55" si="102">ROUND(L55*12%,2)</f>
        <v>88.48</v>
      </c>
      <c r="N55" s="16">
        <f t="shared" ref="N55" si="103">ROUND(L55+M55,2)</f>
        <v>825.83</v>
      </c>
    </row>
    <row r="56" spans="1:14" s="7" customFormat="1" ht="45" x14ac:dyDescent="0.25">
      <c r="A56" s="9">
        <v>40</v>
      </c>
      <c r="B56" s="9" t="s">
        <v>133</v>
      </c>
      <c r="C56" s="14" t="s">
        <v>134</v>
      </c>
      <c r="D56" s="9" t="s">
        <v>36</v>
      </c>
      <c r="E56" s="9">
        <v>4</v>
      </c>
      <c r="F56" s="9">
        <v>59.05</v>
      </c>
      <c r="G56" s="16">
        <v>6.62</v>
      </c>
      <c r="H56" s="16">
        <f t="shared" ref="H56" si="104">ROUND(F56*G56,2)</f>
        <v>390.91</v>
      </c>
      <c r="I56" s="16">
        <f t="shared" ref="I56" si="105">ROUND(H56*42%+H56,2)</f>
        <v>555.09</v>
      </c>
      <c r="J56" s="6">
        <f t="shared" ref="J56" si="106">ROUND(I56*22%,2)</f>
        <v>122.12</v>
      </c>
      <c r="K56" s="6">
        <f t="shared" ref="K56" si="107">ROUND(I56*65.9%,2)</f>
        <v>365.8</v>
      </c>
      <c r="L56" s="16">
        <f t="shared" ref="L56" si="108">ROUND(SUM(I56:K56),2)</f>
        <v>1043.01</v>
      </c>
      <c r="M56" s="16">
        <f t="shared" ref="M56" si="109">ROUND(L56*12%,2)</f>
        <v>125.16</v>
      </c>
      <c r="N56" s="16">
        <f t="shared" ref="N56" si="110">ROUND(L56+M56,2)</f>
        <v>1168.17</v>
      </c>
    </row>
    <row r="57" spans="1:14" s="7" customFormat="1" ht="45" x14ac:dyDescent="0.25">
      <c r="A57" s="9">
        <v>39</v>
      </c>
      <c r="B57" s="9" t="s">
        <v>131</v>
      </c>
      <c r="C57" s="14" t="s">
        <v>132</v>
      </c>
      <c r="D57" s="9" t="s">
        <v>36</v>
      </c>
      <c r="E57" s="9">
        <v>4</v>
      </c>
      <c r="F57" s="9">
        <v>59.05</v>
      </c>
      <c r="G57" s="15">
        <v>3.93</v>
      </c>
      <c r="H57" s="16">
        <f t="shared" ref="H57:H60" si="111">ROUND(F57*G57,2)</f>
        <v>232.07</v>
      </c>
      <c r="I57" s="16">
        <f t="shared" ref="I57:I60" si="112">ROUND(H57*42%+H57,2)</f>
        <v>329.54</v>
      </c>
      <c r="J57" s="6">
        <f t="shared" ref="J57:J60" si="113">ROUND(I57*22%,2)</f>
        <v>72.5</v>
      </c>
      <c r="K57" s="6">
        <f t="shared" ref="K57" si="114">ROUND(I57*65.9%,2)</f>
        <v>217.17</v>
      </c>
      <c r="L57" s="16">
        <f t="shared" ref="L57:L58" si="115">ROUND(SUM(I57:K57),2)</f>
        <v>619.21</v>
      </c>
      <c r="M57" s="16">
        <f t="shared" ref="M57:M60" si="116">ROUND(L57*12%,2)</f>
        <v>74.31</v>
      </c>
      <c r="N57" s="16">
        <f t="shared" ref="N57:N60" si="117">ROUND(L57+M57,2)</f>
        <v>693.52</v>
      </c>
    </row>
    <row r="58" spans="1:14" s="7" customFormat="1" ht="45" x14ac:dyDescent="0.25">
      <c r="A58" s="19">
        <v>41</v>
      </c>
      <c r="B58" s="11" t="s">
        <v>131</v>
      </c>
      <c r="C58" s="4" t="s">
        <v>198</v>
      </c>
      <c r="D58" s="5" t="s">
        <v>36</v>
      </c>
      <c r="E58" s="5">
        <v>4</v>
      </c>
      <c r="F58" s="5">
        <v>59.05</v>
      </c>
      <c r="G58" s="12">
        <v>5.04</v>
      </c>
      <c r="H58" s="6">
        <f t="shared" si="111"/>
        <v>297.61</v>
      </c>
      <c r="I58" s="6">
        <f t="shared" si="112"/>
        <v>422.61</v>
      </c>
      <c r="J58" s="6">
        <f t="shared" si="113"/>
        <v>92.97</v>
      </c>
      <c r="K58" s="6">
        <f>ROUND(I58*65.9%,2)</f>
        <v>278.5</v>
      </c>
      <c r="L58" s="6">
        <f t="shared" si="115"/>
        <v>794.08</v>
      </c>
      <c r="M58" s="6">
        <f t="shared" si="116"/>
        <v>95.29</v>
      </c>
      <c r="N58" s="6">
        <f t="shared" si="117"/>
        <v>889.37</v>
      </c>
    </row>
    <row r="59" spans="1:14" s="7" customFormat="1" ht="45" x14ac:dyDescent="0.25">
      <c r="A59" s="19">
        <v>45</v>
      </c>
      <c r="B59" s="9" t="s">
        <v>206</v>
      </c>
      <c r="C59" s="14" t="s">
        <v>207</v>
      </c>
      <c r="D59" s="9" t="s">
        <v>36</v>
      </c>
      <c r="E59" s="9">
        <v>4</v>
      </c>
      <c r="F59" s="5">
        <v>59.05</v>
      </c>
      <c r="G59" s="16">
        <v>4.68</v>
      </c>
      <c r="H59" s="16">
        <f t="shared" si="111"/>
        <v>276.35000000000002</v>
      </c>
      <c r="I59" s="16">
        <f t="shared" si="112"/>
        <v>392.42</v>
      </c>
      <c r="J59" s="6">
        <f t="shared" si="113"/>
        <v>86.33</v>
      </c>
      <c r="K59" s="6">
        <f t="shared" ref="K59" si="118">ROUND(I59*65.9%,2)</f>
        <v>258.60000000000002</v>
      </c>
      <c r="L59" s="16">
        <f>ROUND(SUM(I59:K59),2)</f>
        <v>737.35</v>
      </c>
      <c r="M59" s="16">
        <f t="shared" si="116"/>
        <v>88.48</v>
      </c>
      <c r="N59" s="16">
        <f t="shared" si="117"/>
        <v>825.83</v>
      </c>
    </row>
    <row r="60" spans="1:14" s="25" customFormat="1" ht="45" x14ac:dyDescent="0.25">
      <c r="A60" s="11">
        <v>46</v>
      </c>
      <c r="B60" s="5" t="s">
        <v>206</v>
      </c>
      <c r="C60" s="4" t="s">
        <v>305</v>
      </c>
      <c r="D60" s="5" t="s">
        <v>36</v>
      </c>
      <c r="E60" s="5">
        <v>4</v>
      </c>
      <c r="F60" s="5">
        <v>59.05</v>
      </c>
      <c r="G60" s="8">
        <v>3.41</v>
      </c>
      <c r="H60" s="8">
        <f t="shared" si="111"/>
        <v>201.36</v>
      </c>
      <c r="I60" s="8">
        <f t="shared" si="112"/>
        <v>285.93</v>
      </c>
      <c r="J60" s="6">
        <f t="shared" si="113"/>
        <v>62.9</v>
      </c>
      <c r="K60" s="6">
        <f t="shared" ref="K60" si="119">ROUND(I60*65.9%,2)</f>
        <v>188.43</v>
      </c>
      <c r="L60" s="8">
        <f>ROUND(SUM(I60:K60),2)</f>
        <v>537.26</v>
      </c>
      <c r="M60" s="8">
        <f t="shared" si="116"/>
        <v>64.47</v>
      </c>
      <c r="N60" s="8">
        <f t="shared" si="117"/>
        <v>601.73</v>
      </c>
    </row>
    <row r="61" spans="1:14" s="7" customFormat="1" ht="48" customHeight="1" x14ac:dyDescent="0.25">
      <c r="A61" s="11">
        <v>48</v>
      </c>
      <c r="B61" s="11" t="s">
        <v>200</v>
      </c>
      <c r="C61" s="4" t="s">
        <v>217</v>
      </c>
      <c r="D61" s="5" t="s">
        <v>36</v>
      </c>
      <c r="E61" s="5">
        <v>4</v>
      </c>
      <c r="F61" s="5">
        <v>59.05</v>
      </c>
      <c r="G61" s="12">
        <v>3.19</v>
      </c>
      <c r="H61" s="6">
        <f>ROUND(F61*G61,2)</f>
        <v>188.37</v>
      </c>
      <c r="I61" s="6">
        <f t="shared" ref="I61" si="120">ROUND(H61*42%+H61,2)</f>
        <v>267.49</v>
      </c>
      <c r="J61" s="6">
        <f>ROUND(I61*22%,2)</f>
        <v>58.85</v>
      </c>
      <c r="K61" s="6">
        <f t="shared" ref="K61" si="121">ROUND(I61*65.9%,2)</f>
        <v>176.28</v>
      </c>
      <c r="L61" s="6">
        <f>ROUND(SUM(I61:K61),2)</f>
        <v>502.62</v>
      </c>
      <c r="M61" s="6">
        <f t="shared" ref="M61" si="122">ROUND(L61*12%,2)</f>
        <v>60.31</v>
      </c>
      <c r="N61" s="6">
        <f t="shared" ref="N61" si="123">ROUND(L61+M61,2)</f>
        <v>562.92999999999995</v>
      </c>
    </row>
    <row r="62" spans="1:14" s="7" customFormat="1" ht="45" x14ac:dyDescent="0.25">
      <c r="A62" s="19">
        <v>43</v>
      </c>
      <c r="B62" s="11" t="s">
        <v>200</v>
      </c>
      <c r="C62" s="4" t="s">
        <v>201</v>
      </c>
      <c r="D62" s="5" t="s">
        <v>36</v>
      </c>
      <c r="E62" s="5">
        <v>4</v>
      </c>
      <c r="F62" s="5">
        <v>59.05</v>
      </c>
      <c r="G62" s="12">
        <v>4.3899999999999997</v>
      </c>
      <c r="H62" s="6">
        <f t="shared" ref="H62" si="124">ROUND(F62*G62,2)</f>
        <v>259.23</v>
      </c>
      <c r="I62" s="6">
        <f t="shared" ref="I62:I63" si="125">ROUND(H62*42%+H62,2)</f>
        <v>368.11</v>
      </c>
      <c r="J62" s="6">
        <f t="shared" ref="J62:J63" si="126">ROUND(I62*22%,2)</f>
        <v>80.98</v>
      </c>
      <c r="K62" s="6">
        <f t="shared" ref="K62" si="127">ROUND(I62*65.9%,2)</f>
        <v>242.58</v>
      </c>
      <c r="L62" s="6">
        <f t="shared" ref="L62" si="128">ROUND(SUM(I62:K62),2)</f>
        <v>691.67</v>
      </c>
      <c r="M62" s="6">
        <f t="shared" ref="M62:M63" si="129">ROUND(L62*12%,2)</f>
        <v>83</v>
      </c>
      <c r="N62" s="6">
        <f t="shared" ref="N62:N63" si="130">ROUND(L62+M62,2)</f>
        <v>774.67</v>
      </c>
    </row>
    <row r="63" spans="1:14" s="7" customFormat="1" ht="60.75" x14ac:dyDescent="0.25">
      <c r="A63" s="11">
        <v>37</v>
      </c>
      <c r="B63" s="11" t="s">
        <v>37</v>
      </c>
      <c r="C63" s="4" t="s">
        <v>38</v>
      </c>
      <c r="D63" s="5" t="s">
        <v>36</v>
      </c>
      <c r="E63" s="5">
        <v>4</v>
      </c>
      <c r="F63" s="5">
        <v>59.05</v>
      </c>
      <c r="G63" s="12">
        <v>2.95</v>
      </c>
      <c r="H63" s="6">
        <f>ROUND(F63*G63,2)</f>
        <v>174.2</v>
      </c>
      <c r="I63" s="6">
        <f t="shared" si="125"/>
        <v>247.36</v>
      </c>
      <c r="J63" s="6">
        <f t="shared" si="126"/>
        <v>54.42</v>
      </c>
      <c r="K63" s="6">
        <f>ROUND(I63*65.9%,2)</f>
        <v>163.01</v>
      </c>
      <c r="L63" s="6">
        <f>ROUND(SUM(I63:K63),2)</f>
        <v>464.79</v>
      </c>
      <c r="M63" s="6">
        <f t="shared" si="129"/>
        <v>55.77</v>
      </c>
      <c r="N63" s="6">
        <f t="shared" si="130"/>
        <v>520.55999999999995</v>
      </c>
    </row>
    <row r="64" spans="1:14" s="7" customFormat="1" ht="45" x14ac:dyDescent="0.25">
      <c r="A64" s="11">
        <v>42</v>
      </c>
      <c r="B64" s="11" t="s">
        <v>37</v>
      </c>
      <c r="C64" s="4" t="s">
        <v>199</v>
      </c>
      <c r="D64" s="5" t="s">
        <v>36</v>
      </c>
      <c r="E64" s="5">
        <v>4</v>
      </c>
      <c r="F64" s="5">
        <v>59.05</v>
      </c>
      <c r="G64" s="12">
        <v>4.0999999999999996</v>
      </c>
      <c r="H64" s="6">
        <f t="shared" ref="H64:H65" si="131">ROUND(F64*G64,2)</f>
        <v>242.11</v>
      </c>
      <c r="I64" s="6">
        <f t="shared" ref="I64:I65" si="132">ROUND(H64*42%+H64,2)</f>
        <v>343.8</v>
      </c>
      <c r="J64" s="6">
        <f t="shared" ref="J64:J65" si="133">ROUND(I64*22%,2)</f>
        <v>75.64</v>
      </c>
      <c r="K64" s="6">
        <f t="shared" ref="K64:K65" si="134">ROUND(I64*65.9%,2)</f>
        <v>226.56</v>
      </c>
      <c r="L64" s="6">
        <f t="shared" ref="L64" si="135">ROUND(SUM(I64:K64),2)</f>
        <v>646</v>
      </c>
      <c r="M64" s="6">
        <f t="shared" ref="M64:M65" si="136">ROUND(L64*12%,2)</f>
        <v>77.52</v>
      </c>
      <c r="N64" s="6">
        <f t="shared" ref="N64:N65" si="137">ROUND(L64+M64,2)</f>
        <v>723.52</v>
      </c>
    </row>
    <row r="65" spans="1:14" s="7" customFormat="1" ht="45" x14ac:dyDescent="0.25">
      <c r="A65" s="19">
        <v>47</v>
      </c>
      <c r="B65" s="9" t="s">
        <v>210</v>
      </c>
      <c r="C65" s="14" t="s">
        <v>304</v>
      </c>
      <c r="D65" s="9" t="s">
        <v>27</v>
      </c>
      <c r="E65" s="9">
        <v>4</v>
      </c>
      <c r="F65" s="9">
        <v>59.05</v>
      </c>
      <c r="G65" s="16">
        <v>1.87</v>
      </c>
      <c r="H65" s="16">
        <f t="shared" si="131"/>
        <v>110.42</v>
      </c>
      <c r="I65" s="16">
        <f t="shared" si="132"/>
        <v>156.80000000000001</v>
      </c>
      <c r="J65" s="6">
        <f t="shared" si="133"/>
        <v>34.5</v>
      </c>
      <c r="K65" s="6">
        <f t="shared" si="134"/>
        <v>103.33</v>
      </c>
      <c r="L65" s="16">
        <f>ROUND(SUM(I65:K65),2)</f>
        <v>294.63</v>
      </c>
      <c r="M65" s="16">
        <f t="shared" si="136"/>
        <v>35.36</v>
      </c>
      <c r="N65" s="16">
        <f t="shared" si="137"/>
        <v>329.99</v>
      </c>
    </row>
    <row r="66" spans="1:14" s="7" customFormat="1" ht="60.75" x14ac:dyDescent="0.25">
      <c r="A66" s="11">
        <v>38</v>
      </c>
      <c r="B66" s="11" t="s">
        <v>39</v>
      </c>
      <c r="C66" s="4" t="s">
        <v>40</v>
      </c>
      <c r="D66" s="5" t="s">
        <v>36</v>
      </c>
      <c r="E66" s="5">
        <v>4</v>
      </c>
      <c r="F66" s="5">
        <v>59.05</v>
      </c>
      <c r="G66" s="12">
        <v>1.51</v>
      </c>
      <c r="H66" s="6">
        <f>ROUND(F66*G66,2)</f>
        <v>89.17</v>
      </c>
      <c r="I66" s="6">
        <f t="shared" si="56"/>
        <v>126.62</v>
      </c>
      <c r="J66" s="6">
        <f t="shared" ref="J66:J170" si="138">ROUND(I66*22%,2)</f>
        <v>27.86</v>
      </c>
      <c r="K66" s="6">
        <f t="shared" ref="K66:K68" si="139">ROUND(I66*65.9%,2)</f>
        <v>83.44</v>
      </c>
      <c r="L66" s="6">
        <f>ROUND(SUM(I66:K66),2)</f>
        <v>237.92</v>
      </c>
      <c r="M66" s="6">
        <f t="shared" si="57"/>
        <v>28.55</v>
      </c>
      <c r="N66" s="6">
        <f t="shared" si="58"/>
        <v>266.47000000000003</v>
      </c>
    </row>
    <row r="67" spans="1:14" s="1" customFormat="1" ht="51" customHeight="1" x14ac:dyDescent="0.25">
      <c r="A67" s="2" t="s">
        <v>4</v>
      </c>
      <c r="B67" s="2" t="s">
        <v>5</v>
      </c>
      <c r="C67" s="2" t="s">
        <v>6</v>
      </c>
      <c r="D67" s="2" t="s">
        <v>7</v>
      </c>
      <c r="E67" s="3" t="s">
        <v>8</v>
      </c>
      <c r="F67" s="3" t="s">
        <v>9</v>
      </c>
      <c r="G67" s="2" t="s">
        <v>10</v>
      </c>
      <c r="H67" s="2" t="s">
        <v>11</v>
      </c>
      <c r="I67" s="2" t="s">
        <v>12</v>
      </c>
      <c r="J67" s="2" t="s">
        <v>13</v>
      </c>
      <c r="K67" s="2" t="s">
        <v>295</v>
      </c>
      <c r="L67" s="2" t="s">
        <v>14</v>
      </c>
      <c r="M67" s="2" t="s">
        <v>15</v>
      </c>
      <c r="N67" s="2" t="s">
        <v>16</v>
      </c>
    </row>
    <row r="68" spans="1:14" s="25" customFormat="1" ht="60.75" x14ac:dyDescent="0.25">
      <c r="A68" s="11">
        <v>38</v>
      </c>
      <c r="B68" s="11" t="s">
        <v>39</v>
      </c>
      <c r="C68" s="4" t="s">
        <v>40</v>
      </c>
      <c r="D68" s="5" t="s">
        <v>36</v>
      </c>
      <c r="E68" s="5">
        <v>4</v>
      </c>
      <c r="F68" s="5">
        <v>59.05</v>
      </c>
      <c r="G68" s="12">
        <v>2.8</v>
      </c>
      <c r="H68" s="6">
        <f>ROUND(F68*G68,2)</f>
        <v>165.34</v>
      </c>
      <c r="I68" s="6">
        <f t="shared" si="56"/>
        <v>234.78</v>
      </c>
      <c r="J68" s="6">
        <f t="shared" si="138"/>
        <v>51.65</v>
      </c>
      <c r="K68" s="6">
        <f t="shared" si="139"/>
        <v>154.72</v>
      </c>
      <c r="L68" s="6">
        <f>ROUND(SUM(I68:K68),2)</f>
        <v>441.15</v>
      </c>
      <c r="M68" s="6">
        <f t="shared" si="57"/>
        <v>52.94</v>
      </c>
      <c r="N68" s="6">
        <f t="shared" si="58"/>
        <v>494.09</v>
      </c>
    </row>
    <row r="69" spans="1:14" s="7" customFormat="1" x14ac:dyDescent="0.25">
      <c r="A69" s="37" t="s">
        <v>231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</row>
    <row r="70" spans="1:14" s="7" customFormat="1" ht="89.25" customHeight="1" x14ac:dyDescent="0.25">
      <c r="A70" s="9">
        <v>67</v>
      </c>
      <c r="B70" s="9" t="s">
        <v>246</v>
      </c>
      <c r="C70" s="14" t="s">
        <v>252</v>
      </c>
      <c r="D70" s="9" t="s">
        <v>51</v>
      </c>
      <c r="E70" s="9">
        <v>2</v>
      </c>
      <c r="F70" s="9">
        <v>47.24</v>
      </c>
      <c r="G70" s="16">
        <v>0.37</v>
      </c>
      <c r="H70" s="16">
        <f t="shared" ref="H70" si="140">ROUND(F70*G70,2)</f>
        <v>17.48</v>
      </c>
      <c r="I70" s="16">
        <f t="shared" ref="I70" si="141">ROUND(H70*42%+H70,2)</f>
        <v>24.82</v>
      </c>
      <c r="J70" s="6">
        <f t="shared" ref="J70" si="142">ROUND(I70*22%,2)</f>
        <v>5.46</v>
      </c>
      <c r="K70" s="6">
        <f t="shared" ref="K70" si="143">ROUND(I70*65.9%,2)</f>
        <v>16.36</v>
      </c>
      <c r="L70" s="16">
        <f t="shared" ref="L70" si="144">ROUND(SUM(I70:K70),2)</f>
        <v>46.64</v>
      </c>
      <c r="M70" s="16">
        <f t="shared" ref="M70" si="145">ROUND(L70*12%,2)</f>
        <v>5.6</v>
      </c>
      <c r="N70" s="16">
        <f t="shared" ref="N70" si="146">ROUND(L70+M70,2)</f>
        <v>52.24</v>
      </c>
    </row>
    <row r="71" spans="1:14" s="7" customFormat="1" ht="75" x14ac:dyDescent="0.25">
      <c r="A71" s="5">
        <v>59</v>
      </c>
      <c r="B71" s="9" t="s">
        <v>49</v>
      </c>
      <c r="C71" s="14" t="s">
        <v>50</v>
      </c>
      <c r="D71" s="9" t="s">
        <v>51</v>
      </c>
      <c r="E71" s="9">
        <v>2</v>
      </c>
      <c r="F71" s="9">
        <v>47.24</v>
      </c>
      <c r="G71" s="15">
        <v>0.31</v>
      </c>
      <c r="H71" s="16">
        <f t="shared" ref="H71" si="147">ROUND(F71*G71,2)</f>
        <v>14.64</v>
      </c>
      <c r="I71" s="16">
        <f t="shared" ref="I71" si="148">ROUND(H71*42%+H71,2)</f>
        <v>20.79</v>
      </c>
      <c r="J71" s="6">
        <f t="shared" ref="J71" si="149">ROUND(I71*22%,2)</f>
        <v>4.57</v>
      </c>
      <c r="K71" s="6">
        <f t="shared" ref="K71" si="150">ROUND(I71*65.9%,2)</f>
        <v>13.7</v>
      </c>
      <c r="L71" s="16">
        <f t="shared" ref="L71" si="151">ROUND(SUM(I71:K71),2)</f>
        <v>39.06</v>
      </c>
      <c r="M71" s="16">
        <f t="shared" ref="M71" si="152">ROUND(L71*12%,2)</f>
        <v>4.6900000000000004</v>
      </c>
      <c r="N71" s="16">
        <f t="shared" ref="N71" si="153">ROUND(L71+M71,2)</f>
        <v>43.75</v>
      </c>
    </row>
    <row r="72" spans="1:14" s="7" customFormat="1" ht="60" x14ac:dyDescent="0.25">
      <c r="A72" s="5">
        <v>51</v>
      </c>
      <c r="B72" s="9" t="s">
        <v>86</v>
      </c>
      <c r="C72" s="14" t="s">
        <v>87</v>
      </c>
      <c r="D72" s="9" t="s">
        <v>17</v>
      </c>
      <c r="E72" s="9">
        <v>2</v>
      </c>
      <c r="F72" s="5">
        <v>47.24</v>
      </c>
      <c r="G72" s="15">
        <v>0.66700000000000004</v>
      </c>
      <c r="H72" s="16">
        <f t="shared" ref="H72:H86" si="154">ROUND(F72*G72,2)</f>
        <v>31.51</v>
      </c>
      <c r="I72" s="16">
        <f t="shared" ref="I72:I86" si="155">ROUND(H72*42%+H72,2)</f>
        <v>44.74</v>
      </c>
      <c r="J72" s="6">
        <f t="shared" ref="J72:J86" si="156">ROUND(I72*22%,2)</f>
        <v>9.84</v>
      </c>
      <c r="K72" s="6">
        <f>ROUND(I72*65.9%,2)</f>
        <v>29.48</v>
      </c>
      <c r="L72" s="16">
        <f t="shared" ref="L72" si="157">ROUND(SUM(I72:K72),2)</f>
        <v>84.06</v>
      </c>
      <c r="M72" s="16">
        <f t="shared" ref="M72:M86" si="158">ROUND(L72*12%,2)</f>
        <v>10.09</v>
      </c>
      <c r="N72" s="16">
        <f t="shared" ref="N72:N86" si="159">ROUND(L72+M72,2)</f>
        <v>94.15</v>
      </c>
    </row>
    <row r="73" spans="1:14" s="7" customFormat="1" ht="90" x14ac:dyDescent="0.25">
      <c r="A73" s="11">
        <v>50</v>
      </c>
      <c r="B73" s="11" t="s">
        <v>43</v>
      </c>
      <c r="C73" s="13" t="s">
        <v>44</v>
      </c>
      <c r="D73" s="11" t="s">
        <v>17</v>
      </c>
      <c r="E73" s="11">
        <v>2</v>
      </c>
      <c r="F73" s="11">
        <v>47.24</v>
      </c>
      <c r="G73" s="12">
        <v>0.66700000000000004</v>
      </c>
      <c r="H73" s="6">
        <f t="shared" si="154"/>
        <v>31.51</v>
      </c>
      <c r="I73" s="6">
        <f t="shared" si="155"/>
        <v>44.74</v>
      </c>
      <c r="J73" s="6">
        <f t="shared" si="156"/>
        <v>9.84</v>
      </c>
      <c r="K73" s="6">
        <f>ROUND(I73*65.9%,2)</f>
        <v>29.48</v>
      </c>
      <c r="L73" s="6">
        <f>ROUND(SUM(I73:K73),2)</f>
        <v>84.06</v>
      </c>
      <c r="M73" s="6">
        <f t="shared" si="158"/>
        <v>10.09</v>
      </c>
      <c r="N73" s="6">
        <f t="shared" si="159"/>
        <v>94.15</v>
      </c>
    </row>
    <row r="74" spans="1:14" s="7" customFormat="1" ht="45" x14ac:dyDescent="0.25">
      <c r="A74" s="5">
        <v>53</v>
      </c>
      <c r="B74" s="19" t="s">
        <v>141</v>
      </c>
      <c r="C74" s="20" t="s">
        <v>142</v>
      </c>
      <c r="D74" s="19" t="s">
        <v>51</v>
      </c>
      <c r="E74" s="19">
        <v>2</v>
      </c>
      <c r="F74" s="19">
        <v>47.24</v>
      </c>
      <c r="G74" s="19">
        <v>0.13700000000000001</v>
      </c>
      <c r="H74" s="21">
        <f t="shared" si="154"/>
        <v>6.47</v>
      </c>
      <c r="I74" s="21">
        <f t="shared" si="155"/>
        <v>9.19</v>
      </c>
      <c r="J74" s="6">
        <f t="shared" si="156"/>
        <v>2.02</v>
      </c>
      <c r="K74" s="6">
        <f t="shared" ref="K74:K83" si="160">ROUND(I74*65.9%,2)</f>
        <v>6.06</v>
      </c>
      <c r="L74" s="21">
        <f t="shared" ref="L74:L86" si="161">ROUND(SUM(I74:K74),2)</f>
        <v>17.27</v>
      </c>
      <c r="M74" s="21">
        <f t="shared" si="158"/>
        <v>2.0699999999999998</v>
      </c>
      <c r="N74" s="21">
        <f t="shared" si="159"/>
        <v>19.34</v>
      </c>
    </row>
    <row r="75" spans="1:14" s="7" customFormat="1" ht="45" x14ac:dyDescent="0.25">
      <c r="A75" s="5">
        <v>54</v>
      </c>
      <c r="B75" s="19" t="s">
        <v>143</v>
      </c>
      <c r="C75" s="20" t="s">
        <v>144</v>
      </c>
      <c r="D75" s="19" t="s">
        <v>51</v>
      </c>
      <c r="E75" s="19">
        <v>2</v>
      </c>
      <c r="F75" s="19">
        <v>47.24</v>
      </c>
      <c r="G75" s="19">
        <v>4.2000000000000003E-2</v>
      </c>
      <c r="H75" s="21">
        <f t="shared" si="154"/>
        <v>1.98</v>
      </c>
      <c r="I75" s="21">
        <f t="shared" si="155"/>
        <v>2.81</v>
      </c>
      <c r="J75" s="6">
        <f t="shared" si="156"/>
        <v>0.62</v>
      </c>
      <c r="K75" s="6">
        <f t="shared" si="160"/>
        <v>1.85</v>
      </c>
      <c r="L75" s="21">
        <f t="shared" si="161"/>
        <v>5.28</v>
      </c>
      <c r="M75" s="21">
        <f t="shared" si="158"/>
        <v>0.63</v>
      </c>
      <c r="N75" s="21">
        <f t="shared" si="159"/>
        <v>5.91</v>
      </c>
    </row>
    <row r="76" spans="1:14" s="7" customFormat="1" ht="75" x14ac:dyDescent="0.25">
      <c r="A76" s="5">
        <v>72</v>
      </c>
      <c r="B76" s="11" t="s">
        <v>269</v>
      </c>
      <c r="C76" s="4" t="s">
        <v>270</v>
      </c>
      <c r="D76" s="5" t="s">
        <v>36</v>
      </c>
      <c r="E76" s="5">
        <v>1</v>
      </c>
      <c r="F76" s="5">
        <v>43.74</v>
      </c>
      <c r="G76" s="12">
        <v>1.111</v>
      </c>
      <c r="H76" s="6">
        <f t="shared" si="154"/>
        <v>48.6</v>
      </c>
      <c r="I76" s="6">
        <f t="shared" si="155"/>
        <v>69.010000000000005</v>
      </c>
      <c r="J76" s="6">
        <f t="shared" si="156"/>
        <v>15.18</v>
      </c>
      <c r="K76" s="6">
        <f t="shared" si="160"/>
        <v>45.48</v>
      </c>
      <c r="L76" s="6">
        <f t="shared" si="161"/>
        <v>129.66999999999999</v>
      </c>
      <c r="M76" s="6">
        <f t="shared" si="158"/>
        <v>15.56</v>
      </c>
      <c r="N76" s="6">
        <f t="shared" si="159"/>
        <v>145.22999999999999</v>
      </c>
    </row>
    <row r="77" spans="1:14" s="7" customFormat="1" ht="45" x14ac:dyDescent="0.25">
      <c r="A77" s="5">
        <v>57</v>
      </c>
      <c r="B77" s="11" t="s">
        <v>194</v>
      </c>
      <c r="C77" s="4" t="s">
        <v>195</v>
      </c>
      <c r="D77" s="5" t="s">
        <v>36</v>
      </c>
      <c r="E77" s="5">
        <v>1</v>
      </c>
      <c r="F77" s="5">
        <v>43.74</v>
      </c>
      <c r="G77" s="12">
        <v>1.444</v>
      </c>
      <c r="H77" s="6">
        <f t="shared" si="154"/>
        <v>63.16</v>
      </c>
      <c r="I77" s="6">
        <f t="shared" si="155"/>
        <v>89.69</v>
      </c>
      <c r="J77" s="6">
        <f t="shared" si="156"/>
        <v>19.73</v>
      </c>
      <c r="K77" s="6">
        <f t="shared" si="160"/>
        <v>59.11</v>
      </c>
      <c r="L77" s="6">
        <f t="shared" si="161"/>
        <v>168.53</v>
      </c>
      <c r="M77" s="6">
        <f t="shared" si="158"/>
        <v>20.22</v>
      </c>
      <c r="N77" s="6">
        <f t="shared" si="159"/>
        <v>188.75</v>
      </c>
    </row>
    <row r="78" spans="1:14" s="7" customFormat="1" ht="30" x14ac:dyDescent="0.25">
      <c r="A78" s="9">
        <v>53</v>
      </c>
      <c r="B78" s="9" t="s">
        <v>103</v>
      </c>
      <c r="C78" s="14" t="s">
        <v>104</v>
      </c>
      <c r="D78" s="9" t="s">
        <v>56</v>
      </c>
      <c r="E78" s="9">
        <v>3</v>
      </c>
      <c r="F78" s="9">
        <v>52.49</v>
      </c>
      <c r="G78" s="9">
        <v>11.111000000000001</v>
      </c>
      <c r="H78" s="16">
        <f t="shared" si="154"/>
        <v>583.22</v>
      </c>
      <c r="I78" s="16">
        <f t="shared" si="155"/>
        <v>828.17</v>
      </c>
      <c r="J78" s="6">
        <f t="shared" si="156"/>
        <v>182.2</v>
      </c>
      <c r="K78" s="6">
        <f t="shared" si="160"/>
        <v>545.76</v>
      </c>
      <c r="L78" s="16">
        <f t="shared" si="161"/>
        <v>1556.13</v>
      </c>
      <c r="M78" s="16">
        <f t="shared" si="158"/>
        <v>186.74</v>
      </c>
      <c r="N78" s="16">
        <f t="shared" si="159"/>
        <v>1742.87</v>
      </c>
    </row>
    <row r="79" spans="1:14" s="7" customFormat="1" x14ac:dyDescent="0.25">
      <c r="A79" s="5">
        <v>55</v>
      </c>
      <c r="B79" s="19" t="s">
        <v>145</v>
      </c>
      <c r="C79" s="20" t="s">
        <v>146</v>
      </c>
      <c r="D79" s="19" t="s">
        <v>147</v>
      </c>
      <c r="E79" s="19">
        <v>5</v>
      </c>
      <c r="F79" s="19">
        <v>67.36</v>
      </c>
      <c r="G79" s="19">
        <v>1.08</v>
      </c>
      <c r="H79" s="21">
        <f t="shared" si="154"/>
        <v>72.75</v>
      </c>
      <c r="I79" s="21">
        <f t="shared" si="155"/>
        <v>103.31</v>
      </c>
      <c r="J79" s="6">
        <f t="shared" si="156"/>
        <v>22.73</v>
      </c>
      <c r="K79" s="6">
        <f t="shared" si="160"/>
        <v>68.08</v>
      </c>
      <c r="L79" s="21">
        <f t="shared" si="161"/>
        <v>194.12</v>
      </c>
      <c r="M79" s="21">
        <f t="shared" si="158"/>
        <v>23.29</v>
      </c>
      <c r="N79" s="21">
        <f t="shared" si="159"/>
        <v>217.41</v>
      </c>
    </row>
    <row r="80" spans="1:14" s="7" customFormat="1" x14ac:dyDescent="0.25">
      <c r="A80" s="5">
        <v>58</v>
      </c>
      <c r="B80" s="11" t="s">
        <v>202</v>
      </c>
      <c r="C80" s="4" t="s">
        <v>203</v>
      </c>
      <c r="D80" s="5" t="s">
        <v>27</v>
      </c>
      <c r="E80" s="5">
        <v>3</v>
      </c>
      <c r="F80" s="5">
        <v>52.49</v>
      </c>
      <c r="G80" s="12">
        <v>1.5</v>
      </c>
      <c r="H80" s="6">
        <f t="shared" si="154"/>
        <v>78.739999999999995</v>
      </c>
      <c r="I80" s="6">
        <f t="shared" si="155"/>
        <v>111.81</v>
      </c>
      <c r="J80" s="6">
        <f t="shared" si="156"/>
        <v>24.6</v>
      </c>
      <c r="K80" s="6">
        <f t="shared" si="160"/>
        <v>73.680000000000007</v>
      </c>
      <c r="L80" s="6">
        <f t="shared" si="161"/>
        <v>210.09</v>
      </c>
      <c r="M80" s="6">
        <f t="shared" si="158"/>
        <v>25.21</v>
      </c>
      <c r="N80" s="6">
        <f t="shared" si="159"/>
        <v>235.3</v>
      </c>
    </row>
    <row r="81" spans="1:14" s="7" customFormat="1" ht="75" x14ac:dyDescent="0.25">
      <c r="A81" s="5">
        <v>70</v>
      </c>
      <c r="B81" s="19" t="s">
        <v>59</v>
      </c>
      <c r="C81" s="20" t="s">
        <v>257</v>
      </c>
      <c r="D81" s="19" t="s">
        <v>27</v>
      </c>
      <c r="E81" s="19">
        <v>1</v>
      </c>
      <c r="F81" s="19">
        <v>43.74</v>
      </c>
      <c r="G81" s="23">
        <v>3.448</v>
      </c>
      <c r="H81" s="21">
        <f>ROUND(F81*G81,2)</f>
        <v>150.82</v>
      </c>
      <c r="I81" s="21">
        <f t="shared" si="155"/>
        <v>214.16</v>
      </c>
      <c r="J81" s="6">
        <f t="shared" si="156"/>
        <v>47.12</v>
      </c>
      <c r="K81" s="6">
        <f>ROUND(I81*65.9%,2)</f>
        <v>141.13</v>
      </c>
      <c r="L81" s="21">
        <f t="shared" si="161"/>
        <v>402.41</v>
      </c>
      <c r="M81" s="21">
        <f t="shared" si="158"/>
        <v>48.29</v>
      </c>
      <c r="N81" s="21">
        <f t="shared" si="159"/>
        <v>450.7</v>
      </c>
    </row>
    <row r="82" spans="1:14" s="7" customFormat="1" ht="60" x14ac:dyDescent="0.25">
      <c r="A82" s="9">
        <v>64</v>
      </c>
      <c r="B82" s="19" t="s">
        <v>137</v>
      </c>
      <c r="C82" s="20" t="s">
        <v>138</v>
      </c>
      <c r="D82" s="19" t="s">
        <v>27</v>
      </c>
      <c r="E82" s="19">
        <v>2</v>
      </c>
      <c r="F82" s="19">
        <v>47.24</v>
      </c>
      <c r="G82" s="19">
        <v>6.6669999999999998</v>
      </c>
      <c r="H82" s="21">
        <f t="shared" si="154"/>
        <v>314.95</v>
      </c>
      <c r="I82" s="21">
        <f t="shared" si="155"/>
        <v>447.23</v>
      </c>
      <c r="J82" s="6">
        <f t="shared" si="156"/>
        <v>98.39</v>
      </c>
      <c r="K82" s="6">
        <f t="shared" si="160"/>
        <v>294.72000000000003</v>
      </c>
      <c r="L82" s="21">
        <f t="shared" si="161"/>
        <v>840.34</v>
      </c>
      <c r="M82" s="21">
        <f t="shared" si="158"/>
        <v>100.84</v>
      </c>
      <c r="N82" s="21">
        <f t="shared" si="159"/>
        <v>941.18</v>
      </c>
    </row>
    <row r="83" spans="1:14" s="7" customFormat="1" ht="60" x14ac:dyDescent="0.25">
      <c r="A83" s="5">
        <v>60</v>
      </c>
      <c r="B83" s="5" t="s">
        <v>84</v>
      </c>
      <c r="C83" s="4" t="s">
        <v>85</v>
      </c>
      <c r="D83" s="5" t="s">
        <v>27</v>
      </c>
      <c r="E83" s="5">
        <v>2</v>
      </c>
      <c r="F83" s="5">
        <v>47.24</v>
      </c>
      <c r="G83" s="17">
        <v>5</v>
      </c>
      <c r="H83" s="8">
        <f t="shared" si="154"/>
        <v>236.2</v>
      </c>
      <c r="I83" s="8">
        <f t="shared" si="155"/>
        <v>335.4</v>
      </c>
      <c r="J83" s="6">
        <f t="shared" si="156"/>
        <v>73.790000000000006</v>
      </c>
      <c r="K83" s="6">
        <f t="shared" si="160"/>
        <v>221.03</v>
      </c>
      <c r="L83" s="8">
        <f t="shared" si="161"/>
        <v>630.22</v>
      </c>
      <c r="M83" s="8">
        <f t="shared" si="158"/>
        <v>75.63</v>
      </c>
      <c r="N83" s="8">
        <f t="shared" si="159"/>
        <v>705.85</v>
      </c>
    </row>
    <row r="84" spans="1:14" s="7" customFormat="1" ht="45" x14ac:dyDescent="0.25">
      <c r="A84" s="5">
        <v>61</v>
      </c>
      <c r="B84" s="9" t="s">
        <v>90</v>
      </c>
      <c r="C84" s="14" t="s">
        <v>91</v>
      </c>
      <c r="D84" s="9" t="s">
        <v>27</v>
      </c>
      <c r="E84" s="9">
        <v>2</v>
      </c>
      <c r="F84" s="16">
        <v>47.24</v>
      </c>
      <c r="G84" s="9">
        <v>6.6669999999999998</v>
      </c>
      <c r="H84" s="16">
        <f t="shared" si="154"/>
        <v>314.95</v>
      </c>
      <c r="I84" s="16">
        <f t="shared" si="155"/>
        <v>447.23</v>
      </c>
      <c r="J84" s="6">
        <f t="shared" si="156"/>
        <v>98.39</v>
      </c>
      <c r="K84" s="6">
        <f>ROUND(I84*65.9%,2)</f>
        <v>294.72000000000003</v>
      </c>
      <c r="L84" s="16">
        <f t="shared" si="161"/>
        <v>840.34</v>
      </c>
      <c r="M84" s="16">
        <f t="shared" si="158"/>
        <v>100.84</v>
      </c>
      <c r="N84" s="16">
        <f t="shared" si="159"/>
        <v>941.18</v>
      </c>
    </row>
    <row r="85" spans="1:14" s="7" customFormat="1" ht="30" x14ac:dyDescent="0.25">
      <c r="A85" s="19">
        <v>66</v>
      </c>
      <c r="B85" s="19" t="s">
        <v>176</v>
      </c>
      <c r="C85" s="20" t="s">
        <v>177</v>
      </c>
      <c r="D85" s="19" t="s">
        <v>147</v>
      </c>
      <c r="E85" s="19">
        <v>4</v>
      </c>
      <c r="F85" s="19">
        <v>59.05</v>
      </c>
      <c r="G85" s="23">
        <v>3.8460000000000001</v>
      </c>
      <c r="H85" s="21">
        <f t="shared" si="154"/>
        <v>227.11</v>
      </c>
      <c r="I85" s="21">
        <f t="shared" si="155"/>
        <v>322.5</v>
      </c>
      <c r="J85" s="6">
        <f t="shared" si="156"/>
        <v>70.95</v>
      </c>
      <c r="K85" s="6">
        <f t="shared" ref="K85:K86" si="162">ROUND(I85*65.9%,2)</f>
        <v>212.53</v>
      </c>
      <c r="L85" s="21">
        <f t="shared" si="161"/>
        <v>605.98</v>
      </c>
      <c r="M85" s="21">
        <f t="shared" si="158"/>
        <v>72.72</v>
      </c>
      <c r="N85" s="21">
        <f t="shared" si="159"/>
        <v>678.7</v>
      </c>
    </row>
    <row r="86" spans="1:14" s="7" customFormat="1" ht="30" x14ac:dyDescent="0.25">
      <c r="A86" s="9">
        <v>68</v>
      </c>
      <c r="B86" s="9" t="s">
        <v>247</v>
      </c>
      <c r="C86" s="14" t="s">
        <v>248</v>
      </c>
      <c r="D86" s="9" t="s">
        <v>27</v>
      </c>
      <c r="E86" s="9">
        <v>2</v>
      </c>
      <c r="F86" s="9">
        <v>47.24</v>
      </c>
      <c r="G86" s="16">
        <v>0.32</v>
      </c>
      <c r="H86" s="16">
        <f t="shared" si="154"/>
        <v>15.12</v>
      </c>
      <c r="I86" s="16">
        <f t="shared" si="155"/>
        <v>21.47</v>
      </c>
      <c r="J86" s="6">
        <f t="shared" si="156"/>
        <v>4.72</v>
      </c>
      <c r="K86" s="6">
        <f t="shared" si="162"/>
        <v>14.15</v>
      </c>
      <c r="L86" s="16">
        <f t="shared" si="161"/>
        <v>40.340000000000003</v>
      </c>
      <c r="M86" s="16">
        <f t="shared" si="158"/>
        <v>4.84</v>
      </c>
      <c r="N86" s="16">
        <f t="shared" si="159"/>
        <v>45.18</v>
      </c>
    </row>
    <row r="87" spans="1:14" s="7" customFormat="1" ht="30" x14ac:dyDescent="0.25">
      <c r="A87" s="11">
        <v>49</v>
      </c>
      <c r="B87" s="11" t="s">
        <v>41</v>
      </c>
      <c r="C87" s="4" t="s">
        <v>42</v>
      </c>
      <c r="D87" s="5" t="s">
        <v>17</v>
      </c>
      <c r="E87" s="5">
        <v>2</v>
      </c>
      <c r="F87" s="5">
        <v>47.24</v>
      </c>
      <c r="G87" s="12">
        <v>1.9E-2</v>
      </c>
      <c r="H87" s="6">
        <f>ROUND(F87*G87,2)</f>
        <v>0.9</v>
      </c>
      <c r="I87" s="6">
        <f t="shared" si="56"/>
        <v>1.28</v>
      </c>
      <c r="J87" s="6">
        <f t="shared" si="138"/>
        <v>0.28000000000000003</v>
      </c>
      <c r="K87" s="6">
        <f>ROUND(I87*65.9%,2)</f>
        <v>0.84</v>
      </c>
      <c r="L87" s="6">
        <f>ROUND(SUM(I87:K87),2)</f>
        <v>2.4</v>
      </c>
      <c r="M87" s="6">
        <f t="shared" si="57"/>
        <v>0.28999999999999998</v>
      </c>
      <c r="N87" s="6">
        <f t="shared" si="58"/>
        <v>2.69</v>
      </c>
    </row>
    <row r="88" spans="1:14" s="1" customFormat="1" ht="51" customHeight="1" x14ac:dyDescent="0.25">
      <c r="A88" s="2" t="s">
        <v>4</v>
      </c>
      <c r="B88" s="2" t="s">
        <v>5</v>
      </c>
      <c r="C88" s="2" t="s">
        <v>6</v>
      </c>
      <c r="D88" s="2" t="s">
        <v>7</v>
      </c>
      <c r="E88" s="3" t="s">
        <v>8</v>
      </c>
      <c r="F88" s="3" t="s">
        <v>9</v>
      </c>
      <c r="G88" s="2" t="s">
        <v>10</v>
      </c>
      <c r="H88" s="2" t="s">
        <v>11</v>
      </c>
      <c r="I88" s="2" t="s">
        <v>12</v>
      </c>
      <c r="J88" s="2" t="s">
        <v>13</v>
      </c>
      <c r="K88" s="2" t="s">
        <v>295</v>
      </c>
      <c r="L88" s="2" t="s">
        <v>14</v>
      </c>
      <c r="M88" s="2" t="s">
        <v>15</v>
      </c>
      <c r="N88" s="2" t="s">
        <v>16</v>
      </c>
    </row>
    <row r="89" spans="1:14" s="7" customFormat="1" ht="60" x14ac:dyDescent="0.25">
      <c r="A89" s="5">
        <v>52</v>
      </c>
      <c r="B89" s="9" t="s">
        <v>88</v>
      </c>
      <c r="C89" s="14" t="s">
        <v>89</v>
      </c>
      <c r="D89" s="9" t="s">
        <v>17</v>
      </c>
      <c r="E89" s="9">
        <v>5</v>
      </c>
      <c r="F89" s="16">
        <v>67.36</v>
      </c>
      <c r="G89" s="9">
        <v>0.30299999999999999</v>
      </c>
      <c r="H89" s="16">
        <f t="shared" ref="H89:H90" si="163">ROUND(F89*G89,2)</f>
        <v>20.41</v>
      </c>
      <c r="I89" s="16">
        <f t="shared" ref="I89:I92" si="164">ROUND(H89*42%+H89,2)</f>
        <v>28.98</v>
      </c>
      <c r="J89" s="6">
        <f t="shared" ref="J89:J92" si="165">ROUND(I89*22%,2)</f>
        <v>6.38</v>
      </c>
      <c r="K89" s="6">
        <f t="shared" ref="K89:K92" si="166">ROUND(I89*65.9%,2)</f>
        <v>19.100000000000001</v>
      </c>
      <c r="L89" s="16">
        <f t="shared" ref="L89:L92" si="167">ROUND(SUM(I89:K89),2)</f>
        <v>54.46</v>
      </c>
      <c r="M89" s="16">
        <f t="shared" ref="M89:M92" si="168">ROUND(L89*12%,2)</f>
        <v>6.54</v>
      </c>
      <c r="N89" s="16">
        <f t="shared" ref="N89:N92" si="169">ROUND(L89+M89,2)</f>
        <v>61</v>
      </c>
    </row>
    <row r="90" spans="1:14" s="7" customFormat="1" ht="60" x14ac:dyDescent="0.25">
      <c r="A90" s="9">
        <v>65</v>
      </c>
      <c r="B90" s="19" t="s">
        <v>139</v>
      </c>
      <c r="C90" s="20" t="s">
        <v>140</v>
      </c>
      <c r="D90" s="19" t="s">
        <v>51</v>
      </c>
      <c r="E90" s="19">
        <v>4</v>
      </c>
      <c r="F90" s="19">
        <v>59.05</v>
      </c>
      <c r="G90" s="19">
        <v>2.1000000000000001E-2</v>
      </c>
      <c r="H90" s="21">
        <f t="shared" si="163"/>
        <v>1.24</v>
      </c>
      <c r="I90" s="21">
        <f t="shared" ref="I90:I91" si="170">ROUND(H90*42%+H90,2)</f>
        <v>1.76</v>
      </c>
      <c r="J90" s="6">
        <f t="shared" ref="J90:J91" si="171">ROUND(I90*22%,2)</f>
        <v>0.39</v>
      </c>
      <c r="K90" s="6">
        <f t="shared" si="166"/>
        <v>1.1599999999999999</v>
      </c>
      <c r="L90" s="21">
        <f t="shared" ref="L90:L91" si="172">ROUND(SUM(I90:K90),2)</f>
        <v>3.31</v>
      </c>
      <c r="M90" s="21">
        <f t="shared" ref="M90:M91" si="173">ROUND(L90*12%,2)</f>
        <v>0.4</v>
      </c>
      <c r="N90" s="21">
        <f t="shared" ref="N90:N91" si="174">ROUND(L90+M90,2)</f>
        <v>3.71</v>
      </c>
    </row>
    <row r="91" spans="1:14" s="7" customFormat="1" ht="30" x14ac:dyDescent="0.25">
      <c r="A91" s="5">
        <v>69</v>
      </c>
      <c r="B91" s="19" t="s">
        <v>255</v>
      </c>
      <c r="C91" s="20" t="s">
        <v>256</v>
      </c>
      <c r="D91" s="19" t="s">
        <v>51</v>
      </c>
      <c r="E91" s="19">
        <v>2</v>
      </c>
      <c r="F91" s="19">
        <v>47.24</v>
      </c>
      <c r="G91" s="23">
        <v>0.64</v>
      </c>
      <c r="H91" s="21">
        <f>ROUND(F91*G91,2)</f>
        <v>30.23</v>
      </c>
      <c r="I91" s="21">
        <f t="shared" si="170"/>
        <v>42.93</v>
      </c>
      <c r="J91" s="6">
        <f t="shared" si="171"/>
        <v>9.44</v>
      </c>
      <c r="K91" s="6">
        <f t="shared" si="166"/>
        <v>28.29</v>
      </c>
      <c r="L91" s="21">
        <f t="shared" si="172"/>
        <v>80.66</v>
      </c>
      <c r="M91" s="21">
        <f t="shared" si="173"/>
        <v>9.68</v>
      </c>
      <c r="N91" s="21">
        <f t="shared" si="174"/>
        <v>90.34</v>
      </c>
    </row>
    <row r="92" spans="1:14" s="7" customFormat="1" ht="30" x14ac:dyDescent="0.25">
      <c r="A92" s="5">
        <v>56</v>
      </c>
      <c r="B92" s="19" t="s">
        <v>188</v>
      </c>
      <c r="C92" s="20" t="s">
        <v>189</v>
      </c>
      <c r="D92" s="19" t="s">
        <v>51</v>
      </c>
      <c r="E92" s="19">
        <v>2</v>
      </c>
      <c r="F92" s="19">
        <v>47.24</v>
      </c>
      <c r="G92" s="23">
        <v>0.82</v>
      </c>
      <c r="H92" s="21">
        <f>ROUND(F92*G92,2)</f>
        <v>38.74</v>
      </c>
      <c r="I92" s="21">
        <f t="shared" si="164"/>
        <v>55.01</v>
      </c>
      <c r="J92" s="6">
        <f t="shared" si="165"/>
        <v>12.1</v>
      </c>
      <c r="K92" s="6">
        <f t="shared" si="166"/>
        <v>36.25</v>
      </c>
      <c r="L92" s="21">
        <f t="shared" si="167"/>
        <v>103.36</v>
      </c>
      <c r="M92" s="21">
        <f t="shared" si="168"/>
        <v>12.4</v>
      </c>
      <c r="N92" s="21">
        <f t="shared" si="169"/>
        <v>115.76</v>
      </c>
    </row>
    <row r="93" spans="1:14" s="1" customFormat="1" ht="51" customHeight="1" x14ac:dyDescent="0.25">
      <c r="A93" s="2" t="s">
        <v>4</v>
      </c>
      <c r="B93" s="2" t="s">
        <v>5</v>
      </c>
      <c r="C93" s="2" t="s">
        <v>6</v>
      </c>
      <c r="D93" s="2" t="s">
        <v>7</v>
      </c>
      <c r="E93" s="3" t="s">
        <v>8</v>
      </c>
      <c r="F93" s="3" t="s">
        <v>9</v>
      </c>
      <c r="G93" s="2" t="s">
        <v>10</v>
      </c>
      <c r="H93" s="2" t="s">
        <v>11</v>
      </c>
      <c r="I93" s="2" t="s">
        <v>12</v>
      </c>
      <c r="J93" s="2" t="s">
        <v>13</v>
      </c>
      <c r="K93" s="2" t="s">
        <v>295</v>
      </c>
      <c r="L93" s="2" t="s">
        <v>14</v>
      </c>
      <c r="M93" s="2" t="s">
        <v>15</v>
      </c>
      <c r="N93" s="2" t="s">
        <v>16</v>
      </c>
    </row>
    <row r="94" spans="1:14" s="7" customFormat="1" x14ac:dyDescent="0.25">
      <c r="A94" s="37" t="s">
        <v>227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</row>
    <row r="95" spans="1:14" s="7" customFormat="1" ht="90" x14ac:dyDescent="0.25">
      <c r="A95" s="5">
        <v>73</v>
      </c>
      <c r="B95" s="5" t="s">
        <v>45</v>
      </c>
      <c r="C95" s="4" t="s">
        <v>46</v>
      </c>
      <c r="D95" s="5" t="s">
        <v>17</v>
      </c>
      <c r="E95" s="5">
        <v>3</v>
      </c>
      <c r="F95" s="8">
        <v>52.49</v>
      </c>
      <c r="G95" s="5">
        <v>0.08</v>
      </c>
      <c r="H95" s="8">
        <f t="shared" ref="H95:H170" si="175">ROUND(F95*G95,2)</f>
        <v>4.2</v>
      </c>
      <c r="I95" s="8">
        <f t="shared" si="56"/>
        <v>5.96</v>
      </c>
      <c r="J95" s="6">
        <f t="shared" si="138"/>
        <v>1.31</v>
      </c>
      <c r="K95" s="6">
        <f>ROUND(I95*65.9%,2)</f>
        <v>3.93</v>
      </c>
      <c r="L95" s="8">
        <f t="shared" ref="L95:L117" si="176">ROUND(SUM(I95:K95),2)</f>
        <v>11.2</v>
      </c>
      <c r="M95" s="8">
        <f t="shared" si="57"/>
        <v>1.34</v>
      </c>
      <c r="N95" s="8">
        <f t="shared" si="58"/>
        <v>12.54</v>
      </c>
    </row>
    <row r="96" spans="1:14" s="7" customFormat="1" ht="30" x14ac:dyDescent="0.25">
      <c r="A96" s="5">
        <v>74</v>
      </c>
      <c r="B96" s="9" t="s">
        <v>54</v>
      </c>
      <c r="C96" s="14" t="s">
        <v>55</v>
      </c>
      <c r="D96" s="9" t="s">
        <v>56</v>
      </c>
      <c r="E96" s="9">
        <v>1</v>
      </c>
      <c r="F96" s="16">
        <v>43.74</v>
      </c>
      <c r="G96" s="9">
        <v>2.5</v>
      </c>
      <c r="H96" s="16">
        <f t="shared" si="175"/>
        <v>109.35</v>
      </c>
      <c r="I96" s="16">
        <f t="shared" si="56"/>
        <v>155.28</v>
      </c>
      <c r="J96" s="6">
        <f t="shared" si="138"/>
        <v>34.159999999999997</v>
      </c>
      <c r="K96" s="6">
        <f t="shared" ref="K96:K98" si="177">ROUND(I96*65.9%,2)</f>
        <v>102.33</v>
      </c>
      <c r="L96" s="16">
        <f t="shared" si="176"/>
        <v>291.77</v>
      </c>
      <c r="M96" s="16">
        <f t="shared" si="57"/>
        <v>35.01</v>
      </c>
      <c r="N96" s="16">
        <f t="shared" si="58"/>
        <v>326.77999999999997</v>
      </c>
    </row>
    <row r="97" spans="1:14" s="7" customFormat="1" ht="30" x14ac:dyDescent="0.25">
      <c r="A97" s="5">
        <v>75</v>
      </c>
      <c r="B97" s="5" t="s">
        <v>69</v>
      </c>
      <c r="C97" s="4" t="s">
        <v>70</v>
      </c>
      <c r="D97" s="5" t="s">
        <v>56</v>
      </c>
      <c r="E97" s="5">
        <v>1</v>
      </c>
      <c r="F97" s="8">
        <v>43.74</v>
      </c>
      <c r="G97" s="5">
        <v>2.8</v>
      </c>
      <c r="H97" s="8">
        <f t="shared" si="175"/>
        <v>122.47</v>
      </c>
      <c r="I97" s="8">
        <f t="shared" si="56"/>
        <v>173.91</v>
      </c>
      <c r="J97" s="6">
        <f t="shared" si="138"/>
        <v>38.26</v>
      </c>
      <c r="K97" s="6">
        <f t="shared" si="177"/>
        <v>114.61</v>
      </c>
      <c r="L97" s="8">
        <f t="shared" si="176"/>
        <v>326.77999999999997</v>
      </c>
      <c r="M97" s="8">
        <f t="shared" si="57"/>
        <v>39.21</v>
      </c>
      <c r="N97" s="8">
        <f t="shared" si="58"/>
        <v>365.99</v>
      </c>
    </row>
    <row r="98" spans="1:14" s="7" customFormat="1" ht="45" x14ac:dyDescent="0.25">
      <c r="A98" s="5">
        <v>76</v>
      </c>
      <c r="B98" s="9" t="s">
        <v>57</v>
      </c>
      <c r="C98" s="14" t="s">
        <v>58</v>
      </c>
      <c r="D98" s="9" t="s">
        <v>56</v>
      </c>
      <c r="E98" s="9">
        <v>1</v>
      </c>
      <c r="F98" s="16">
        <v>43.74</v>
      </c>
      <c r="G98" s="15">
        <v>1.35</v>
      </c>
      <c r="H98" s="16">
        <f t="shared" si="175"/>
        <v>59.05</v>
      </c>
      <c r="I98" s="16">
        <f t="shared" si="56"/>
        <v>83.85</v>
      </c>
      <c r="J98" s="6">
        <f t="shared" si="138"/>
        <v>18.45</v>
      </c>
      <c r="K98" s="6">
        <f t="shared" si="177"/>
        <v>55.26</v>
      </c>
      <c r="L98" s="16">
        <f t="shared" si="176"/>
        <v>157.56</v>
      </c>
      <c r="M98" s="16">
        <f t="shared" si="57"/>
        <v>18.91</v>
      </c>
      <c r="N98" s="16">
        <f t="shared" si="58"/>
        <v>176.47</v>
      </c>
    </row>
    <row r="99" spans="1:14" s="1" customFormat="1" ht="51" customHeight="1" x14ac:dyDescent="0.25">
      <c r="A99" s="2" t="s">
        <v>4</v>
      </c>
      <c r="B99" s="2" t="s">
        <v>5</v>
      </c>
      <c r="C99" s="2" t="s">
        <v>6</v>
      </c>
      <c r="D99" s="2" t="s">
        <v>7</v>
      </c>
      <c r="E99" s="3" t="s">
        <v>8</v>
      </c>
      <c r="F99" s="3" t="s">
        <v>9</v>
      </c>
      <c r="G99" s="2" t="s">
        <v>10</v>
      </c>
      <c r="H99" s="2" t="s">
        <v>11</v>
      </c>
      <c r="I99" s="2" t="s">
        <v>12</v>
      </c>
      <c r="J99" s="2" t="s">
        <v>13</v>
      </c>
      <c r="K99" s="2" t="s">
        <v>295</v>
      </c>
      <c r="L99" s="2" t="s">
        <v>14</v>
      </c>
      <c r="M99" s="2" t="s">
        <v>15</v>
      </c>
      <c r="N99" s="2" t="s">
        <v>16</v>
      </c>
    </row>
    <row r="100" spans="1:14" s="7" customFormat="1" x14ac:dyDescent="0.25">
      <c r="A100" s="5">
        <v>77</v>
      </c>
      <c r="B100" s="19" t="s">
        <v>172</v>
      </c>
      <c r="C100" s="20" t="s">
        <v>173</v>
      </c>
      <c r="D100" s="19" t="s">
        <v>36</v>
      </c>
      <c r="E100" s="19">
        <v>1</v>
      </c>
      <c r="F100" s="19">
        <v>43.74</v>
      </c>
      <c r="G100" s="21">
        <v>1.5</v>
      </c>
      <c r="H100" s="21">
        <f t="shared" si="175"/>
        <v>65.61</v>
      </c>
      <c r="I100" s="21">
        <f t="shared" si="56"/>
        <v>93.17</v>
      </c>
      <c r="J100" s="6">
        <f t="shared" si="138"/>
        <v>20.5</v>
      </c>
      <c r="K100" s="6">
        <f>ROUND(I100*65.9%,2)</f>
        <v>61.4</v>
      </c>
      <c r="L100" s="21">
        <f t="shared" si="176"/>
        <v>175.07</v>
      </c>
      <c r="M100" s="21">
        <f t="shared" si="57"/>
        <v>21.01</v>
      </c>
      <c r="N100" s="21">
        <f t="shared" si="58"/>
        <v>196.08</v>
      </c>
    </row>
    <row r="101" spans="1:14" s="7" customFormat="1" ht="30" x14ac:dyDescent="0.25">
      <c r="A101" s="5">
        <v>78</v>
      </c>
      <c r="B101" s="19" t="s">
        <v>178</v>
      </c>
      <c r="C101" s="20" t="s">
        <v>179</v>
      </c>
      <c r="D101" s="19" t="s">
        <v>56</v>
      </c>
      <c r="E101" s="19">
        <v>2</v>
      </c>
      <c r="F101" s="19">
        <v>47.24</v>
      </c>
      <c r="G101" s="23">
        <v>2.57</v>
      </c>
      <c r="H101" s="21">
        <f t="shared" si="175"/>
        <v>121.41</v>
      </c>
      <c r="I101" s="21">
        <f t="shared" si="56"/>
        <v>172.4</v>
      </c>
      <c r="J101" s="6">
        <f t="shared" si="138"/>
        <v>37.93</v>
      </c>
      <c r="K101" s="6">
        <f t="shared" ref="K101:K110" si="178">ROUND(I101*65.9%,2)</f>
        <v>113.61</v>
      </c>
      <c r="L101" s="21">
        <f t="shared" si="176"/>
        <v>323.94</v>
      </c>
      <c r="M101" s="21">
        <f t="shared" si="57"/>
        <v>38.869999999999997</v>
      </c>
      <c r="N101" s="21">
        <f t="shared" si="58"/>
        <v>362.81</v>
      </c>
    </row>
    <row r="102" spans="1:14" s="7" customFormat="1" ht="60" x14ac:dyDescent="0.25">
      <c r="A102" s="5">
        <v>79</v>
      </c>
      <c r="B102" s="11" t="s">
        <v>192</v>
      </c>
      <c r="C102" s="4" t="s">
        <v>193</v>
      </c>
      <c r="D102" s="5" t="s">
        <v>36</v>
      </c>
      <c r="E102" s="5">
        <v>1</v>
      </c>
      <c r="F102" s="5">
        <v>43.74</v>
      </c>
      <c r="G102" s="12">
        <v>1.25</v>
      </c>
      <c r="H102" s="6">
        <f t="shared" si="175"/>
        <v>54.68</v>
      </c>
      <c r="I102" s="6">
        <f t="shared" si="56"/>
        <v>77.650000000000006</v>
      </c>
      <c r="J102" s="6">
        <f t="shared" si="138"/>
        <v>17.079999999999998</v>
      </c>
      <c r="K102" s="6">
        <f t="shared" si="178"/>
        <v>51.17</v>
      </c>
      <c r="L102" s="6">
        <f t="shared" si="176"/>
        <v>145.9</v>
      </c>
      <c r="M102" s="6">
        <f t="shared" si="57"/>
        <v>17.510000000000002</v>
      </c>
      <c r="N102" s="6">
        <f t="shared" si="58"/>
        <v>163.41</v>
      </c>
    </row>
    <row r="103" spans="1:14" s="7" customFormat="1" ht="60" x14ac:dyDescent="0.25">
      <c r="A103" s="5">
        <v>80</v>
      </c>
      <c r="B103" s="19" t="s">
        <v>156</v>
      </c>
      <c r="C103" s="20" t="s">
        <v>157</v>
      </c>
      <c r="D103" s="19" t="s">
        <v>36</v>
      </c>
      <c r="E103" s="19">
        <v>1</v>
      </c>
      <c r="F103" s="19">
        <v>43.74</v>
      </c>
      <c r="G103" s="19">
        <v>1.111</v>
      </c>
      <c r="H103" s="21">
        <f t="shared" si="175"/>
        <v>48.6</v>
      </c>
      <c r="I103" s="21">
        <f t="shared" si="56"/>
        <v>69.010000000000005</v>
      </c>
      <c r="J103" s="6">
        <f t="shared" si="138"/>
        <v>15.18</v>
      </c>
      <c r="K103" s="6">
        <f t="shared" si="178"/>
        <v>45.48</v>
      </c>
      <c r="L103" s="21">
        <f t="shared" si="176"/>
        <v>129.66999999999999</v>
      </c>
      <c r="M103" s="21">
        <f t="shared" si="57"/>
        <v>15.56</v>
      </c>
      <c r="N103" s="21">
        <f t="shared" si="58"/>
        <v>145.22999999999999</v>
      </c>
    </row>
    <row r="104" spans="1:14" s="7" customFormat="1" ht="75" x14ac:dyDescent="0.25">
      <c r="A104" s="5">
        <v>81</v>
      </c>
      <c r="B104" s="11" t="s">
        <v>196</v>
      </c>
      <c r="C104" s="4" t="s">
        <v>197</v>
      </c>
      <c r="D104" s="5" t="s">
        <v>17</v>
      </c>
      <c r="E104" s="5">
        <v>3</v>
      </c>
      <c r="F104" s="5">
        <v>52.49</v>
      </c>
      <c r="G104" s="12">
        <v>1.2999999999999999E-2</v>
      </c>
      <c r="H104" s="6">
        <f t="shared" si="175"/>
        <v>0.68</v>
      </c>
      <c r="I104" s="6">
        <f t="shared" si="56"/>
        <v>0.97</v>
      </c>
      <c r="J104" s="6">
        <f t="shared" si="138"/>
        <v>0.21</v>
      </c>
      <c r="K104" s="6">
        <f t="shared" si="178"/>
        <v>0.64</v>
      </c>
      <c r="L104" s="6">
        <f t="shared" si="176"/>
        <v>1.82</v>
      </c>
      <c r="M104" s="6">
        <f t="shared" si="57"/>
        <v>0.22</v>
      </c>
      <c r="N104" s="6">
        <f t="shared" si="58"/>
        <v>2.04</v>
      </c>
    </row>
    <row r="105" spans="1:14" s="7" customFormat="1" ht="60" x14ac:dyDescent="0.25">
      <c r="A105" s="5">
        <v>82</v>
      </c>
      <c r="B105" s="11" t="s">
        <v>220</v>
      </c>
      <c r="C105" s="4" t="s">
        <v>221</v>
      </c>
      <c r="D105" s="5" t="s">
        <v>36</v>
      </c>
      <c r="E105" s="5">
        <v>1</v>
      </c>
      <c r="F105" s="5">
        <v>43.74</v>
      </c>
      <c r="G105" s="12">
        <v>1.429</v>
      </c>
      <c r="H105" s="6">
        <f t="shared" si="175"/>
        <v>62.5</v>
      </c>
      <c r="I105" s="6">
        <f t="shared" si="56"/>
        <v>88.75</v>
      </c>
      <c r="J105" s="6">
        <f t="shared" si="138"/>
        <v>19.53</v>
      </c>
      <c r="K105" s="6">
        <f t="shared" si="178"/>
        <v>58.49</v>
      </c>
      <c r="L105" s="6">
        <f t="shared" si="176"/>
        <v>166.77</v>
      </c>
      <c r="M105" s="6">
        <f t="shared" si="57"/>
        <v>20.010000000000002</v>
      </c>
      <c r="N105" s="6">
        <f t="shared" si="58"/>
        <v>186.78</v>
      </c>
    </row>
    <row r="106" spans="1:14" s="25" customFormat="1" ht="60" x14ac:dyDescent="0.25">
      <c r="A106" s="5">
        <v>83</v>
      </c>
      <c r="B106" s="5" t="s">
        <v>296</v>
      </c>
      <c r="C106" s="4" t="s">
        <v>297</v>
      </c>
      <c r="D106" s="5" t="s">
        <v>36</v>
      </c>
      <c r="E106" s="5">
        <v>1</v>
      </c>
      <c r="F106" s="5">
        <v>43.74</v>
      </c>
      <c r="G106" s="5">
        <v>0.82</v>
      </c>
      <c r="H106" s="8">
        <f t="shared" si="175"/>
        <v>35.869999999999997</v>
      </c>
      <c r="I106" s="8">
        <f t="shared" si="56"/>
        <v>50.94</v>
      </c>
      <c r="J106" s="6">
        <f t="shared" si="138"/>
        <v>11.21</v>
      </c>
      <c r="K106" s="6">
        <f t="shared" si="178"/>
        <v>33.57</v>
      </c>
      <c r="L106" s="8">
        <f t="shared" si="176"/>
        <v>95.72</v>
      </c>
      <c r="M106" s="8">
        <f t="shared" si="57"/>
        <v>11.49</v>
      </c>
      <c r="N106" s="8">
        <f t="shared" si="58"/>
        <v>107.21</v>
      </c>
    </row>
    <row r="107" spans="1:14" s="7" customFormat="1" ht="60" x14ac:dyDescent="0.25">
      <c r="A107" s="5">
        <v>84</v>
      </c>
      <c r="B107" s="19" t="s">
        <v>154</v>
      </c>
      <c r="C107" s="20" t="s">
        <v>155</v>
      </c>
      <c r="D107" s="19" t="s">
        <v>36</v>
      </c>
      <c r="E107" s="19">
        <v>1</v>
      </c>
      <c r="F107" s="5">
        <v>43.74</v>
      </c>
      <c r="G107" s="19">
        <v>0.58499999999999996</v>
      </c>
      <c r="H107" s="21">
        <f t="shared" si="175"/>
        <v>25.59</v>
      </c>
      <c r="I107" s="21">
        <f t="shared" si="56"/>
        <v>36.340000000000003</v>
      </c>
      <c r="J107" s="6">
        <f t="shared" si="138"/>
        <v>7.99</v>
      </c>
      <c r="K107" s="6">
        <f t="shared" si="178"/>
        <v>23.95</v>
      </c>
      <c r="L107" s="21">
        <f t="shared" si="176"/>
        <v>68.28</v>
      </c>
      <c r="M107" s="21">
        <f t="shared" si="57"/>
        <v>8.19</v>
      </c>
      <c r="N107" s="21">
        <f t="shared" si="58"/>
        <v>76.47</v>
      </c>
    </row>
    <row r="108" spans="1:14" s="7" customFormat="1" x14ac:dyDescent="0.25">
      <c r="A108" s="5">
        <v>85</v>
      </c>
      <c r="B108" s="19" t="s">
        <v>186</v>
      </c>
      <c r="C108" s="20" t="s">
        <v>187</v>
      </c>
      <c r="D108" s="19" t="s">
        <v>51</v>
      </c>
      <c r="E108" s="19">
        <v>1</v>
      </c>
      <c r="F108" s="5">
        <v>43.74</v>
      </c>
      <c r="G108" s="23">
        <v>5.0000000000000001E-3</v>
      </c>
      <c r="H108" s="21">
        <f>ROUND(F108*G108,2)</f>
        <v>0.22</v>
      </c>
      <c r="I108" s="21">
        <f t="shared" si="56"/>
        <v>0.31</v>
      </c>
      <c r="J108" s="6">
        <f t="shared" si="138"/>
        <v>7.0000000000000007E-2</v>
      </c>
      <c r="K108" s="6">
        <f t="shared" si="178"/>
        <v>0.2</v>
      </c>
      <c r="L108" s="21">
        <f t="shared" si="176"/>
        <v>0.57999999999999996</v>
      </c>
      <c r="M108" s="21">
        <f t="shared" si="57"/>
        <v>7.0000000000000007E-2</v>
      </c>
      <c r="N108" s="21">
        <f t="shared" si="58"/>
        <v>0.65</v>
      </c>
    </row>
    <row r="109" spans="1:14" s="7" customFormat="1" ht="30" x14ac:dyDescent="0.25">
      <c r="A109" s="5">
        <v>86</v>
      </c>
      <c r="B109" s="9" t="s">
        <v>250</v>
      </c>
      <c r="C109" s="14" t="s">
        <v>251</v>
      </c>
      <c r="D109" s="9" t="s">
        <v>36</v>
      </c>
      <c r="E109" s="9">
        <v>2</v>
      </c>
      <c r="F109" s="9">
        <v>47.24</v>
      </c>
      <c r="G109" s="15">
        <v>1</v>
      </c>
      <c r="H109" s="16">
        <f t="shared" ref="H109:H113" si="179">ROUND(F109*G109,2)</f>
        <v>47.24</v>
      </c>
      <c r="I109" s="16">
        <f t="shared" si="56"/>
        <v>67.08</v>
      </c>
      <c r="J109" s="6">
        <f t="shared" si="138"/>
        <v>14.76</v>
      </c>
      <c r="K109" s="6">
        <f t="shared" si="178"/>
        <v>44.21</v>
      </c>
      <c r="L109" s="16">
        <f t="shared" ref="L109" si="180">ROUND(SUM(I109:K109),2)</f>
        <v>126.05</v>
      </c>
      <c r="M109" s="16">
        <f t="shared" si="57"/>
        <v>15.13</v>
      </c>
      <c r="N109" s="16">
        <f t="shared" si="58"/>
        <v>141.18</v>
      </c>
    </row>
    <row r="110" spans="1:14" s="7" customFormat="1" ht="45" x14ac:dyDescent="0.25">
      <c r="A110" s="5">
        <v>87</v>
      </c>
      <c r="B110" s="11" t="s">
        <v>204</v>
      </c>
      <c r="C110" s="4" t="s">
        <v>205</v>
      </c>
      <c r="D110" s="5" t="s">
        <v>51</v>
      </c>
      <c r="E110" s="5">
        <v>1</v>
      </c>
      <c r="F110" s="5">
        <v>43.74</v>
      </c>
      <c r="G110" s="12">
        <v>6.0000000000000001E-3</v>
      </c>
      <c r="H110" s="6">
        <f t="shared" si="179"/>
        <v>0.26</v>
      </c>
      <c r="I110" s="6">
        <f t="shared" si="56"/>
        <v>0.37</v>
      </c>
      <c r="J110" s="6">
        <f t="shared" si="138"/>
        <v>0.08</v>
      </c>
      <c r="K110" s="6">
        <f t="shared" si="178"/>
        <v>0.24</v>
      </c>
      <c r="L110" s="6">
        <f t="shared" si="176"/>
        <v>0.69</v>
      </c>
      <c r="M110" s="6">
        <f t="shared" si="57"/>
        <v>0.08</v>
      </c>
      <c r="N110" s="6">
        <f t="shared" si="58"/>
        <v>0.77</v>
      </c>
    </row>
    <row r="111" spans="1:14" s="1" customFormat="1" ht="51" customHeight="1" x14ac:dyDescent="0.25">
      <c r="A111" s="2" t="s">
        <v>4</v>
      </c>
      <c r="B111" s="2" t="s">
        <v>5</v>
      </c>
      <c r="C111" s="2" t="s">
        <v>6</v>
      </c>
      <c r="D111" s="2" t="s">
        <v>7</v>
      </c>
      <c r="E111" s="3" t="s">
        <v>8</v>
      </c>
      <c r="F111" s="3" t="s">
        <v>9</v>
      </c>
      <c r="G111" s="2" t="s">
        <v>10</v>
      </c>
      <c r="H111" s="2" t="s">
        <v>11</v>
      </c>
      <c r="I111" s="2" t="s">
        <v>12</v>
      </c>
      <c r="J111" s="2" t="s">
        <v>13</v>
      </c>
      <c r="K111" s="2" t="s">
        <v>295</v>
      </c>
      <c r="L111" s="2" t="s">
        <v>14</v>
      </c>
      <c r="M111" s="2" t="s">
        <v>15</v>
      </c>
      <c r="N111" s="2" t="s">
        <v>16</v>
      </c>
    </row>
    <row r="112" spans="1:14" s="7" customFormat="1" ht="38.25" customHeight="1" x14ac:dyDescent="0.25">
      <c r="A112" s="9">
        <v>88</v>
      </c>
      <c r="B112" s="9" t="s">
        <v>253</v>
      </c>
      <c r="C112" s="14" t="s">
        <v>254</v>
      </c>
      <c r="D112" s="9" t="s">
        <v>36</v>
      </c>
      <c r="E112" s="9">
        <v>1</v>
      </c>
      <c r="F112" s="9">
        <v>43.74</v>
      </c>
      <c r="G112" s="15">
        <v>1.7</v>
      </c>
      <c r="H112" s="16">
        <f t="shared" si="179"/>
        <v>74.36</v>
      </c>
      <c r="I112" s="16">
        <f t="shared" si="56"/>
        <v>105.59</v>
      </c>
      <c r="J112" s="6">
        <f t="shared" si="138"/>
        <v>23.23</v>
      </c>
      <c r="K112" s="6">
        <f>ROUND(I112*65.9%,2)</f>
        <v>69.58</v>
      </c>
      <c r="L112" s="16">
        <f t="shared" ref="L112:L113" si="181">ROUND(SUM(I112:K112),2)</f>
        <v>198.4</v>
      </c>
      <c r="M112" s="16">
        <f t="shared" si="57"/>
        <v>23.81</v>
      </c>
      <c r="N112" s="16">
        <f t="shared" si="58"/>
        <v>222.21</v>
      </c>
    </row>
    <row r="113" spans="1:14" s="7" customFormat="1" ht="60" x14ac:dyDescent="0.25">
      <c r="A113" s="5">
        <v>89</v>
      </c>
      <c r="B113" s="5" t="s">
        <v>266</v>
      </c>
      <c r="C113" s="4" t="s">
        <v>267</v>
      </c>
      <c r="D113" s="5" t="s">
        <v>56</v>
      </c>
      <c r="E113" s="5">
        <v>1</v>
      </c>
      <c r="F113" s="8">
        <v>43.74</v>
      </c>
      <c r="G113" s="17">
        <v>1.5</v>
      </c>
      <c r="H113" s="8">
        <f t="shared" si="179"/>
        <v>65.61</v>
      </c>
      <c r="I113" s="16">
        <f t="shared" si="56"/>
        <v>93.17</v>
      </c>
      <c r="J113" s="6">
        <f t="shared" si="138"/>
        <v>20.5</v>
      </c>
      <c r="K113" s="6">
        <f>ROUND(I113*65.9%,2)</f>
        <v>61.4</v>
      </c>
      <c r="L113" s="8">
        <f t="shared" si="181"/>
        <v>175.07</v>
      </c>
      <c r="M113" s="8">
        <f t="shared" si="57"/>
        <v>21.01</v>
      </c>
      <c r="N113" s="8">
        <f t="shared" si="58"/>
        <v>196.08</v>
      </c>
    </row>
    <row r="114" spans="1:14" s="7" customFormat="1" x14ac:dyDescent="0.25">
      <c r="A114" s="37" t="s">
        <v>230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</row>
    <row r="115" spans="1:14" s="7" customFormat="1" ht="60" x14ac:dyDescent="0.25">
      <c r="A115" s="5">
        <v>90</v>
      </c>
      <c r="B115" s="9" t="s">
        <v>52</v>
      </c>
      <c r="C115" s="14" t="s">
        <v>53</v>
      </c>
      <c r="D115" s="9" t="s">
        <v>27</v>
      </c>
      <c r="E115" s="9">
        <v>1</v>
      </c>
      <c r="F115" s="16">
        <v>43.74</v>
      </c>
      <c r="G115" s="9">
        <v>4.8</v>
      </c>
      <c r="H115" s="16">
        <f t="shared" si="175"/>
        <v>209.95</v>
      </c>
      <c r="I115" s="16">
        <f t="shared" si="56"/>
        <v>298.13</v>
      </c>
      <c r="J115" s="6">
        <f t="shared" si="138"/>
        <v>65.59</v>
      </c>
      <c r="K115" s="6">
        <f>ROUND(I115*65.9%,2)</f>
        <v>196.47</v>
      </c>
      <c r="L115" s="16">
        <f t="shared" si="176"/>
        <v>560.19000000000005</v>
      </c>
      <c r="M115" s="16">
        <f t="shared" si="57"/>
        <v>67.22</v>
      </c>
      <c r="N115" s="16">
        <f t="shared" si="58"/>
        <v>627.41</v>
      </c>
    </row>
    <row r="116" spans="1:14" s="7" customFormat="1" ht="45" x14ac:dyDescent="0.25">
      <c r="A116" s="5">
        <v>91</v>
      </c>
      <c r="B116" s="9" t="s">
        <v>59</v>
      </c>
      <c r="C116" s="14" t="s">
        <v>60</v>
      </c>
      <c r="D116" s="9" t="s">
        <v>27</v>
      </c>
      <c r="E116" s="9">
        <v>1</v>
      </c>
      <c r="F116" s="16">
        <v>43.74</v>
      </c>
      <c r="G116" s="9">
        <v>3.448</v>
      </c>
      <c r="H116" s="16">
        <f t="shared" si="175"/>
        <v>150.82</v>
      </c>
      <c r="I116" s="16">
        <f t="shared" si="56"/>
        <v>214.16</v>
      </c>
      <c r="J116" s="6">
        <f t="shared" si="138"/>
        <v>47.12</v>
      </c>
      <c r="K116" s="6">
        <f t="shared" ref="K116:K121" si="182">ROUND(I116*65.9%,2)</f>
        <v>141.13</v>
      </c>
      <c r="L116" s="16">
        <f t="shared" si="176"/>
        <v>402.41</v>
      </c>
      <c r="M116" s="16">
        <f t="shared" si="57"/>
        <v>48.29</v>
      </c>
      <c r="N116" s="16">
        <f t="shared" si="58"/>
        <v>450.7</v>
      </c>
    </row>
    <row r="117" spans="1:14" s="7" customFormat="1" ht="60" x14ac:dyDescent="0.25">
      <c r="A117" s="5">
        <v>92</v>
      </c>
      <c r="B117" s="5" t="s">
        <v>71</v>
      </c>
      <c r="C117" s="4" t="s">
        <v>72</v>
      </c>
      <c r="D117" s="5" t="s">
        <v>27</v>
      </c>
      <c r="E117" s="5">
        <v>1</v>
      </c>
      <c r="F117" s="8">
        <v>43.74</v>
      </c>
      <c r="G117" s="5">
        <v>3.2</v>
      </c>
      <c r="H117" s="8">
        <f t="shared" si="175"/>
        <v>139.97</v>
      </c>
      <c r="I117" s="8">
        <f t="shared" si="56"/>
        <v>198.76</v>
      </c>
      <c r="J117" s="6">
        <f t="shared" si="138"/>
        <v>43.73</v>
      </c>
      <c r="K117" s="6">
        <f t="shared" si="182"/>
        <v>130.97999999999999</v>
      </c>
      <c r="L117" s="8">
        <f t="shared" si="176"/>
        <v>373.47</v>
      </c>
      <c r="M117" s="8">
        <f t="shared" si="57"/>
        <v>44.82</v>
      </c>
      <c r="N117" s="8">
        <f t="shared" si="58"/>
        <v>418.29</v>
      </c>
    </row>
    <row r="118" spans="1:14" s="7" customFormat="1" ht="45" x14ac:dyDescent="0.25">
      <c r="A118" s="5">
        <v>93</v>
      </c>
      <c r="B118" s="9" t="s">
        <v>208</v>
      </c>
      <c r="C118" s="14" t="s">
        <v>209</v>
      </c>
      <c r="D118" s="9" t="s">
        <v>27</v>
      </c>
      <c r="E118" s="9">
        <v>1</v>
      </c>
      <c r="F118" s="9">
        <v>43.74</v>
      </c>
      <c r="G118" s="16">
        <v>0.03</v>
      </c>
      <c r="H118" s="16">
        <f t="shared" si="175"/>
        <v>1.31</v>
      </c>
      <c r="I118" s="16">
        <f t="shared" si="56"/>
        <v>1.86</v>
      </c>
      <c r="J118" s="6">
        <f t="shared" si="138"/>
        <v>0.41</v>
      </c>
      <c r="K118" s="6">
        <f t="shared" si="182"/>
        <v>1.23</v>
      </c>
      <c r="L118" s="16">
        <f>ROUND(SUM(I118:K118),2)</f>
        <v>3.5</v>
      </c>
      <c r="M118" s="16">
        <f t="shared" si="57"/>
        <v>0.42</v>
      </c>
      <c r="N118" s="16">
        <f t="shared" si="58"/>
        <v>3.92</v>
      </c>
    </row>
    <row r="119" spans="1:14" s="7" customFormat="1" ht="45" x14ac:dyDescent="0.25">
      <c r="A119" s="5">
        <v>94</v>
      </c>
      <c r="B119" s="19" t="s">
        <v>180</v>
      </c>
      <c r="C119" s="20" t="s">
        <v>181</v>
      </c>
      <c r="D119" s="19" t="s">
        <v>27</v>
      </c>
      <c r="E119" s="19">
        <v>1</v>
      </c>
      <c r="F119" s="19">
        <v>43.74</v>
      </c>
      <c r="G119" s="23">
        <v>9.0999999999999998E-2</v>
      </c>
      <c r="H119" s="21">
        <f t="shared" si="175"/>
        <v>3.98</v>
      </c>
      <c r="I119" s="21">
        <f t="shared" si="56"/>
        <v>5.65</v>
      </c>
      <c r="J119" s="6">
        <f t="shared" si="138"/>
        <v>1.24</v>
      </c>
      <c r="K119" s="6">
        <f t="shared" si="182"/>
        <v>3.72</v>
      </c>
      <c r="L119" s="21">
        <f t="shared" ref="L119" si="183">ROUND(SUM(I119:K119),2)</f>
        <v>10.61</v>
      </c>
      <c r="M119" s="21">
        <f t="shared" si="57"/>
        <v>1.27</v>
      </c>
      <c r="N119" s="21">
        <f t="shared" si="58"/>
        <v>11.88</v>
      </c>
    </row>
    <row r="120" spans="1:14" s="7" customFormat="1" ht="60" x14ac:dyDescent="0.25">
      <c r="A120" s="5">
        <v>95</v>
      </c>
      <c r="B120" s="22" t="s">
        <v>234</v>
      </c>
      <c r="C120" s="20" t="s">
        <v>235</v>
      </c>
      <c r="D120" s="19" t="s">
        <v>27</v>
      </c>
      <c r="E120" s="19">
        <v>1</v>
      </c>
      <c r="F120" s="19">
        <v>43.74</v>
      </c>
      <c r="G120" s="23">
        <f>0.091*2</f>
        <v>0.182</v>
      </c>
      <c r="H120" s="21">
        <f t="shared" si="175"/>
        <v>7.96</v>
      </c>
      <c r="I120" s="21">
        <f t="shared" si="56"/>
        <v>11.3</v>
      </c>
      <c r="J120" s="6">
        <f t="shared" si="138"/>
        <v>2.4900000000000002</v>
      </c>
      <c r="K120" s="6">
        <f t="shared" si="182"/>
        <v>7.45</v>
      </c>
      <c r="L120" s="21">
        <f>ROUND(SUM(I120:K120),2)</f>
        <v>21.24</v>
      </c>
      <c r="M120" s="21">
        <f t="shared" si="57"/>
        <v>2.5499999999999998</v>
      </c>
      <c r="N120" s="21">
        <f t="shared" si="58"/>
        <v>23.79</v>
      </c>
    </row>
    <row r="121" spans="1:14" s="7" customFormat="1" x14ac:dyDescent="0.25">
      <c r="A121" s="5">
        <v>96</v>
      </c>
      <c r="B121" s="19" t="s">
        <v>182</v>
      </c>
      <c r="C121" s="20" t="s">
        <v>183</v>
      </c>
      <c r="D121" s="19" t="s">
        <v>17</v>
      </c>
      <c r="E121" s="19">
        <v>1</v>
      </c>
      <c r="F121" s="19">
        <v>43.74</v>
      </c>
      <c r="G121" s="23">
        <v>0.125</v>
      </c>
      <c r="H121" s="21">
        <f t="shared" si="175"/>
        <v>5.47</v>
      </c>
      <c r="I121" s="21">
        <f t="shared" si="56"/>
        <v>7.77</v>
      </c>
      <c r="J121" s="6">
        <f t="shared" si="138"/>
        <v>1.71</v>
      </c>
      <c r="K121" s="6">
        <f t="shared" si="182"/>
        <v>5.12</v>
      </c>
      <c r="L121" s="21">
        <f t="shared" ref="L121:L128" si="184">ROUND(SUM(I121:K121),2)</f>
        <v>14.6</v>
      </c>
      <c r="M121" s="21">
        <f t="shared" si="57"/>
        <v>1.75</v>
      </c>
      <c r="N121" s="21">
        <f t="shared" si="58"/>
        <v>16.350000000000001</v>
      </c>
    </row>
    <row r="122" spans="1:14" s="1" customFormat="1" ht="51" customHeight="1" x14ac:dyDescent="0.25">
      <c r="A122" s="2" t="s">
        <v>4</v>
      </c>
      <c r="B122" s="2" t="s">
        <v>5</v>
      </c>
      <c r="C122" s="2" t="s">
        <v>6</v>
      </c>
      <c r="D122" s="2" t="s">
        <v>7</v>
      </c>
      <c r="E122" s="3" t="s">
        <v>8</v>
      </c>
      <c r="F122" s="3" t="s">
        <v>9</v>
      </c>
      <c r="G122" s="2" t="s">
        <v>10</v>
      </c>
      <c r="H122" s="2" t="s">
        <v>11</v>
      </c>
      <c r="I122" s="2" t="s">
        <v>12</v>
      </c>
      <c r="J122" s="2" t="s">
        <v>13</v>
      </c>
      <c r="K122" s="2" t="s">
        <v>295</v>
      </c>
      <c r="L122" s="2" t="s">
        <v>14</v>
      </c>
      <c r="M122" s="2" t="s">
        <v>15</v>
      </c>
      <c r="N122" s="2" t="s">
        <v>16</v>
      </c>
    </row>
    <row r="123" spans="1:14" s="7" customFormat="1" ht="75" x14ac:dyDescent="0.25">
      <c r="A123" s="9">
        <v>97</v>
      </c>
      <c r="B123" s="5" t="s">
        <v>25</v>
      </c>
      <c r="C123" s="4" t="s">
        <v>26</v>
      </c>
      <c r="D123" s="5" t="s">
        <v>27</v>
      </c>
      <c r="E123" s="5">
        <v>1</v>
      </c>
      <c r="F123" s="5">
        <v>43.74</v>
      </c>
      <c r="G123" s="10">
        <v>2.27</v>
      </c>
      <c r="H123" s="8">
        <f t="shared" ref="H123" si="185">ROUND(F123*G123,2)</f>
        <v>99.29</v>
      </c>
      <c r="I123" s="8">
        <f t="shared" ref="I123" si="186">ROUND(H123*42%+H123,2)</f>
        <v>140.99</v>
      </c>
      <c r="J123" s="6">
        <f t="shared" ref="J123" si="187">ROUND(I123*22%,2)</f>
        <v>31.02</v>
      </c>
      <c r="K123" s="6">
        <f>ROUND(I123*65.9%,2)</f>
        <v>92.91</v>
      </c>
      <c r="L123" s="8">
        <f t="shared" ref="L123" si="188">ROUND(SUM(I123:K123),2)</f>
        <v>264.92</v>
      </c>
      <c r="M123" s="8">
        <f t="shared" ref="M123" si="189">ROUND(L123*12%,2)</f>
        <v>31.79</v>
      </c>
      <c r="N123" s="8">
        <f t="shared" ref="N123" si="190">ROUND(L123+M123,2)</f>
        <v>296.70999999999998</v>
      </c>
    </row>
    <row r="124" spans="1:14" s="25" customFormat="1" ht="60" x14ac:dyDescent="0.25">
      <c r="A124" s="5">
        <v>98</v>
      </c>
      <c r="B124" s="5" t="s">
        <v>298</v>
      </c>
      <c r="C124" s="4" t="s">
        <v>299</v>
      </c>
      <c r="D124" s="5" t="s">
        <v>27</v>
      </c>
      <c r="E124" s="5">
        <v>1</v>
      </c>
      <c r="F124" s="5">
        <v>43.74</v>
      </c>
      <c r="G124" s="10">
        <v>1.43</v>
      </c>
      <c r="H124" s="8">
        <f t="shared" si="175"/>
        <v>62.55</v>
      </c>
      <c r="I124" s="8">
        <f t="shared" si="56"/>
        <v>88.82</v>
      </c>
      <c r="J124" s="6">
        <f t="shared" si="138"/>
        <v>19.54</v>
      </c>
      <c r="K124" s="6">
        <f>ROUND(I124*65.9%,2)</f>
        <v>58.53</v>
      </c>
      <c r="L124" s="8">
        <f t="shared" si="184"/>
        <v>166.89</v>
      </c>
      <c r="M124" s="8">
        <f t="shared" si="57"/>
        <v>20.03</v>
      </c>
      <c r="N124" s="8">
        <f t="shared" si="58"/>
        <v>186.92</v>
      </c>
    </row>
    <row r="125" spans="1:14" s="7" customFormat="1" x14ac:dyDescent="0.25">
      <c r="A125" s="9">
        <v>99</v>
      </c>
      <c r="B125" s="5" t="s">
        <v>28</v>
      </c>
      <c r="C125" s="4" t="s">
        <v>29</v>
      </c>
      <c r="D125" s="5" t="s">
        <v>27</v>
      </c>
      <c r="E125" s="5">
        <v>1</v>
      </c>
      <c r="F125" s="5">
        <v>43.74</v>
      </c>
      <c r="G125" s="10">
        <v>0.4</v>
      </c>
      <c r="H125" s="8">
        <f t="shared" si="175"/>
        <v>17.5</v>
      </c>
      <c r="I125" s="8">
        <f t="shared" si="56"/>
        <v>24.85</v>
      </c>
      <c r="J125" s="6">
        <f t="shared" si="138"/>
        <v>5.47</v>
      </c>
      <c r="K125" s="6">
        <f t="shared" ref="K125:K130" si="191">ROUND(I125*65.9%,2)</f>
        <v>16.38</v>
      </c>
      <c r="L125" s="8">
        <f t="shared" si="184"/>
        <v>46.7</v>
      </c>
      <c r="M125" s="8">
        <f t="shared" si="57"/>
        <v>5.6</v>
      </c>
      <c r="N125" s="8">
        <f t="shared" si="58"/>
        <v>52.3</v>
      </c>
    </row>
    <row r="126" spans="1:14" s="7" customFormat="1" ht="45" x14ac:dyDescent="0.25">
      <c r="A126" s="9">
        <v>100</v>
      </c>
      <c r="B126" s="5" t="s">
        <v>30</v>
      </c>
      <c r="C126" s="4" t="s">
        <v>31</v>
      </c>
      <c r="D126" s="5" t="s">
        <v>17</v>
      </c>
      <c r="E126" s="5">
        <v>1</v>
      </c>
      <c r="F126" s="5">
        <v>43.74</v>
      </c>
      <c r="G126" s="10">
        <v>0.04</v>
      </c>
      <c r="H126" s="8">
        <f t="shared" si="175"/>
        <v>1.75</v>
      </c>
      <c r="I126" s="8">
        <f t="shared" si="56"/>
        <v>2.4900000000000002</v>
      </c>
      <c r="J126" s="6">
        <f t="shared" si="138"/>
        <v>0.55000000000000004</v>
      </c>
      <c r="K126" s="6">
        <f t="shared" si="191"/>
        <v>1.64</v>
      </c>
      <c r="L126" s="8">
        <f t="shared" si="184"/>
        <v>4.68</v>
      </c>
      <c r="M126" s="8">
        <f t="shared" si="57"/>
        <v>0.56000000000000005</v>
      </c>
      <c r="N126" s="8">
        <f t="shared" si="58"/>
        <v>5.24</v>
      </c>
    </row>
    <row r="127" spans="1:14" s="7" customFormat="1" ht="75" x14ac:dyDescent="0.25">
      <c r="A127" s="9">
        <v>101</v>
      </c>
      <c r="B127" s="5" t="s">
        <v>32</v>
      </c>
      <c r="C127" s="4" t="s">
        <v>33</v>
      </c>
      <c r="D127" s="5" t="s">
        <v>27</v>
      </c>
      <c r="E127" s="5">
        <v>1</v>
      </c>
      <c r="F127" s="5">
        <v>43.74</v>
      </c>
      <c r="G127" s="10">
        <v>4.55</v>
      </c>
      <c r="H127" s="8">
        <f t="shared" si="175"/>
        <v>199.02</v>
      </c>
      <c r="I127" s="8">
        <f t="shared" si="56"/>
        <v>282.61</v>
      </c>
      <c r="J127" s="6">
        <f t="shared" si="138"/>
        <v>62.17</v>
      </c>
      <c r="K127" s="6">
        <f t="shared" si="191"/>
        <v>186.24</v>
      </c>
      <c r="L127" s="8">
        <f t="shared" si="184"/>
        <v>531.02</v>
      </c>
      <c r="M127" s="8">
        <f t="shared" si="57"/>
        <v>63.72</v>
      </c>
      <c r="N127" s="8">
        <f t="shared" si="58"/>
        <v>594.74</v>
      </c>
    </row>
    <row r="128" spans="1:14" s="7" customFormat="1" ht="30" x14ac:dyDescent="0.25">
      <c r="A128" s="9">
        <v>102</v>
      </c>
      <c r="B128" s="19" t="s">
        <v>184</v>
      </c>
      <c r="C128" s="20" t="s">
        <v>185</v>
      </c>
      <c r="D128" s="19" t="s">
        <v>27</v>
      </c>
      <c r="E128" s="19">
        <v>1</v>
      </c>
      <c r="F128" s="5">
        <v>43.74</v>
      </c>
      <c r="G128" s="23">
        <v>0.71</v>
      </c>
      <c r="H128" s="21">
        <f>ROUND(F128*G128,2)</f>
        <v>31.06</v>
      </c>
      <c r="I128" s="21">
        <f t="shared" si="56"/>
        <v>44.11</v>
      </c>
      <c r="J128" s="6">
        <f t="shared" si="138"/>
        <v>9.6999999999999993</v>
      </c>
      <c r="K128" s="6">
        <f t="shared" si="191"/>
        <v>29.07</v>
      </c>
      <c r="L128" s="21">
        <f t="shared" si="184"/>
        <v>82.88</v>
      </c>
      <c r="M128" s="21">
        <f t="shared" si="57"/>
        <v>9.9499999999999993</v>
      </c>
      <c r="N128" s="21">
        <f t="shared" si="58"/>
        <v>92.83</v>
      </c>
    </row>
    <row r="129" spans="1:14" s="7" customFormat="1" ht="30" x14ac:dyDescent="0.25">
      <c r="A129" s="9">
        <v>103</v>
      </c>
      <c r="B129" s="11" t="s">
        <v>212</v>
      </c>
      <c r="C129" s="4" t="s">
        <v>213</v>
      </c>
      <c r="D129" s="5" t="s">
        <v>51</v>
      </c>
      <c r="E129" s="5">
        <v>1</v>
      </c>
      <c r="F129" s="5">
        <v>43.74</v>
      </c>
      <c r="G129" s="12">
        <v>7.4999999999999997E-2</v>
      </c>
      <c r="H129" s="6">
        <f>ROUND(F129*G129,2)</f>
        <v>3.28</v>
      </c>
      <c r="I129" s="6">
        <f t="shared" si="56"/>
        <v>4.66</v>
      </c>
      <c r="J129" s="6">
        <f>ROUND(I129*22%,2)</f>
        <v>1.03</v>
      </c>
      <c r="K129" s="6">
        <f t="shared" si="191"/>
        <v>3.07</v>
      </c>
      <c r="L129" s="6">
        <f>ROUND(SUM(I129:K129),2)</f>
        <v>8.76</v>
      </c>
      <c r="M129" s="6">
        <f t="shared" si="57"/>
        <v>1.05</v>
      </c>
      <c r="N129" s="6">
        <f t="shared" si="58"/>
        <v>9.81</v>
      </c>
    </row>
    <row r="130" spans="1:14" s="7" customFormat="1" ht="45" x14ac:dyDescent="0.25">
      <c r="A130" s="9">
        <v>104</v>
      </c>
      <c r="B130" s="19" t="s">
        <v>174</v>
      </c>
      <c r="C130" s="20" t="s">
        <v>175</v>
      </c>
      <c r="D130" s="19" t="s">
        <v>27</v>
      </c>
      <c r="E130" s="19">
        <v>1</v>
      </c>
      <c r="F130" s="5">
        <v>43.74</v>
      </c>
      <c r="G130" s="23">
        <v>0.42699999999999999</v>
      </c>
      <c r="H130" s="21">
        <f t="shared" ref="H130:H135" si="192">ROUND(F130*G130,2)</f>
        <v>18.68</v>
      </c>
      <c r="I130" s="21">
        <f t="shared" si="56"/>
        <v>26.53</v>
      </c>
      <c r="J130" s="6">
        <f t="shared" ref="J130:J135" si="193">ROUND(I130*22%,2)</f>
        <v>5.84</v>
      </c>
      <c r="K130" s="6">
        <f t="shared" si="191"/>
        <v>17.48</v>
      </c>
      <c r="L130" s="21">
        <f t="shared" ref="L130:L135" si="194">ROUND(SUM(I130:K130),2)</f>
        <v>49.85</v>
      </c>
      <c r="M130" s="21">
        <f t="shared" si="57"/>
        <v>5.98</v>
      </c>
      <c r="N130" s="21">
        <f t="shared" si="58"/>
        <v>55.83</v>
      </c>
    </row>
    <row r="131" spans="1:14" s="1" customFormat="1" ht="51" customHeight="1" x14ac:dyDescent="0.25">
      <c r="A131" s="2" t="s">
        <v>4</v>
      </c>
      <c r="B131" s="2" t="s">
        <v>5</v>
      </c>
      <c r="C131" s="2" t="s">
        <v>6</v>
      </c>
      <c r="D131" s="2" t="s">
        <v>7</v>
      </c>
      <c r="E131" s="3" t="s">
        <v>8</v>
      </c>
      <c r="F131" s="3" t="s">
        <v>9</v>
      </c>
      <c r="G131" s="2" t="s">
        <v>10</v>
      </c>
      <c r="H131" s="2" t="s">
        <v>11</v>
      </c>
      <c r="I131" s="2" t="s">
        <v>12</v>
      </c>
      <c r="J131" s="2" t="s">
        <v>13</v>
      </c>
      <c r="K131" s="2" t="s">
        <v>295</v>
      </c>
      <c r="L131" s="2" t="s">
        <v>14</v>
      </c>
      <c r="M131" s="2" t="s">
        <v>15</v>
      </c>
      <c r="N131" s="2" t="s">
        <v>16</v>
      </c>
    </row>
    <row r="132" spans="1:14" s="7" customFormat="1" ht="45" x14ac:dyDescent="0.25">
      <c r="A132" s="9">
        <v>105</v>
      </c>
      <c r="B132" s="18" t="s">
        <v>135</v>
      </c>
      <c r="C132" s="14" t="s">
        <v>136</v>
      </c>
      <c r="D132" s="9" t="s">
        <v>27</v>
      </c>
      <c r="E132" s="9">
        <v>1</v>
      </c>
      <c r="F132" s="5">
        <v>43.74</v>
      </c>
      <c r="G132" s="16">
        <f>0.427*1.15</f>
        <v>0.49104999999999993</v>
      </c>
      <c r="H132" s="16">
        <f t="shared" si="192"/>
        <v>21.48</v>
      </c>
      <c r="I132" s="16">
        <f t="shared" si="56"/>
        <v>30.5</v>
      </c>
      <c r="J132" s="6">
        <f t="shared" si="193"/>
        <v>6.71</v>
      </c>
      <c r="K132" s="6">
        <f>ROUND(I132*65.9%,2)</f>
        <v>20.100000000000001</v>
      </c>
      <c r="L132" s="16">
        <f t="shared" si="194"/>
        <v>57.31</v>
      </c>
      <c r="M132" s="16">
        <f t="shared" si="57"/>
        <v>6.88</v>
      </c>
      <c r="N132" s="16">
        <f t="shared" si="58"/>
        <v>64.19</v>
      </c>
    </row>
    <row r="133" spans="1:14" s="7" customFormat="1" ht="45" x14ac:dyDescent="0.25">
      <c r="A133" s="9">
        <v>106</v>
      </c>
      <c r="B133" s="19" t="s">
        <v>148</v>
      </c>
      <c r="C133" s="20" t="s">
        <v>149</v>
      </c>
      <c r="D133" s="19" t="s">
        <v>51</v>
      </c>
      <c r="E133" s="19">
        <v>3</v>
      </c>
      <c r="F133" s="19">
        <v>52.49</v>
      </c>
      <c r="G133" s="19">
        <v>1.02</v>
      </c>
      <c r="H133" s="21">
        <f t="shared" si="192"/>
        <v>53.54</v>
      </c>
      <c r="I133" s="21">
        <f t="shared" si="56"/>
        <v>76.03</v>
      </c>
      <c r="J133" s="6">
        <f t="shared" si="193"/>
        <v>16.73</v>
      </c>
      <c r="K133" s="6">
        <f t="shared" ref="K133:K135" si="195">ROUND(I133*65.9%,2)</f>
        <v>50.1</v>
      </c>
      <c r="L133" s="21">
        <f t="shared" si="194"/>
        <v>142.86000000000001</v>
      </c>
      <c r="M133" s="21">
        <f t="shared" si="57"/>
        <v>17.14</v>
      </c>
      <c r="N133" s="21">
        <f t="shared" si="58"/>
        <v>160</v>
      </c>
    </row>
    <row r="134" spans="1:14" s="7" customFormat="1" ht="30" x14ac:dyDescent="0.25">
      <c r="A134" s="9">
        <v>107</v>
      </c>
      <c r="B134" s="19" t="s">
        <v>150</v>
      </c>
      <c r="C134" s="20" t="s">
        <v>151</v>
      </c>
      <c r="D134" s="19" t="s">
        <v>51</v>
      </c>
      <c r="E134" s="19">
        <v>3</v>
      </c>
      <c r="F134" s="19">
        <v>52.49</v>
      </c>
      <c r="G134" s="19">
        <v>1.4999999999999999E-2</v>
      </c>
      <c r="H134" s="21">
        <f t="shared" si="192"/>
        <v>0.79</v>
      </c>
      <c r="I134" s="21">
        <f t="shared" si="56"/>
        <v>1.1200000000000001</v>
      </c>
      <c r="J134" s="6">
        <f t="shared" si="193"/>
        <v>0.25</v>
      </c>
      <c r="K134" s="6">
        <f t="shared" si="195"/>
        <v>0.74</v>
      </c>
      <c r="L134" s="21">
        <f t="shared" si="194"/>
        <v>2.11</v>
      </c>
      <c r="M134" s="21">
        <f t="shared" si="57"/>
        <v>0.25</v>
      </c>
      <c r="N134" s="21">
        <f t="shared" si="58"/>
        <v>2.36</v>
      </c>
    </row>
    <row r="135" spans="1:14" s="7" customFormat="1" ht="60" x14ac:dyDescent="0.25">
      <c r="A135" s="5">
        <v>108</v>
      </c>
      <c r="B135" s="5" t="s">
        <v>264</v>
      </c>
      <c r="C135" s="4" t="s">
        <v>265</v>
      </c>
      <c r="D135" s="5" t="s">
        <v>27</v>
      </c>
      <c r="E135" s="5">
        <v>1</v>
      </c>
      <c r="F135" s="8">
        <v>43.74</v>
      </c>
      <c r="G135" s="17">
        <v>1.6</v>
      </c>
      <c r="H135" s="8">
        <f t="shared" si="192"/>
        <v>69.98</v>
      </c>
      <c r="I135" s="16">
        <f t="shared" si="56"/>
        <v>99.37</v>
      </c>
      <c r="J135" s="6">
        <f t="shared" si="193"/>
        <v>21.86</v>
      </c>
      <c r="K135" s="6">
        <f t="shared" si="195"/>
        <v>65.48</v>
      </c>
      <c r="L135" s="8">
        <f t="shared" si="194"/>
        <v>186.71</v>
      </c>
      <c r="M135" s="8">
        <f t="shared" si="57"/>
        <v>22.41</v>
      </c>
      <c r="N135" s="8">
        <f t="shared" si="58"/>
        <v>209.12</v>
      </c>
    </row>
    <row r="136" spans="1:14" s="7" customFormat="1" x14ac:dyDescent="0.25">
      <c r="A136" s="37" t="s">
        <v>237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/>
    </row>
    <row r="137" spans="1:14" s="7" customFormat="1" ht="75" x14ac:dyDescent="0.25">
      <c r="A137" s="9">
        <v>109</v>
      </c>
      <c r="B137" s="9" t="s">
        <v>63</v>
      </c>
      <c r="C137" s="14" t="s">
        <v>290</v>
      </c>
      <c r="D137" s="9" t="s">
        <v>64</v>
      </c>
      <c r="E137" s="9">
        <v>2</v>
      </c>
      <c r="F137" s="9">
        <v>47.24</v>
      </c>
      <c r="G137" s="9">
        <v>6.4</v>
      </c>
      <c r="H137" s="16">
        <f t="shared" ref="H137" si="196">ROUND(F137*G137,2)</f>
        <v>302.33999999999997</v>
      </c>
      <c r="I137" s="16">
        <f t="shared" ref="I137" si="197">ROUND(H137*42%+H137,2)</f>
        <v>429.32</v>
      </c>
      <c r="J137" s="6">
        <f t="shared" ref="J137" si="198">ROUND(I137*22%,2)</f>
        <v>94.45</v>
      </c>
      <c r="K137" s="6">
        <f>ROUND(I137*65.9%,2)</f>
        <v>282.92</v>
      </c>
      <c r="L137" s="16">
        <f t="shared" ref="L137:L161" si="199">ROUND(SUM(I137:K137),2)</f>
        <v>806.69</v>
      </c>
      <c r="M137" s="16">
        <f t="shared" ref="M137" si="200">ROUND(L137*12%,2)</f>
        <v>96.8</v>
      </c>
      <c r="N137" s="16">
        <f t="shared" ref="N137" si="201">ROUND(L137+M137,2)</f>
        <v>903.49</v>
      </c>
    </row>
    <row r="138" spans="1:14" s="7" customFormat="1" ht="75" x14ac:dyDescent="0.25">
      <c r="A138" s="9">
        <v>110</v>
      </c>
      <c r="B138" s="9" t="s">
        <v>63</v>
      </c>
      <c r="C138" s="14" t="s">
        <v>289</v>
      </c>
      <c r="D138" s="9" t="s">
        <v>64</v>
      </c>
      <c r="E138" s="9">
        <v>2</v>
      </c>
      <c r="F138" s="9">
        <v>47.24</v>
      </c>
      <c r="G138" s="9">
        <v>9.6</v>
      </c>
      <c r="H138" s="16">
        <f t="shared" si="175"/>
        <v>453.5</v>
      </c>
      <c r="I138" s="16">
        <f t="shared" si="56"/>
        <v>643.97</v>
      </c>
      <c r="J138" s="6">
        <f t="shared" si="138"/>
        <v>141.66999999999999</v>
      </c>
      <c r="K138" s="6">
        <f t="shared" ref="K138:K140" si="202">ROUND(I138*65.9%,2)</f>
        <v>424.38</v>
      </c>
      <c r="L138" s="16">
        <f t="shared" si="199"/>
        <v>1210.02</v>
      </c>
      <c r="M138" s="16">
        <f t="shared" si="57"/>
        <v>145.19999999999999</v>
      </c>
      <c r="N138" s="16">
        <f t="shared" si="58"/>
        <v>1355.22</v>
      </c>
    </row>
    <row r="139" spans="1:14" s="7" customFormat="1" ht="30" x14ac:dyDescent="0.25">
      <c r="A139" s="5">
        <v>111</v>
      </c>
      <c r="B139" s="5" t="s">
        <v>82</v>
      </c>
      <c r="C139" s="4" t="s">
        <v>83</v>
      </c>
      <c r="D139" s="5" t="s">
        <v>64</v>
      </c>
      <c r="E139" s="5">
        <v>2</v>
      </c>
      <c r="F139" s="5">
        <v>47.24</v>
      </c>
      <c r="G139" s="5">
        <v>5.3</v>
      </c>
      <c r="H139" s="8">
        <f t="shared" si="175"/>
        <v>250.37</v>
      </c>
      <c r="I139" s="8">
        <f t="shared" si="56"/>
        <v>355.53</v>
      </c>
      <c r="J139" s="6">
        <f t="shared" si="138"/>
        <v>78.22</v>
      </c>
      <c r="K139" s="6">
        <f t="shared" si="202"/>
        <v>234.29</v>
      </c>
      <c r="L139" s="8">
        <f t="shared" si="199"/>
        <v>668.04</v>
      </c>
      <c r="M139" s="8">
        <f t="shared" si="57"/>
        <v>80.16</v>
      </c>
      <c r="N139" s="8">
        <f t="shared" si="58"/>
        <v>748.2</v>
      </c>
    </row>
    <row r="140" spans="1:14" s="7" customFormat="1" ht="81" customHeight="1" x14ac:dyDescent="0.25">
      <c r="A140" s="11">
        <v>112</v>
      </c>
      <c r="B140" s="11" t="s">
        <v>218</v>
      </c>
      <c r="C140" s="14" t="s">
        <v>219</v>
      </c>
      <c r="D140" s="5" t="s">
        <v>17</v>
      </c>
      <c r="E140" s="9">
        <v>3</v>
      </c>
      <c r="F140" s="9">
        <v>52.49</v>
      </c>
      <c r="G140" s="12">
        <v>0.36</v>
      </c>
      <c r="H140" s="6">
        <f>ROUND(F140*G140,2)</f>
        <v>18.899999999999999</v>
      </c>
      <c r="I140" s="6">
        <f t="shared" si="56"/>
        <v>26.84</v>
      </c>
      <c r="J140" s="6">
        <f>ROUND(I140*22%,2)</f>
        <v>5.9</v>
      </c>
      <c r="K140" s="6">
        <f t="shared" si="202"/>
        <v>17.690000000000001</v>
      </c>
      <c r="L140" s="6">
        <f>ROUND(SUM(I140:K140),2)</f>
        <v>50.43</v>
      </c>
      <c r="M140" s="6">
        <f t="shared" si="57"/>
        <v>6.05</v>
      </c>
      <c r="N140" s="6">
        <f t="shared" si="58"/>
        <v>56.48</v>
      </c>
    </row>
    <row r="141" spans="1:14" s="1" customFormat="1" ht="51" customHeight="1" x14ac:dyDescent="0.25">
      <c r="A141" s="2" t="s">
        <v>4</v>
      </c>
      <c r="B141" s="2" t="s">
        <v>5</v>
      </c>
      <c r="C141" s="2" t="s">
        <v>6</v>
      </c>
      <c r="D141" s="2" t="s">
        <v>7</v>
      </c>
      <c r="E141" s="3" t="s">
        <v>8</v>
      </c>
      <c r="F141" s="3" t="s">
        <v>9</v>
      </c>
      <c r="G141" s="2" t="s">
        <v>10</v>
      </c>
      <c r="H141" s="2" t="s">
        <v>11</v>
      </c>
      <c r="I141" s="2" t="s">
        <v>12</v>
      </c>
      <c r="J141" s="2" t="s">
        <v>13</v>
      </c>
      <c r="K141" s="2" t="s">
        <v>295</v>
      </c>
      <c r="L141" s="2" t="s">
        <v>14</v>
      </c>
      <c r="M141" s="2" t="s">
        <v>15</v>
      </c>
      <c r="N141" s="2" t="s">
        <v>16</v>
      </c>
    </row>
    <row r="142" spans="1:14" s="7" customFormat="1" ht="75" x14ac:dyDescent="0.25">
      <c r="A142" s="9">
        <v>113</v>
      </c>
      <c r="B142" s="9" t="s">
        <v>240</v>
      </c>
      <c r="C142" s="14" t="s">
        <v>241</v>
      </c>
      <c r="D142" s="9" t="s">
        <v>64</v>
      </c>
      <c r="E142" s="9">
        <v>2</v>
      </c>
      <c r="F142" s="9">
        <v>47.24</v>
      </c>
      <c r="G142" s="16">
        <v>24</v>
      </c>
      <c r="H142" s="16">
        <f t="shared" ref="H142:H146" si="203">ROUND(F142*G142,2)</f>
        <v>1133.76</v>
      </c>
      <c r="I142" s="16">
        <f t="shared" si="56"/>
        <v>1609.94</v>
      </c>
      <c r="J142" s="6">
        <f t="shared" ref="J142:J151" si="204">ROUND(I142*22%,2)</f>
        <v>354.19</v>
      </c>
      <c r="K142" s="6">
        <f>ROUND(I142*65.9%,2)</f>
        <v>1060.95</v>
      </c>
      <c r="L142" s="16">
        <f t="shared" ref="L142:L151" si="205">ROUND(SUM(I142:K142),2)</f>
        <v>3025.08</v>
      </c>
      <c r="M142" s="16">
        <f t="shared" si="57"/>
        <v>363.01</v>
      </c>
      <c r="N142" s="16">
        <f t="shared" si="58"/>
        <v>3388.09</v>
      </c>
    </row>
    <row r="143" spans="1:14" s="7" customFormat="1" ht="75" x14ac:dyDescent="0.25">
      <c r="A143" s="9">
        <v>114</v>
      </c>
      <c r="B143" s="9" t="s">
        <v>242</v>
      </c>
      <c r="C143" s="14" t="s">
        <v>243</v>
      </c>
      <c r="D143" s="9" t="s">
        <v>64</v>
      </c>
      <c r="E143" s="9">
        <v>2</v>
      </c>
      <c r="F143" s="9">
        <v>47.24</v>
      </c>
      <c r="G143" s="16">
        <v>65.3</v>
      </c>
      <c r="H143" s="16">
        <f t="shared" si="203"/>
        <v>3084.77</v>
      </c>
      <c r="I143" s="16">
        <f t="shared" si="56"/>
        <v>4380.37</v>
      </c>
      <c r="J143" s="6">
        <f t="shared" si="204"/>
        <v>963.68</v>
      </c>
      <c r="K143" s="6">
        <f t="shared" ref="K143:K146" si="206">ROUND(I143*65.9%,2)</f>
        <v>2886.66</v>
      </c>
      <c r="L143" s="16">
        <f t="shared" si="205"/>
        <v>8230.7099999999991</v>
      </c>
      <c r="M143" s="16">
        <f t="shared" si="57"/>
        <v>987.69</v>
      </c>
      <c r="N143" s="16">
        <f t="shared" si="58"/>
        <v>9218.4</v>
      </c>
    </row>
    <row r="144" spans="1:14" s="7" customFormat="1" ht="90" x14ac:dyDescent="0.25">
      <c r="A144" s="9">
        <v>115</v>
      </c>
      <c r="B144" s="18" t="s">
        <v>245</v>
      </c>
      <c r="C144" s="14" t="s">
        <v>244</v>
      </c>
      <c r="D144" s="9" t="s">
        <v>64</v>
      </c>
      <c r="E144" s="9">
        <v>2</v>
      </c>
      <c r="F144" s="9">
        <v>47.24</v>
      </c>
      <c r="G144" s="16">
        <f>8.7*0.6</f>
        <v>5.22</v>
      </c>
      <c r="H144" s="16">
        <f t="shared" si="203"/>
        <v>246.59</v>
      </c>
      <c r="I144" s="16">
        <f t="shared" si="56"/>
        <v>350.16</v>
      </c>
      <c r="J144" s="6">
        <f t="shared" si="204"/>
        <v>77.040000000000006</v>
      </c>
      <c r="K144" s="6">
        <f t="shared" si="206"/>
        <v>230.76</v>
      </c>
      <c r="L144" s="16">
        <f t="shared" si="205"/>
        <v>657.96</v>
      </c>
      <c r="M144" s="16">
        <f t="shared" si="57"/>
        <v>78.959999999999994</v>
      </c>
      <c r="N144" s="16">
        <f t="shared" si="58"/>
        <v>736.92</v>
      </c>
    </row>
    <row r="145" spans="1:14" s="7" customFormat="1" ht="105" x14ac:dyDescent="0.25">
      <c r="A145" s="9">
        <v>116</v>
      </c>
      <c r="B145" s="18" t="s">
        <v>260</v>
      </c>
      <c r="C145" s="14" t="s">
        <v>261</v>
      </c>
      <c r="D145" s="9" t="s">
        <v>64</v>
      </c>
      <c r="E145" s="9">
        <v>2</v>
      </c>
      <c r="F145" s="9">
        <v>47.24</v>
      </c>
      <c r="G145" s="16">
        <f>10.6*0.6</f>
        <v>6.3599999999999994</v>
      </c>
      <c r="H145" s="16">
        <f t="shared" si="203"/>
        <v>300.45</v>
      </c>
      <c r="I145" s="16">
        <f t="shared" si="56"/>
        <v>426.64</v>
      </c>
      <c r="J145" s="6">
        <f t="shared" si="204"/>
        <v>93.86</v>
      </c>
      <c r="K145" s="6">
        <f t="shared" si="206"/>
        <v>281.16000000000003</v>
      </c>
      <c r="L145" s="16">
        <f t="shared" ref="L145" si="207">ROUND(SUM(I145:K145),2)</f>
        <v>801.66</v>
      </c>
      <c r="M145" s="16">
        <f t="shared" si="57"/>
        <v>96.2</v>
      </c>
      <c r="N145" s="16">
        <f t="shared" si="58"/>
        <v>897.86</v>
      </c>
    </row>
    <row r="146" spans="1:14" s="7" customFormat="1" ht="75" x14ac:dyDescent="0.25">
      <c r="A146" s="9">
        <v>117</v>
      </c>
      <c r="B146" s="18" t="s">
        <v>287</v>
      </c>
      <c r="C146" s="14" t="s">
        <v>288</v>
      </c>
      <c r="D146" s="9" t="s">
        <v>64</v>
      </c>
      <c r="E146" s="9">
        <v>2</v>
      </c>
      <c r="F146" s="9">
        <v>47.24</v>
      </c>
      <c r="G146" s="16">
        <v>16</v>
      </c>
      <c r="H146" s="16">
        <f t="shared" si="203"/>
        <v>755.84</v>
      </c>
      <c r="I146" s="16">
        <f t="shared" si="56"/>
        <v>1073.29</v>
      </c>
      <c r="J146" s="6">
        <f t="shared" si="204"/>
        <v>236.12</v>
      </c>
      <c r="K146" s="6">
        <f t="shared" si="206"/>
        <v>707.3</v>
      </c>
      <c r="L146" s="16">
        <f t="shared" si="205"/>
        <v>2016.71</v>
      </c>
      <c r="M146" s="16">
        <f t="shared" si="57"/>
        <v>242.01</v>
      </c>
      <c r="N146" s="16">
        <f t="shared" si="58"/>
        <v>2258.7199999999998</v>
      </c>
    </row>
    <row r="147" spans="1:14" s="1" customFormat="1" ht="51" customHeight="1" x14ac:dyDescent="0.25">
      <c r="A147" s="2" t="s">
        <v>4</v>
      </c>
      <c r="B147" s="2" t="s">
        <v>5</v>
      </c>
      <c r="C147" s="2" t="s">
        <v>6</v>
      </c>
      <c r="D147" s="2" t="s">
        <v>7</v>
      </c>
      <c r="E147" s="3" t="s">
        <v>8</v>
      </c>
      <c r="F147" s="3" t="s">
        <v>9</v>
      </c>
      <c r="G147" s="2" t="s">
        <v>10</v>
      </c>
      <c r="H147" s="2" t="s">
        <v>11</v>
      </c>
      <c r="I147" s="2" t="s">
        <v>12</v>
      </c>
      <c r="J147" s="2" t="s">
        <v>13</v>
      </c>
      <c r="K147" s="2" t="s">
        <v>295</v>
      </c>
      <c r="L147" s="2" t="s">
        <v>14</v>
      </c>
      <c r="M147" s="2" t="s">
        <v>15</v>
      </c>
      <c r="N147" s="2" t="s">
        <v>16</v>
      </c>
    </row>
    <row r="148" spans="1:14" s="7" customFormat="1" ht="105" x14ac:dyDescent="0.25">
      <c r="A148" s="9">
        <v>118</v>
      </c>
      <c r="B148" s="18" t="s">
        <v>277</v>
      </c>
      <c r="C148" s="14" t="s">
        <v>278</v>
      </c>
      <c r="D148" s="9" t="s">
        <v>64</v>
      </c>
      <c r="E148" s="9">
        <v>2</v>
      </c>
      <c r="F148" s="9">
        <v>47.24</v>
      </c>
      <c r="G148" s="16">
        <f>16*0.6</f>
        <v>9.6</v>
      </c>
      <c r="H148" s="16">
        <f>ROUND(F148*G148,2)</f>
        <v>453.5</v>
      </c>
      <c r="I148" s="16">
        <f t="shared" si="56"/>
        <v>643.97</v>
      </c>
      <c r="J148" s="6">
        <f t="shared" si="204"/>
        <v>141.66999999999999</v>
      </c>
      <c r="K148" s="6">
        <f>ROUND(I148*65.9%,2)</f>
        <v>424.38</v>
      </c>
      <c r="L148" s="16">
        <f t="shared" si="205"/>
        <v>1210.02</v>
      </c>
      <c r="M148" s="16">
        <f t="shared" si="57"/>
        <v>145.19999999999999</v>
      </c>
      <c r="N148" s="16">
        <f t="shared" si="58"/>
        <v>1355.22</v>
      </c>
    </row>
    <row r="149" spans="1:14" s="7" customFormat="1" ht="75" x14ac:dyDescent="0.25">
      <c r="A149" s="9">
        <v>119</v>
      </c>
      <c r="B149" s="18" t="s">
        <v>282</v>
      </c>
      <c r="C149" s="14" t="s">
        <v>279</v>
      </c>
      <c r="D149" s="9" t="s">
        <v>64</v>
      </c>
      <c r="E149" s="9">
        <v>3</v>
      </c>
      <c r="F149" s="9">
        <v>52.49</v>
      </c>
      <c r="G149" s="16">
        <f>8</f>
        <v>8</v>
      </c>
      <c r="H149" s="16">
        <f>ROUND(F149*G149,2)</f>
        <v>419.92</v>
      </c>
      <c r="I149" s="16">
        <f t="shared" si="56"/>
        <v>596.29</v>
      </c>
      <c r="J149" s="6">
        <f t="shared" si="204"/>
        <v>131.18</v>
      </c>
      <c r="K149" s="6">
        <f t="shared" ref="K149:K151" si="208">ROUND(I149*65.9%,2)</f>
        <v>392.96</v>
      </c>
      <c r="L149" s="16">
        <f t="shared" si="205"/>
        <v>1120.43</v>
      </c>
      <c r="M149" s="16">
        <f t="shared" si="57"/>
        <v>134.44999999999999</v>
      </c>
      <c r="N149" s="16">
        <f t="shared" si="58"/>
        <v>1254.8800000000001</v>
      </c>
    </row>
    <row r="150" spans="1:14" s="7" customFormat="1" ht="75" x14ac:dyDescent="0.25">
      <c r="A150" s="9">
        <v>120</v>
      </c>
      <c r="B150" s="18" t="s">
        <v>283</v>
      </c>
      <c r="C150" s="14" t="s">
        <v>280</v>
      </c>
      <c r="D150" s="9" t="s">
        <v>64</v>
      </c>
      <c r="E150" s="9">
        <v>3</v>
      </c>
      <c r="F150" s="9">
        <v>52.49</v>
      </c>
      <c r="G150" s="16">
        <f>12</f>
        <v>12</v>
      </c>
      <c r="H150" s="16">
        <f>ROUND(F150*G150,2)</f>
        <v>629.88</v>
      </c>
      <c r="I150" s="16">
        <f t="shared" si="56"/>
        <v>894.43</v>
      </c>
      <c r="J150" s="6">
        <f t="shared" si="204"/>
        <v>196.77</v>
      </c>
      <c r="K150" s="6">
        <f t="shared" si="208"/>
        <v>589.42999999999995</v>
      </c>
      <c r="L150" s="16">
        <f t="shared" si="205"/>
        <v>1680.63</v>
      </c>
      <c r="M150" s="16">
        <f t="shared" si="57"/>
        <v>201.68</v>
      </c>
      <c r="N150" s="16">
        <f t="shared" si="58"/>
        <v>1882.31</v>
      </c>
    </row>
    <row r="151" spans="1:14" s="7" customFormat="1" ht="75" x14ac:dyDescent="0.25">
      <c r="A151" s="9">
        <v>121</v>
      </c>
      <c r="B151" s="18" t="s">
        <v>284</v>
      </c>
      <c r="C151" s="14" t="s">
        <v>281</v>
      </c>
      <c r="D151" s="9" t="s">
        <v>64</v>
      </c>
      <c r="E151" s="9">
        <v>3</v>
      </c>
      <c r="F151" s="9">
        <v>52.49</v>
      </c>
      <c r="G151" s="16">
        <f>19.8</f>
        <v>19.8</v>
      </c>
      <c r="H151" s="16">
        <f>ROUND(F151*G151,2)</f>
        <v>1039.3</v>
      </c>
      <c r="I151" s="16">
        <f t="shared" si="56"/>
        <v>1475.81</v>
      </c>
      <c r="J151" s="6">
        <f t="shared" si="204"/>
        <v>324.68</v>
      </c>
      <c r="K151" s="6">
        <f t="shared" si="208"/>
        <v>972.56</v>
      </c>
      <c r="L151" s="16">
        <f t="shared" si="205"/>
        <v>2773.05</v>
      </c>
      <c r="M151" s="16">
        <f t="shared" si="57"/>
        <v>332.77</v>
      </c>
      <c r="N151" s="16">
        <f t="shared" si="58"/>
        <v>3105.82</v>
      </c>
    </row>
    <row r="152" spans="1:14" s="7" customFormat="1" x14ac:dyDescent="0.25">
      <c r="A152" s="37" t="s">
        <v>233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/>
    </row>
    <row r="153" spans="1:14" s="7" customFormat="1" ht="30" x14ac:dyDescent="0.25">
      <c r="A153" s="9">
        <v>122</v>
      </c>
      <c r="B153" s="9" t="s">
        <v>65</v>
      </c>
      <c r="C153" s="14" t="s">
        <v>66</v>
      </c>
      <c r="D153" s="9" t="s">
        <v>17</v>
      </c>
      <c r="E153" s="9">
        <v>5</v>
      </c>
      <c r="F153" s="9">
        <v>67.36</v>
      </c>
      <c r="G153" s="9">
        <v>1.3640000000000001</v>
      </c>
      <c r="H153" s="16">
        <f t="shared" si="175"/>
        <v>91.88</v>
      </c>
      <c r="I153" s="16">
        <f t="shared" si="56"/>
        <v>130.47</v>
      </c>
      <c r="J153" s="6">
        <f t="shared" si="138"/>
        <v>28.7</v>
      </c>
      <c r="K153" s="6">
        <f>ROUND(I153*65.9%,2)</f>
        <v>85.98</v>
      </c>
      <c r="L153" s="16">
        <f t="shared" si="199"/>
        <v>245.15</v>
      </c>
      <c r="M153" s="16">
        <f t="shared" si="57"/>
        <v>29.42</v>
      </c>
      <c r="N153" s="16">
        <f t="shared" si="58"/>
        <v>274.57</v>
      </c>
    </row>
    <row r="154" spans="1:14" s="7" customFormat="1" ht="30" x14ac:dyDescent="0.25">
      <c r="A154" s="5">
        <v>123</v>
      </c>
      <c r="B154" s="9" t="s">
        <v>92</v>
      </c>
      <c r="C154" s="14" t="s">
        <v>93</v>
      </c>
      <c r="D154" s="9" t="s">
        <v>17</v>
      </c>
      <c r="E154" s="9">
        <v>5</v>
      </c>
      <c r="F154" s="9">
        <v>67.36</v>
      </c>
      <c r="G154" s="15">
        <v>0.11899999999999999</v>
      </c>
      <c r="H154" s="16">
        <f t="shared" si="175"/>
        <v>8.02</v>
      </c>
      <c r="I154" s="16">
        <f t="shared" si="56"/>
        <v>11.39</v>
      </c>
      <c r="J154" s="6">
        <f t="shared" si="138"/>
        <v>2.5099999999999998</v>
      </c>
      <c r="K154" s="6">
        <f t="shared" ref="K154:K156" si="209">ROUND(I154*65.9%,2)</f>
        <v>7.51</v>
      </c>
      <c r="L154" s="16">
        <f t="shared" si="199"/>
        <v>21.41</v>
      </c>
      <c r="M154" s="16">
        <f t="shared" si="57"/>
        <v>2.57</v>
      </c>
      <c r="N154" s="16">
        <f t="shared" si="58"/>
        <v>23.98</v>
      </c>
    </row>
    <row r="155" spans="1:14" s="7" customFormat="1" ht="30" x14ac:dyDescent="0.25">
      <c r="A155" s="5">
        <v>124</v>
      </c>
      <c r="B155" s="9" t="s">
        <v>94</v>
      </c>
      <c r="C155" s="14" t="s">
        <v>95</v>
      </c>
      <c r="D155" s="9" t="s">
        <v>17</v>
      </c>
      <c r="E155" s="9">
        <v>5</v>
      </c>
      <c r="F155" s="9">
        <v>67.36</v>
      </c>
      <c r="G155" s="9">
        <v>0.17899999999999999</v>
      </c>
      <c r="H155" s="16">
        <f t="shared" si="175"/>
        <v>12.06</v>
      </c>
      <c r="I155" s="16">
        <f t="shared" si="56"/>
        <v>17.13</v>
      </c>
      <c r="J155" s="6">
        <f t="shared" si="138"/>
        <v>3.77</v>
      </c>
      <c r="K155" s="6">
        <f t="shared" si="209"/>
        <v>11.29</v>
      </c>
      <c r="L155" s="16">
        <f t="shared" si="199"/>
        <v>32.19</v>
      </c>
      <c r="M155" s="16">
        <f t="shared" si="57"/>
        <v>3.86</v>
      </c>
      <c r="N155" s="16">
        <f t="shared" si="58"/>
        <v>36.049999999999997</v>
      </c>
    </row>
    <row r="156" spans="1:14" s="7" customFormat="1" ht="37.5" customHeight="1" x14ac:dyDescent="0.25">
      <c r="A156" s="9">
        <v>125</v>
      </c>
      <c r="B156" s="9" t="s">
        <v>273</v>
      </c>
      <c r="C156" s="14" t="s">
        <v>274</v>
      </c>
      <c r="D156" s="9" t="s">
        <v>17</v>
      </c>
      <c r="E156" s="9">
        <v>5</v>
      </c>
      <c r="F156" s="9">
        <v>67.36</v>
      </c>
      <c r="G156" s="15">
        <v>1.71</v>
      </c>
      <c r="H156" s="16">
        <f t="shared" si="175"/>
        <v>115.19</v>
      </c>
      <c r="I156" s="16">
        <f t="shared" si="56"/>
        <v>163.57</v>
      </c>
      <c r="J156" s="6">
        <f t="shared" si="138"/>
        <v>35.99</v>
      </c>
      <c r="K156" s="6">
        <f t="shared" si="209"/>
        <v>107.79</v>
      </c>
      <c r="L156" s="16">
        <f t="shared" si="199"/>
        <v>307.35000000000002</v>
      </c>
      <c r="M156" s="16">
        <f t="shared" si="57"/>
        <v>36.880000000000003</v>
      </c>
      <c r="N156" s="16">
        <f t="shared" si="58"/>
        <v>344.23</v>
      </c>
    </row>
    <row r="157" spans="1:14" s="7" customFormat="1" x14ac:dyDescent="0.25">
      <c r="A157" s="37" t="s">
        <v>228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/>
    </row>
    <row r="158" spans="1:14" s="1" customFormat="1" ht="51" customHeight="1" x14ac:dyDescent="0.25">
      <c r="A158" s="2" t="s">
        <v>4</v>
      </c>
      <c r="B158" s="2" t="s">
        <v>5</v>
      </c>
      <c r="C158" s="2" t="s">
        <v>6</v>
      </c>
      <c r="D158" s="2" t="s">
        <v>7</v>
      </c>
      <c r="E158" s="3" t="s">
        <v>8</v>
      </c>
      <c r="F158" s="3" t="s">
        <v>9</v>
      </c>
      <c r="G158" s="2" t="s">
        <v>10</v>
      </c>
      <c r="H158" s="2" t="s">
        <v>11</v>
      </c>
      <c r="I158" s="2" t="s">
        <v>12</v>
      </c>
      <c r="J158" s="2" t="s">
        <v>13</v>
      </c>
      <c r="K158" s="2" t="s">
        <v>295</v>
      </c>
      <c r="L158" s="2" t="s">
        <v>14</v>
      </c>
      <c r="M158" s="2" t="s">
        <v>15</v>
      </c>
      <c r="N158" s="2" t="s">
        <v>16</v>
      </c>
    </row>
    <row r="159" spans="1:14" s="7" customFormat="1" ht="75" x14ac:dyDescent="0.25">
      <c r="A159" s="9">
        <v>126</v>
      </c>
      <c r="B159" s="5" t="s">
        <v>67</v>
      </c>
      <c r="C159" s="4" t="s">
        <v>68</v>
      </c>
      <c r="D159" s="5" t="s">
        <v>17</v>
      </c>
      <c r="E159" s="5">
        <v>5</v>
      </c>
      <c r="F159" s="5">
        <v>67.36</v>
      </c>
      <c r="G159" s="10">
        <v>2</v>
      </c>
      <c r="H159" s="8">
        <f t="shared" ref="H159" si="210">ROUND(F159*G159,2)</f>
        <v>134.72</v>
      </c>
      <c r="I159" s="8">
        <f t="shared" ref="I159" si="211">ROUND(H159*42%+H159,2)</f>
        <v>191.3</v>
      </c>
      <c r="J159" s="6">
        <f t="shared" ref="J159" si="212">ROUND(I159*22%,2)</f>
        <v>42.09</v>
      </c>
      <c r="K159" s="6">
        <f>ROUND(I159*65.9%,2)</f>
        <v>126.07</v>
      </c>
      <c r="L159" s="8">
        <f t="shared" ref="L159" si="213">ROUND(SUM(I159:K159),2)</f>
        <v>359.46</v>
      </c>
      <c r="M159" s="8">
        <f t="shared" ref="M159" si="214">ROUND(L159*12%,2)</f>
        <v>43.14</v>
      </c>
      <c r="N159" s="8">
        <f t="shared" ref="N159" si="215">ROUND(L159+M159,2)</f>
        <v>402.6</v>
      </c>
    </row>
    <row r="160" spans="1:14" s="25" customFormat="1" ht="90" x14ac:dyDescent="0.25">
      <c r="A160" s="5">
        <v>127</v>
      </c>
      <c r="B160" s="24" t="s">
        <v>238</v>
      </c>
      <c r="C160" s="4" t="s">
        <v>239</v>
      </c>
      <c r="D160" s="5" t="s">
        <v>17</v>
      </c>
      <c r="E160" s="5">
        <v>5</v>
      </c>
      <c r="F160" s="5">
        <v>67.36</v>
      </c>
      <c r="G160" s="10">
        <f>2*1.2</f>
        <v>2.4</v>
      </c>
      <c r="H160" s="8">
        <f t="shared" si="175"/>
        <v>161.66</v>
      </c>
      <c r="I160" s="8">
        <f t="shared" si="56"/>
        <v>229.56</v>
      </c>
      <c r="J160" s="6">
        <f t="shared" si="138"/>
        <v>50.5</v>
      </c>
      <c r="K160" s="6">
        <f t="shared" ref="K160:K161" si="216">ROUND(I160*65.9%,2)</f>
        <v>151.28</v>
      </c>
      <c r="L160" s="8">
        <f t="shared" si="199"/>
        <v>431.34</v>
      </c>
      <c r="M160" s="8">
        <f t="shared" si="57"/>
        <v>51.76</v>
      </c>
      <c r="N160" s="8">
        <f t="shared" si="58"/>
        <v>483.1</v>
      </c>
    </row>
    <row r="161" spans="1:14" s="7" customFormat="1" ht="75" x14ac:dyDescent="0.25">
      <c r="A161" s="9">
        <v>128</v>
      </c>
      <c r="B161" s="5" t="s">
        <v>22</v>
      </c>
      <c r="C161" s="4" t="s">
        <v>23</v>
      </c>
      <c r="D161" s="5" t="s">
        <v>17</v>
      </c>
      <c r="E161" s="5">
        <v>5</v>
      </c>
      <c r="F161" s="5">
        <v>67.36</v>
      </c>
      <c r="G161" s="10">
        <v>2.4390000000000001</v>
      </c>
      <c r="H161" s="8">
        <f t="shared" si="175"/>
        <v>164.29</v>
      </c>
      <c r="I161" s="8">
        <f t="shared" si="56"/>
        <v>233.29</v>
      </c>
      <c r="J161" s="6">
        <f t="shared" si="138"/>
        <v>51.32</v>
      </c>
      <c r="K161" s="6">
        <f t="shared" si="216"/>
        <v>153.74</v>
      </c>
      <c r="L161" s="8">
        <f t="shared" si="199"/>
        <v>438.35</v>
      </c>
      <c r="M161" s="8">
        <f t="shared" si="57"/>
        <v>52.6</v>
      </c>
      <c r="N161" s="8">
        <f t="shared" si="58"/>
        <v>490.95</v>
      </c>
    </row>
    <row r="162" spans="1:14" s="7" customFormat="1" x14ac:dyDescent="0.25">
      <c r="A162" s="37" t="s">
        <v>236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/>
    </row>
    <row r="163" spans="1:14" s="7" customFormat="1" ht="60" x14ac:dyDescent="0.25">
      <c r="A163" s="9">
        <v>129</v>
      </c>
      <c r="B163" s="18" t="s">
        <v>105</v>
      </c>
      <c r="C163" s="14" t="s">
        <v>106</v>
      </c>
      <c r="D163" s="9" t="s">
        <v>17</v>
      </c>
      <c r="E163" s="9">
        <v>5</v>
      </c>
      <c r="F163" s="16">
        <v>67.36</v>
      </c>
      <c r="G163" s="9">
        <v>1.284</v>
      </c>
      <c r="H163" s="16">
        <f>ROUND(F163*G163,2)</f>
        <v>86.49</v>
      </c>
      <c r="I163" s="16">
        <f>ROUND(H163*42%+H163,2)</f>
        <v>122.82</v>
      </c>
      <c r="J163" s="6">
        <f t="shared" ref="J163" si="217">ROUND(I163*22%,2)</f>
        <v>27.02</v>
      </c>
      <c r="K163" s="6">
        <f>ROUND(I163*65.9%,2)</f>
        <v>80.94</v>
      </c>
      <c r="L163" s="16">
        <f t="shared" ref="L163:L170" si="218">ROUND(SUM(I163:K163),2)</f>
        <v>230.78</v>
      </c>
      <c r="M163" s="16">
        <f t="shared" ref="M163" si="219">ROUND(L163*12%,2)</f>
        <v>27.69</v>
      </c>
      <c r="N163" s="16">
        <f t="shared" ref="N163" si="220">ROUND(L163+M163,2)</f>
        <v>258.47000000000003</v>
      </c>
    </row>
    <row r="164" spans="1:14" s="7" customFormat="1" ht="45" x14ac:dyDescent="0.25">
      <c r="A164" s="5">
        <v>130</v>
      </c>
      <c r="B164" s="18" t="s">
        <v>291</v>
      </c>
      <c r="C164" s="14" t="s">
        <v>292</v>
      </c>
      <c r="D164" s="9" t="s">
        <v>17</v>
      </c>
      <c r="E164" s="9">
        <v>5</v>
      </c>
      <c r="F164" s="16">
        <v>67.36</v>
      </c>
      <c r="G164" s="9">
        <v>1.07</v>
      </c>
      <c r="H164" s="16">
        <f>ROUND(F164*G164,2)</f>
        <v>72.08</v>
      </c>
      <c r="I164" s="16">
        <f>ROUND(H164*42%+H164,2)</f>
        <v>102.35</v>
      </c>
      <c r="J164" s="6">
        <f t="shared" si="138"/>
        <v>22.52</v>
      </c>
      <c r="K164" s="6">
        <f t="shared" ref="K164:K166" si="221">ROUND(I164*65.9%,2)</f>
        <v>67.45</v>
      </c>
      <c r="L164" s="16">
        <f t="shared" si="218"/>
        <v>192.32</v>
      </c>
      <c r="M164" s="16">
        <f t="shared" si="57"/>
        <v>23.08</v>
      </c>
      <c r="N164" s="16">
        <f t="shared" si="58"/>
        <v>215.4</v>
      </c>
    </row>
    <row r="165" spans="1:14" s="7" customFormat="1" ht="45" x14ac:dyDescent="0.25">
      <c r="A165" s="9">
        <v>131</v>
      </c>
      <c r="B165" s="9" t="s">
        <v>107</v>
      </c>
      <c r="C165" s="14" t="s">
        <v>108</v>
      </c>
      <c r="D165" s="9" t="s">
        <v>17</v>
      </c>
      <c r="E165" s="9">
        <v>5</v>
      </c>
      <c r="F165" s="16">
        <v>67.36</v>
      </c>
      <c r="G165" s="15">
        <v>1.7</v>
      </c>
      <c r="H165" s="16">
        <f t="shared" si="175"/>
        <v>114.51</v>
      </c>
      <c r="I165" s="16">
        <f t="shared" si="56"/>
        <v>162.6</v>
      </c>
      <c r="J165" s="6">
        <f t="shared" si="138"/>
        <v>35.770000000000003</v>
      </c>
      <c r="K165" s="6">
        <f t="shared" si="221"/>
        <v>107.15</v>
      </c>
      <c r="L165" s="16">
        <f t="shared" si="218"/>
        <v>305.52</v>
      </c>
      <c r="M165" s="16">
        <f t="shared" si="57"/>
        <v>36.659999999999997</v>
      </c>
      <c r="N165" s="16">
        <f t="shared" si="58"/>
        <v>342.18</v>
      </c>
    </row>
    <row r="166" spans="1:14" s="7" customFormat="1" ht="60" x14ac:dyDescent="0.25">
      <c r="A166" s="9">
        <v>132</v>
      </c>
      <c r="B166" s="22" t="s">
        <v>152</v>
      </c>
      <c r="C166" s="20" t="s">
        <v>153</v>
      </c>
      <c r="D166" s="19" t="s">
        <v>17</v>
      </c>
      <c r="E166" s="19">
        <v>5</v>
      </c>
      <c r="F166" s="16">
        <v>67.36</v>
      </c>
      <c r="G166" s="19">
        <f>1.36*1.2</f>
        <v>1.6320000000000001</v>
      </c>
      <c r="H166" s="21">
        <f t="shared" si="175"/>
        <v>109.93</v>
      </c>
      <c r="I166" s="21">
        <f t="shared" ref="I166:I173" si="222">ROUND(H166*42%+H166,2)</f>
        <v>156.1</v>
      </c>
      <c r="J166" s="6">
        <f t="shared" si="138"/>
        <v>34.340000000000003</v>
      </c>
      <c r="K166" s="6">
        <f t="shared" si="221"/>
        <v>102.87</v>
      </c>
      <c r="L166" s="21">
        <f t="shared" si="218"/>
        <v>293.31</v>
      </c>
      <c r="M166" s="21">
        <f t="shared" ref="M166:M170" si="223">ROUND(L166*12%,2)</f>
        <v>35.200000000000003</v>
      </c>
      <c r="N166" s="21">
        <f t="shared" ref="N166:N173" si="224">ROUND(L166+M166,2)</f>
        <v>328.51</v>
      </c>
    </row>
    <row r="167" spans="1:14" s="1" customFormat="1" ht="51" customHeight="1" x14ac:dyDescent="0.25">
      <c r="A167" s="2" t="s">
        <v>4</v>
      </c>
      <c r="B167" s="2" t="s">
        <v>5</v>
      </c>
      <c r="C167" s="2" t="s">
        <v>6</v>
      </c>
      <c r="D167" s="2" t="s">
        <v>7</v>
      </c>
      <c r="E167" s="3" t="s">
        <v>8</v>
      </c>
      <c r="F167" s="3" t="s">
        <v>9</v>
      </c>
      <c r="G167" s="2" t="s">
        <v>10</v>
      </c>
      <c r="H167" s="2" t="s">
        <v>11</v>
      </c>
      <c r="I167" s="2" t="s">
        <v>12</v>
      </c>
      <c r="J167" s="2" t="s">
        <v>13</v>
      </c>
      <c r="K167" s="2" t="s">
        <v>295</v>
      </c>
      <c r="L167" s="2" t="s">
        <v>14</v>
      </c>
      <c r="M167" s="2" t="s">
        <v>15</v>
      </c>
      <c r="N167" s="2" t="s">
        <v>16</v>
      </c>
    </row>
    <row r="168" spans="1:14" s="7" customFormat="1" ht="45" x14ac:dyDescent="0.25">
      <c r="A168" s="9">
        <v>133</v>
      </c>
      <c r="B168" s="22" t="s">
        <v>190</v>
      </c>
      <c r="C168" s="20" t="s">
        <v>191</v>
      </c>
      <c r="D168" s="19" t="s">
        <v>17</v>
      </c>
      <c r="E168" s="19">
        <v>5</v>
      </c>
      <c r="F168" s="16">
        <v>67.36</v>
      </c>
      <c r="G168" s="19">
        <v>1.36</v>
      </c>
      <c r="H168" s="21">
        <f t="shared" ref="H168:H169" si="225">ROUND(F168*G168,2)</f>
        <v>91.61</v>
      </c>
      <c r="I168" s="21">
        <f t="shared" ref="I168:I169" si="226">ROUND(H168*42%+H168,2)</f>
        <v>130.09</v>
      </c>
      <c r="J168" s="6">
        <f t="shared" ref="J168:J169" si="227">ROUND(I168*22%,2)</f>
        <v>28.62</v>
      </c>
      <c r="K168" s="6">
        <f>ROUND(I168*65.9%,2)</f>
        <v>85.73</v>
      </c>
      <c r="L168" s="21">
        <f t="shared" ref="L168:L169" si="228">ROUND(SUM(I168:K168),2)</f>
        <v>244.44</v>
      </c>
      <c r="M168" s="21">
        <f t="shared" ref="M168:M169" si="229">ROUND(L168*12%,2)</f>
        <v>29.33</v>
      </c>
      <c r="N168" s="21">
        <f t="shared" ref="N168:N169" si="230">ROUND(L168+M168,2)</f>
        <v>273.77</v>
      </c>
    </row>
    <row r="169" spans="1:14" s="25" customFormat="1" ht="60" x14ac:dyDescent="0.25">
      <c r="A169" s="5">
        <v>134</v>
      </c>
      <c r="B169" s="24" t="s">
        <v>300</v>
      </c>
      <c r="C169" s="4" t="s">
        <v>301</v>
      </c>
      <c r="D169" s="5" t="s">
        <v>17</v>
      </c>
      <c r="E169" s="5">
        <v>5</v>
      </c>
      <c r="F169" s="8">
        <v>67.36</v>
      </c>
      <c r="G169" s="5">
        <v>3.2000000000000001E-2</v>
      </c>
      <c r="H169" s="8">
        <f t="shared" si="225"/>
        <v>2.16</v>
      </c>
      <c r="I169" s="8">
        <f t="shared" si="226"/>
        <v>3.07</v>
      </c>
      <c r="J169" s="6">
        <f t="shared" si="227"/>
        <v>0.68</v>
      </c>
      <c r="K169" s="6">
        <f>ROUND(I169*65.9%,2)</f>
        <v>2.02</v>
      </c>
      <c r="L169" s="8">
        <f t="shared" si="228"/>
        <v>5.77</v>
      </c>
      <c r="M169" s="8">
        <f t="shared" si="229"/>
        <v>0.69</v>
      </c>
      <c r="N169" s="8">
        <f t="shared" si="230"/>
        <v>6.46</v>
      </c>
    </row>
    <row r="170" spans="1:14" s="25" customFormat="1" ht="60" x14ac:dyDescent="0.25">
      <c r="A170" s="5">
        <v>135</v>
      </c>
      <c r="B170" s="24" t="s">
        <v>302</v>
      </c>
      <c r="C170" s="4" t="s">
        <v>303</v>
      </c>
      <c r="D170" s="5" t="s">
        <v>17</v>
      </c>
      <c r="E170" s="5">
        <v>5</v>
      </c>
      <c r="F170" s="8">
        <v>67.36</v>
      </c>
      <c r="G170" s="5">
        <v>6.7000000000000004E-2</v>
      </c>
      <c r="H170" s="8">
        <f t="shared" si="175"/>
        <v>4.51</v>
      </c>
      <c r="I170" s="8">
        <f t="shared" si="222"/>
        <v>6.4</v>
      </c>
      <c r="J170" s="6">
        <f t="shared" si="138"/>
        <v>1.41</v>
      </c>
      <c r="K170" s="6">
        <f>ROUND(I170*65.9%,2)</f>
        <v>4.22</v>
      </c>
      <c r="L170" s="8">
        <f t="shared" si="218"/>
        <v>12.03</v>
      </c>
      <c r="M170" s="8">
        <f t="shared" si="223"/>
        <v>1.44</v>
      </c>
      <c r="N170" s="8">
        <f t="shared" si="224"/>
        <v>13.47</v>
      </c>
    </row>
    <row r="171" spans="1:14" s="7" customFormat="1" ht="117.75" customHeight="1" x14ac:dyDescent="0.25">
      <c r="A171" s="9">
        <v>136</v>
      </c>
      <c r="B171" s="11" t="s">
        <v>223</v>
      </c>
      <c r="C171" s="14" t="s">
        <v>224</v>
      </c>
      <c r="D171" s="5" t="s">
        <v>17</v>
      </c>
      <c r="E171" s="9">
        <v>5</v>
      </c>
      <c r="F171" s="16">
        <v>67.36</v>
      </c>
      <c r="G171" s="12">
        <v>3.2</v>
      </c>
      <c r="H171" s="6">
        <f>ROUND(F171*G171,2)</f>
        <v>215.55</v>
      </c>
      <c r="I171" s="6">
        <f t="shared" si="222"/>
        <v>306.08</v>
      </c>
      <c r="J171" s="6">
        <f>ROUND(I171*22%,2)</f>
        <v>67.34</v>
      </c>
      <c r="K171" s="6">
        <f t="shared" ref="K171:K173" si="231">ROUND(I171*65.9%,2)</f>
        <v>201.71</v>
      </c>
      <c r="L171" s="6">
        <f>ROUND(SUM(I171:K171),2)</f>
        <v>575.13</v>
      </c>
      <c r="M171" s="6">
        <f>ROUND(L171*12%,2)</f>
        <v>69.02</v>
      </c>
      <c r="N171" s="6">
        <f t="shared" si="224"/>
        <v>644.15</v>
      </c>
    </row>
    <row r="172" spans="1:14" s="7" customFormat="1" ht="45" x14ac:dyDescent="0.25">
      <c r="A172" s="9">
        <v>137</v>
      </c>
      <c r="B172" s="5" t="s">
        <v>47</v>
      </c>
      <c r="C172" s="4" t="s">
        <v>48</v>
      </c>
      <c r="D172" s="5" t="s">
        <v>17</v>
      </c>
      <c r="E172" s="5">
        <v>5</v>
      </c>
      <c r="F172" s="8">
        <v>67.36</v>
      </c>
      <c r="G172" s="5">
        <v>7.0999999999999994E-2</v>
      </c>
      <c r="H172" s="8">
        <f t="shared" ref="H172:H173" si="232">ROUND(F172*G172,2)</f>
        <v>4.78</v>
      </c>
      <c r="I172" s="8">
        <f t="shared" si="222"/>
        <v>6.79</v>
      </c>
      <c r="J172" s="6">
        <f t="shared" ref="J172:J173" si="233">ROUND(I172*22%,2)</f>
        <v>1.49</v>
      </c>
      <c r="K172" s="6">
        <f t="shared" si="231"/>
        <v>4.47</v>
      </c>
      <c r="L172" s="8">
        <f t="shared" ref="L172" si="234">ROUND(SUM(I172:K172),2)</f>
        <v>12.75</v>
      </c>
      <c r="M172" s="8">
        <f t="shared" ref="M172:M173" si="235">ROUND(L172*12%,2)</f>
        <v>1.53</v>
      </c>
      <c r="N172" s="8">
        <f t="shared" si="224"/>
        <v>14.28</v>
      </c>
    </row>
    <row r="173" spans="1:14" s="7" customFormat="1" ht="120" x14ac:dyDescent="0.25">
      <c r="A173" s="5">
        <v>138</v>
      </c>
      <c r="B173" s="24" t="s">
        <v>271</v>
      </c>
      <c r="C173" s="4" t="s">
        <v>272</v>
      </c>
      <c r="D173" s="5" t="s">
        <v>17</v>
      </c>
      <c r="E173" s="19">
        <v>4</v>
      </c>
      <c r="F173" s="19">
        <v>59.05</v>
      </c>
      <c r="G173" s="23">
        <f>0.513*1.2</f>
        <v>0.61560000000000004</v>
      </c>
      <c r="H173" s="21">
        <f t="shared" si="232"/>
        <v>36.35</v>
      </c>
      <c r="I173" s="21">
        <f t="shared" si="222"/>
        <v>51.62</v>
      </c>
      <c r="J173" s="6">
        <f t="shared" si="233"/>
        <v>11.36</v>
      </c>
      <c r="K173" s="6">
        <f t="shared" si="231"/>
        <v>34.020000000000003</v>
      </c>
      <c r="L173" s="21">
        <f t="shared" ref="L173" si="236">ROUND(SUM(I173:K173),2)</f>
        <v>97</v>
      </c>
      <c r="M173" s="21">
        <f t="shared" si="235"/>
        <v>11.64</v>
      </c>
      <c r="N173" s="21">
        <f t="shared" si="224"/>
        <v>108.64</v>
      </c>
    </row>
    <row r="174" spans="1:14" s="7" customFormat="1" x14ac:dyDescent="0.25">
      <c r="A174" s="37" t="s">
        <v>229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9"/>
    </row>
    <row r="175" spans="1:14" s="7" customFormat="1" ht="81" customHeight="1" x14ac:dyDescent="0.25">
      <c r="A175" s="11">
        <v>139</v>
      </c>
      <c r="B175" s="11" t="s">
        <v>215</v>
      </c>
      <c r="C175" s="14" t="s">
        <v>216</v>
      </c>
      <c r="D175" s="5" t="s">
        <v>17</v>
      </c>
      <c r="E175" s="9">
        <v>3</v>
      </c>
      <c r="F175" s="9">
        <v>52.49</v>
      </c>
      <c r="G175" s="12">
        <v>0.66700000000000004</v>
      </c>
      <c r="H175" s="6">
        <f>ROUND(F175*G175,2)</f>
        <v>35.01</v>
      </c>
      <c r="I175" s="6">
        <f t="shared" ref="I175:I178" si="237">ROUND(H175*42%+H175,2)</f>
        <v>49.71</v>
      </c>
      <c r="J175" s="6">
        <f>ROUND(I175*22%,2)</f>
        <v>10.94</v>
      </c>
      <c r="K175" s="6">
        <f>ROUND(I175*65.9%,2)</f>
        <v>32.76</v>
      </c>
      <c r="L175" s="6">
        <f>ROUND(SUM(I175:K175),2)</f>
        <v>93.41</v>
      </c>
      <c r="M175" s="6">
        <f t="shared" ref="M175:M178" si="238">ROUND(L175*12%,2)</f>
        <v>11.21</v>
      </c>
      <c r="N175" s="6">
        <f t="shared" ref="N175:N178" si="239">ROUND(L175+M175,2)</f>
        <v>104.62</v>
      </c>
    </row>
    <row r="176" spans="1:14" s="7" customFormat="1" ht="30" x14ac:dyDescent="0.25">
      <c r="A176" s="5">
        <v>140</v>
      </c>
      <c r="B176" s="9" t="s">
        <v>96</v>
      </c>
      <c r="C176" s="14" t="s">
        <v>258</v>
      </c>
      <c r="D176" s="9" t="s">
        <v>17</v>
      </c>
      <c r="E176" s="9">
        <v>2</v>
      </c>
      <c r="F176" s="9">
        <v>47.24</v>
      </c>
      <c r="G176" s="9">
        <v>0.04</v>
      </c>
      <c r="H176" s="16">
        <f t="shared" ref="H176" si="240">ROUND(F176*G176,2)</f>
        <v>1.89</v>
      </c>
      <c r="I176" s="16">
        <f t="shared" si="237"/>
        <v>2.68</v>
      </c>
      <c r="J176" s="6">
        <f t="shared" ref="J176" si="241">ROUND(I176*22%,2)</f>
        <v>0.59</v>
      </c>
      <c r="K176" s="6">
        <f>ROUND(I176*65.9%,2)</f>
        <v>1.77</v>
      </c>
      <c r="L176" s="16">
        <f t="shared" ref="L176" si="242">ROUND(SUM(I176:K176),2)</f>
        <v>5.04</v>
      </c>
      <c r="M176" s="16">
        <f t="shared" si="238"/>
        <v>0.6</v>
      </c>
      <c r="N176" s="16">
        <f t="shared" si="239"/>
        <v>5.64</v>
      </c>
    </row>
    <row r="177" spans="1:14" s="1" customFormat="1" ht="51" customHeight="1" x14ac:dyDescent="0.25">
      <c r="A177" s="2" t="s">
        <v>4</v>
      </c>
      <c r="B177" s="2" t="s">
        <v>5</v>
      </c>
      <c r="C177" s="2" t="s">
        <v>6</v>
      </c>
      <c r="D177" s="2" t="s">
        <v>7</v>
      </c>
      <c r="E177" s="3" t="s">
        <v>8</v>
      </c>
      <c r="F177" s="3" t="s">
        <v>9</v>
      </c>
      <c r="G177" s="2" t="s">
        <v>10</v>
      </c>
      <c r="H177" s="2" t="s">
        <v>11</v>
      </c>
      <c r="I177" s="2" t="s">
        <v>12</v>
      </c>
      <c r="J177" s="2" t="s">
        <v>13</v>
      </c>
      <c r="K177" s="2" t="s">
        <v>295</v>
      </c>
      <c r="L177" s="2" t="s">
        <v>14</v>
      </c>
      <c r="M177" s="2" t="s">
        <v>15</v>
      </c>
      <c r="N177" s="2" t="s">
        <v>16</v>
      </c>
    </row>
    <row r="178" spans="1:14" s="7" customFormat="1" ht="107.25" customHeight="1" x14ac:dyDescent="0.25">
      <c r="A178" s="11">
        <v>141</v>
      </c>
      <c r="B178" s="11" t="s">
        <v>215</v>
      </c>
      <c r="C178" s="14" t="s">
        <v>222</v>
      </c>
      <c r="D178" s="5" t="s">
        <v>17</v>
      </c>
      <c r="E178" s="9">
        <v>3</v>
      </c>
      <c r="F178" s="9">
        <v>52.49</v>
      </c>
      <c r="G178" s="12">
        <v>0.66700000000000004</v>
      </c>
      <c r="H178" s="6">
        <f>ROUND(F178*G178,2)</f>
        <v>35.01</v>
      </c>
      <c r="I178" s="6">
        <f t="shared" si="237"/>
        <v>49.71</v>
      </c>
      <c r="J178" s="6">
        <f>ROUND(I178*22%,2)</f>
        <v>10.94</v>
      </c>
      <c r="K178" s="6">
        <f>ROUND(I178*65.9%,2)</f>
        <v>32.76</v>
      </c>
      <c r="L178" s="6">
        <f>ROUND(SUM(I178:K178),2)</f>
        <v>93.41</v>
      </c>
      <c r="M178" s="6">
        <f t="shared" si="238"/>
        <v>11.21</v>
      </c>
      <c r="N178" s="6">
        <f t="shared" si="239"/>
        <v>104.62</v>
      </c>
    </row>
    <row r="179" spans="1:14" s="1" customFormat="1" ht="15.75" x14ac:dyDescent="0.25"/>
    <row r="180" spans="1:14" s="1" customFormat="1" ht="15.75" x14ac:dyDescent="0.25">
      <c r="B180" s="1" t="s">
        <v>18</v>
      </c>
      <c r="I180" s="1" t="s">
        <v>19</v>
      </c>
    </row>
    <row r="181" spans="1:14" s="1" customFormat="1" ht="15.75" x14ac:dyDescent="0.25"/>
    <row r="182" spans="1:14" s="1" customFormat="1" ht="15.75" x14ac:dyDescent="0.25">
      <c r="B182" s="1" t="s">
        <v>20</v>
      </c>
    </row>
    <row r="183" spans="1:14" s="1" customFormat="1" ht="15.75" x14ac:dyDescent="0.25"/>
    <row r="184" spans="1:14" s="1" customFormat="1" ht="15.75" x14ac:dyDescent="0.25">
      <c r="B184" s="1" t="s">
        <v>21</v>
      </c>
    </row>
    <row r="185" spans="1:14" s="1" customFormat="1" ht="15.75" x14ac:dyDescent="0.25"/>
    <row r="186" spans="1:14" s="1" customFormat="1" ht="15.75" x14ac:dyDescent="0.25"/>
    <row r="187" spans="1:14" s="1" customFormat="1" ht="15.75" x14ac:dyDescent="0.25"/>
    <row r="188" spans="1:14" s="1" customFormat="1" ht="15.75" x14ac:dyDescent="0.25"/>
    <row r="189" spans="1:14" s="1" customFormat="1" ht="15.75" x14ac:dyDescent="0.25"/>
    <row r="190" spans="1:14" s="1" customFormat="1" ht="15.75" x14ac:dyDescent="0.25"/>
    <row r="191" spans="1:14" s="1" customFormat="1" ht="15.75" x14ac:dyDescent="0.25"/>
    <row r="192" spans="1:14" s="1" customFormat="1" ht="15.75" x14ac:dyDescent="0.25"/>
    <row r="193" s="1" customFormat="1" ht="15.75" x14ac:dyDescent="0.25"/>
    <row r="194" s="1" customFormat="1" ht="15.75" x14ac:dyDescent="0.25"/>
  </sheetData>
  <mergeCells count="12">
    <mergeCell ref="A174:N174"/>
    <mergeCell ref="A7:N7"/>
    <mergeCell ref="A8:N8"/>
    <mergeCell ref="A11:N11"/>
    <mergeCell ref="A54:N54"/>
    <mergeCell ref="A69:N69"/>
    <mergeCell ref="A94:N94"/>
    <mergeCell ref="A114:N114"/>
    <mergeCell ref="A136:N136"/>
    <mergeCell ref="A152:N152"/>
    <mergeCell ref="A157:N157"/>
    <mergeCell ref="A162:N162"/>
  </mergeCells>
  <pageMargins left="0.39370078740157483" right="0.39370078740157483" top="0.78740157480314965" bottom="0.39370078740157483" header="0.31496062992125984" footer="0.31496062992125984"/>
  <pageSetup paperSize="9" scale="84" orientation="landscape" r:id="rId1"/>
  <rowBreaks count="13" manualBreakCount="13">
    <brk id="45" max="13" man="1"/>
    <brk id="52" max="13" man="1"/>
    <brk id="87" max="13" man="1"/>
    <brk id="92" max="13" man="1"/>
    <brk id="98" max="13" man="1"/>
    <brk id="110" max="13" man="1"/>
    <brk id="121" max="13" man="1"/>
    <brk id="130" max="13" man="1"/>
    <brk id="140" max="13" man="1"/>
    <brk id="146" max="13" man="1"/>
    <brk id="156" max="13" man="1"/>
    <brk id="166" max="13" man="1"/>
    <brk id="176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topLeftCell="A10" zoomScaleNormal="100" workbookViewId="0">
      <selection activeCell="A18" sqref="A18:XFD18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32" t="s">
        <v>314</v>
      </c>
    </row>
    <row r="5" spans="1:14" s="1" customFormat="1" ht="15.75" x14ac:dyDescent="0.25">
      <c r="L5" s="32" t="s">
        <v>306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307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45" x14ac:dyDescent="0.25">
      <c r="A12" s="5">
        <v>1</v>
      </c>
      <c r="B12" s="9" t="s">
        <v>308</v>
      </c>
      <c r="C12" s="14" t="s">
        <v>309</v>
      </c>
      <c r="D12" s="9" t="s">
        <v>27</v>
      </c>
      <c r="E12" s="9">
        <v>1</v>
      </c>
      <c r="F12" s="16">
        <v>43.74</v>
      </c>
      <c r="G12" s="9">
        <v>6.25</v>
      </c>
      <c r="H12" s="16">
        <f t="shared" ref="H12" si="0">ROUND(F12*G12,2)</f>
        <v>273.38</v>
      </c>
      <c r="I12" s="16">
        <f t="shared" ref="I12" si="1">ROUND(H12*42%+H12,2)</f>
        <v>388.2</v>
      </c>
      <c r="J12" s="6">
        <f t="shared" ref="J12" si="2">ROUND(I12*22%,2)</f>
        <v>85.4</v>
      </c>
      <c r="K12" s="6">
        <f>ROUND(I12*65.9%,2)</f>
        <v>255.82</v>
      </c>
      <c r="L12" s="16">
        <f t="shared" ref="L12" si="3">ROUND(SUM(I12:K12),2)</f>
        <v>729.42</v>
      </c>
      <c r="M12" s="16">
        <f t="shared" ref="M12" si="4">ROUND(L12*12%,2)</f>
        <v>87.53</v>
      </c>
      <c r="N12" s="16">
        <f t="shared" ref="N12" si="5">ROUND(L12+M12,2)</f>
        <v>816.95</v>
      </c>
    </row>
    <row r="13" spans="1:14" s="7" customFormat="1" x14ac:dyDescent="0.25">
      <c r="A13" s="37" t="s">
        <v>237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7" customFormat="1" ht="60" x14ac:dyDescent="0.25">
      <c r="A14" s="5">
        <v>2</v>
      </c>
      <c r="B14" s="5" t="s">
        <v>310</v>
      </c>
      <c r="C14" s="4" t="s">
        <v>311</v>
      </c>
      <c r="D14" s="5" t="s">
        <v>64</v>
      </c>
      <c r="E14" s="5">
        <v>2</v>
      </c>
      <c r="F14" s="5">
        <v>47.24</v>
      </c>
      <c r="G14" s="5">
        <v>3.2</v>
      </c>
      <c r="H14" s="8">
        <f t="shared" ref="H14" si="6">ROUND(F14*G14,2)</f>
        <v>151.16999999999999</v>
      </c>
      <c r="I14" s="8">
        <f t="shared" ref="I14" si="7">ROUND(H14*42%+H14,2)</f>
        <v>214.66</v>
      </c>
      <c r="J14" s="6">
        <f t="shared" ref="J14" si="8">ROUND(I14*22%,2)</f>
        <v>47.23</v>
      </c>
      <c r="K14" s="6">
        <f t="shared" ref="K14" si="9">ROUND(I14*65.9%,2)</f>
        <v>141.46</v>
      </c>
      <c r="L14" s="8">
        <f t="shared" ref="L14" si="10">ROUND(SUM(I14:K14),2)</f>
        <v>403.35</v>
      </c>
      <c r="M14" s="8">
        <f t="shared" ref="M14" si="11">ROUND(L14*12%,2)</f>
        <v>48.4</v>
      </c>
      <c r="N14" s="8">
        <f t="shared" ref="N14" si="12">ROUND(L14+M14,2)</f>
        <v>451.75</v>
      </c>
    </row>
    <row r="15" spans="1:14" s="7" customFormat="1" x14ac:dyDescent="0.25">
      <c r="A15" s="37" t="s">
        <v>231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s="7" customFormat="1" ht="60" x14ac:dyDescent="0.25">
      <c r="A16" s="5">
        <v>3</v>
      </c>
      <c r="B16" s="9" t="s">
        <v>312</v>
      </c>
      <c r="C16" s="14" t="s">
        <v>313</v>
      </c>
      <c r="D16" s="9" t="s">
        <v>17</v>
      </c>
      <c r="E16" s="9">
        <v>5</v>
      </c>
      <c r="F16" s="16">
        <v>67.36</v>
      </c>
      <c r="G16" s="9">
        <v>0.2</v>
      </c>
      <c r="H16" s="16">
        <f t="shared" ref="H16" si="13">ROUND(F16*G16,2)</f>
        <v>13.47</v>
      </c>
      <c r="I16" s="16">
        <f t="shared" ref="I16" si="14">ROUND(H16*42%+H16,2)</f>
        <v>19.13</v>
      </c>
      <c r="J16" s="6">
        <f t="shared" ref="J16" si="15">ROUND(I16*22%,2)</f>
        <v>4.21</v>
      </c>
      <c r="K16" s="6">
        <f t="shared" ref="K16" si="16">ROUND(I16*65.9%,2)</f>
        <v>12.61</v>
      </c>
      <c r="L16" s="16">
        <f t="shared" ref="L16" si="17">ROUND(SUM(I16:K16),2)</f>
        <v>35.950000000000003</v>
      </c>
      <c r="M16" s="16">
        <f t="shared" ref="M16" si="18">ROUND(L16*12%,2)</f>
        <v>4.3099999999999996</v>
      </c>
      <c r="N16" s="16">
        <f t="shared" ref="N16" si="19">ROUND(L16+M16,2)</f>
        <v>40.26</v>
      </c>
    </row>
    <row r="17" spans="1:14" s="7" customFormat="1" x14ac:dyDescent="0.25">
      <c r="A17" s="37" t="s">
        <v>236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s="7" customFormat="1" ht="30" x14ac:dyDescent="0.25">
      <c r="A18" s="9">
        <v>4</v>
      </c>
      <c r="B18" s="5" t="s">
        <v>315</v>
      </c>
      <c r="C18" s="4" t="s">
        <v>316</v>
      </c>
      <c r="D18" s="5" t="s">
        <v>17</v>
      </c>
      <c r="E18" s="5">
        <v>5</v>
      </c>
      <c r="F18" s="8">
        <v>67.36</v>
      </c>
      <c r="G18" s="5">
        <v>5.6000000000000001E-2</v>
      </c>
      <c r="H18" s="8">
        <f t="shared" ref="H18" si="20">ROUND(F18*G18,2)</f>
        <v>3.77</v>
      </c>
      <c r="I18" s="8">
        <f t="shared" ref="I18" si="21">ROUND(H18*42%+H18,2)</f>
        <v>5.35</v>
      </c>
      <c r="J18" s="6">
        <f t="shared" ref="J18" si="22">ROUND(I18*22%,2)</f>
        <v>1.18</v>
      </c>
      <c r="K18" s="6">
        <f t="shared" ref="K18" si="23">ROUND(I18*65.9%,2)</f>
        <v>3.53</v>
      </c>
      <c r="L18" s="8">
        <f t="shared" ref="L18" si="24">ROUND(SUM(I18:K18),2)</f>
        <v>10.06</v>
      </c>
      <c r="M18" s="8">
        <f t="shared" ref="M18" si="25">ROUND(L18*12%,2)</f>
        <v>1.21</v>
      </c>
      <c r="N18" s="8">
        <f t="shared" ref="N18" si="26">ROUND(L18+M18,2)</f>
        <v>11.27</v>
      </c>
    </row>
    <row r="19" spans="1:14" s="1" customFormat="1" ht="15.75" x14ac:dyDescent="0.25"/>
    <row r="20" spans="1:14" s="1" customFormat="1" ht="15.75" x14ac:dyDescent="0.25">
      <c r="B20" s="1" t="s">
        <v>18</v>
      </c>
      <c r="I20" s="1" t="s">
        <v>19</v>
      </c>
    </row>
    <row r="21" spans="1:14" s="1" customFormat="1" ht="15.75" x14ac:dyDescent="0.25"/>
    <row r="22" spans="1:14" s="1" customFormat="1" ht="15.75" x14ac:dyDescent="0.25">
      <c r="B22" s="1" t="s">
        <v>20</v>
      </c>
    </row>
    <row r="23" spans="1:14" s="1" customFormat="1" ht="15.75" x14ac:dyDescent="0.25"/>
    <row r="24" spans="1:14" s="1" customFormat="1" ht="15.75" x14ac:dyDescent="0.25">
      <c r="B24" s="1" t="s">
        <v>21</v>
      </c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6">
    <mergeCell ref="A17:N17"/>
    <mergeCell ref="A13:N13"/>
    <mergeCell ref="A11:N11"/>
    <mergeCell ref="A7:N7"/>
    <mergeCell ref="A8:N8"/>
    <mergeCell ref="A15:N15"/>
  </mergeCells>
  <pageMargins left="0.39370078740157483" right="0.39370078740157483" top="0.78740157480314965" bottom="0.3937007874015748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4"/>
  <sheetViews>
    <sheetView topLeftCell="A4" zoomScaleNormal="100" workbookViewId="0">
      <selection activeCell="A14" sqref="A14:XFD14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32" t="s">
        <v>2</v>
      </c>
    </row>
    <row r="5" spans="1:14" s="1" customFormat="1" ht="15.75" x14ac:dyDescent="0.25">
      <c r="L5" s="32" t="s">
        <v>325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30" x14ac:dyDescent="0.25">
      <c r="A12" s="5">
        <v>1</v>
      </c>
      <c r="B12" s="9" t="s">
        <v>318</v>
      </c>
      <c r="C12" s="14" t="s">
        <v>319</v>
      </c>
      <c r="D12" s="9" t="s">
        <v>36</v>
      </c>
      <c r="E12" s="9">
        <v>1</v>
      </c>
      <c r="F12" s="16">
        <v>43.74</v>
      </c>
      <c r="G12" s="9">
        <v>1.1499999999999999</v>
      </c>
      <c r="H12" s="16">
        <f t="shared" ref="H12" si="0">ROUND(F12*G12,2)</f>
        <v>50.3</v>
      </c>
      <c r="I12" s="16">
        <f t="shared" ref="I12" si="1">ROUND(H12*42%+H12,2)</f>
        <v>71.430000000000007</v>
      </c>
      <c r="J12" s="6">
        <f t="shared" ref="J12" si="2">ROUND(I12*22%,2)</f>
        <v>15.71</v>
      </c>
      <c r="K12" s="6">
        <f>ROUND(I12*65.9%,2)</f>
        <v>47.07</v>
      </c>
      <c r="L12" s="16">
        <f t="shared" ref="L12" si="3">ROUND(SUM(I12:K12),2)</f>
        <v>134.21</v>
      </c>
      <c r="M12" s="16">
        <f t="shared" ref="M12" si="4">ROUND(L12*12%,2)</f>
        <v>16.11</v>
      </c>
      <c r="N12" s="16">
        <f t="shared" ref="N12" si="5">ROUND(L12+M12,2)</f>
        <v>150.32</v>
      </c>
    </row>
    <row r="13" spans="1:14" s="7" customFormat="1" x14ac:dyDescent="0.25">
      <c r="A13" s="37" t="s">
        <v>233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7" customFormat="1" ht="30" x14ac:dyDescent="0.25">
      <c r="A14" s="9">
        <v>2</v>
      </c>
      <c r="B14" s="18" t="s">
        <v>321</v>
      </c>
      <c r="C14" s="14" t="s">
        <v>320</v>
      </c>
      <c r="D14" s="9" t="s">
        <v>17</v>
      </c>
      <c r="E14" s="9">
        <v>5</v>
      </c>
      <c r="F14" s="9">
        <v>67.36</v>
      </c>
      <c r="G14" s="9">
        <f>1.071*1.2</f>
        <v>1.2851999999999999</v>
      </c>
      <c r="H14" s="16">
        <f t="shared" ref="H14:H16" si="6">ROUND(F14*G14,2)</f>
        <v>86.57</v>
      </c>
      <c r="I14" s="16">
        <f t="shared" ref="I14:I16" si="7">ROUND(H14*42%+H14,2)</f>
        <v>122.93</v>
      </c>
      <c r="J14" s="6">
        <f t="shared" ref="J14:J16" si="8">ROUND(I14*22%,2)</f>
        <v>27.04</v>
      </c>
      <c r="K14" s="6">
        <f>ROUND(I14*65.9%,2)</f>
        <v>81.010000000000005</v>
      </c>
      <c r="L14" s="16">
        <f t="shared" ref="L14:L16" si="9">ROUND(SUM(I14:K14),2)</f>
        <v>230.98</v>
      </c>
      <c r="M14" s="16">
        <f t="shared" ref="M14:M16" si="10">ROUND(L14*12%,2)</f>
        <v>27.72</v>
      </c>
      <c r="N14" s="16">
        <f t="shared" ref="N14:N16" si="11">ROUND(L14+M14,2)</f>
        <v>258.7</v>
      </c>
    </row>
    <row r="15" spans="1:14" s="7" customFormat="1" x14ac:dyDescent="0.25">
      <c r="A15" s="37" t="s">
        <v>236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s="25" customFormat="1" ht="30" x14ac:dyDescent="0.25">
      <c r="A16" s="5">
        <v>3</v>
      </c>
      <c r="B16" s="24" t="s">
        <v>315</v>
      </c>
      <c r="C16" s="4" t="s">
        <v>316</v>
      </c>
      <c r="D16" s="5" t="s">
        <v>17</v>
      </c>
      <c r="E16" s="5">
        <v>5</v>
      </c>
      <c r="F16" s="8">
        <v>67.36</v>
      </c>
      <c r="G16" s="5">
        <v>5.6000000000000001E-2</v>
      </c>
      <c r="H16" s="8">
        <f t="shared" si="6"/>
        <v>3.77</v>
      </c>
      <c r="I16" s="8">
        <f t="shared" si="7"/>
        <v>5.35</v>
      </c>
      <c r="J16" s="6">
        <f t="shared" si="8"/>
        <v>1.18</v>
      </c>
      <c r="K16" s="6">
        <f>ROUND(I16*65.9%,2)</f>
        <v>3.53</v>
      </c>
      <c r="L16" s="8">
        <f t="shared" si="9"/>
        <v>10.06</v>
      </c>
      <c r="M16" s="8">
        <f t="shared" si="10"/>
        <v>1.21</v>
      </c>
      <c r="N16" s="8">
        <f t="shared" si="11"/>
        <v>11.27</v>
      </c>
    </row>
    <row r="17" spans="1:14" s="7" customFormat="1" x14ac:dyDescent="0.25">
      <c r="A17" s="37" t="s">
        <v>322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s="25" customFormat="1" x14ac:dyDescent="0.25">
      <c r="A18" s="5">
        <v>4</v>
      </c>
      <c r="B18" s="24" t="s">
        <v>323</v>
      </c>
      <c r="C18" s="4" t="s">
        <v>324</v>
      </c>
      <c r="D18" s="5" t="s">
        <v>51</v>
      </c>
      <c r="E18" s="5">
        <v>1</v>
      </c>
      <c r="F18" s="8">
        <v>43.74</v>
      </c>
      <c r="G18" s="5">
        <v>4.1000000000000002E-2</v>
      </c>
      <c r="H18" s="8">
        <f t="shared" ref="H18" si="12">ROUND(F18*G18,2)</f>
        <v>1.79</v>
      </c>
      <c r="I18" s="8">
        <f t="shared" ref="I18" si="13">ROUND(H18*42%+H18,2)</f>
        <v>2.54</v>
      </c>
      <c r="J18" s="6">
        <f t="shared" ref="J18" si="14">ROUND(I18*22%,2)</f>
        <v>0.56000000000000005</v>
      </c>
      <c r="K18" s="6">
        <f>ROUND(I18*65.9%,2)</f>
        <v>1.67</v>
      </c>
      <c r="L18" s="8">
        <f t="shared" ref="L18" si="15">ROUND(SUM(I18:K18),2)</f>
        <v>4.7699999999999996</v>
      </c>
      <c r="M18" s="8">
        <f t="shared" ref="M18" si="16">ROUND(L18*12%,2)</f>
        <v>0.56999999999999995</v>
      </c>
      <c r="N18" s="8">
        <f t="shared" ref="N18" si="17">ROUND(L18+M18,2)</f>
        <v>5.34</v>
      </c>
    </row>
    <row r="19" spans="1:14" s="1" customFormat="1" ht="15.75" x14ac:dyDescent="0.25"/>
    <row r="20" spans="1:14" s="1" customFormat="1" ht="15.75" x14ac:dyDescent="0.25">
      <c r="B20" s="1" t="s">
        <v>18</v>
      </c>
      <c r="I20" s="1" t="s">
        <v>19</v>
      </c>
    </row>
    <row r="21" spans="1:14" s="1" customFormat="1" ht="15.75" x14ac:dyDescent="0.25"/>
    <row r="22" spans="1:14" s="1" customFormat="1" ht="15.75" x14ac:dyDescent="0.25">
      <c r="B22" s="1" t="s">
        <v>20</v>
      </c>
    </row>
    <row r="23" spans="1:14" s="1" customFormat="1" ht="15.75" x14ac:dyDescent="0.25"/>
    <row r="24" spans="1:14" s="1" customFormat="1" ht="15.75" x14ac:dyDescent="0.25">
      <c r="B24" s="1" t="s">
        <v>21</v>
      </c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6">
    <mergeCell ref="A17:N17"/>
    <mergeCell ref="A15:N15"/>
    <mergeCell ref="A7:N7"/>
    <mergeCell ref="A8:N8"/>
    <mergeCell ref="A11:N11"/>
    <mergeCell ref="A13:N13"/>
  </mergeCells>
  <pageMargins left="0.39370078740157483" right="0.39370078740157483" top="0.78740157480314965" bottom="0.3937007874015748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"/>
  <sheetViews>
    <sheetView topLeftCell="A10" zoomScaleNormal="100" workbookViewId="0">
      <selection activeCell="A12" sqref="A12:XFD12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32" t="s">
        <v>2</v>
      </c>
    </row>
    <row r="5" spans="1:14" s="1" customFormat="1" ht="15.75" x14ac:dyDescent="0.25">
      <c r="L5" s="32" t="s">
        <v>326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" x14ac:dyDescent="0.25">
      <c r="A12" s="9">
        <v>1</v>
      </c>
      <c r="B12" s="5" t="s">
        <v>328</v>
      </c>
      <c r="C12" s="4" t="s">
        <v>329</v>
      </c>
      <c r="D12" s="5" t="s">
        <v>17</v>
      </c>
      <c r="E12" s="5">
        <v>5</v>
      </c>
      <c r="F12" s="5">
        <v>67.36</v>
      </c>
      <c r="G12" s="10">
        <v>3.3330000000000002</v>
      </c>
      <c r="H12" s="8">
        <f t="shared" ref="H12" si="0">ROUND(F12*G12,2)</f>
        <v>224.51</v>
      </c>
      <c r="I12" s="8">
        <f t="shared" ref="I12" si="1">ROUND(H12*42%+H12,2)</f>
        <v>318.8</v>
      </c>
      <c r="J12" s="6">
        <f t="shared" ref="J12" si="2">ROUND(I12*22%,2)</f>
        <v>70.14</v>
      </c>
      <c r="K12" s="6">
        <f>ROUND(I12*65.9%,2)</f>
        <v>210.09</v>
      </c>
      <c r="L12" s="8">
        <f t="shared" ref="L12" si="3">ROUND(SUM(I12:K12),2)</f>
        <v>599.03</v>
      </c>
      <c r="M12" s="8">
        <f t="shared" ref="M12" si="4">ROUND(L12*12%,2)</f>
        <v>71.88</v>
      </c>
      <c r="N12" s="8">
        <f t="shared" ref="N12" si="5">ROUND(L12+M12,2)</f>
        <v>670.91</v>
      </c>
    </row>
    <row r="13" spans="1:14" s="7" customFormat="1" x14ac:dyDescent="0.25">
      <c r="A13" s="37" t="s">
        <v>231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7" customFormat="1" ht="90" x14ac:dyDescent="0.25">
      <c r="A14" s="5">
        <v>2</v>
      </c>
      <c r="B14" s="9" t="s">
        <v>332</v>
      </c>
      <c r="C14" s="14" t="s">
        <v>333</v>
      </c>
      <c r="D14" s="9" t="s">
        <v>17</v>
      </c>
      <c r="E14" s="9">
        <v>2</v>
      </c>
      <c r="F14" s="5">
        <v>47.24</v>
      </c>
      <c r="G14" s="15">
        <v>0.23300000000000001</v>
      </c>
      <c r="H14" s="16">
        <f t="shared" ref="H14" si="6">ROUND(F14*G14,2)</f>
        <v>11.01</v>
      </c>
      <c r="I14" s="16">
        <f t="shared" ref="I14" si="7">ROUND(H14*42%+H14,2)</f>
        <v>15.63</v>
      </c>
      <c r="J14" s="6">
        <f t="shared" ref="J14" si="8">ROUND(I14*22%,2)</f>
        <v>3.44</v>
      </c>
      <c r="K14" s="6">
        <f>ROUND(I14*65.9%,2)</f>
        <v>10.3</v>
      </c>
      <c r="L14" s="16">
        <f t="shared" ref="L14" si="9">ROUND(SUM(I14:K14),2)</f>
        <v>29.37</v>
      </c>
      <c r="M14" s="16">
        <f t="shared" ref="M14" si="10">ROUND(L14*12%,2)</f>
        <v>3.52</v>
      </c>
      <c r="N14" s="16">
        <f t="shared" ref="N14" si="11">ROUND(L14+M14,2)</f>
        <v>32.89</v>
      </c>
    </row>
    <row r="15" spans="1:14" s="7" customFormat="1" x14ac:dyDescent="0.25">
      <c r="A15" s="37" t="s">
        <v>237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s="7" customFormat="1" ht="60" x14ac:dyDescent="0.25">
      <c r="A16" s="5">
        <v>3</v>
      </c>
      <c r="B16" s="5" t="s">
        <v>310</v>
      </c>
      <c r="C16" s="4" t="s">
        <v>334</v>
      </c>
      <c r="D16" s="5" t="s">
        <v>64</v>
      </c>
      <c r="E16" s="5">
        <v>2</v>
      </c>
      <c r="F16" s="5">
        <v>47.24</v>
      </c>
      <c r="G16" s="5">
        <v>4.8</v>
      </c>
      <c r="H16" s="8">
        <f t="shared" ref="H16" si="12">ROUND(F16*G16,2)</f>
        <v>226.75</v>
      </c>
      <c r="I16" s="8">
        <f t="shared" ref="I16" si="13">ROUND(H16*42%+H16,2)</f>
        <v>321.99</v>
      </c>
      <c r="J16" s="6">
        <f t="shared" ref="J16" si="14">ROUND(I16*22%,2)</f>
        <v>70.84</v>
      </c>
      <c r="K16" s="6">
        <f t="shared" ref="K16" si="15">ROUND(I16*65.9%,2)</f>
        <v>212.19</v>
      </c>
      <c r="L16" s="8">
        <f t="shared" ref="L16" si="16">ROUND(SUM(I16:K16),2)</f>
        <v>605.02</v>
      </c>
      <c r="M16" s="8">
        <f t="shared" ref="M16" si="17">ROUND(L16*12%,2)</f>
        <v>72.599999999999994</v>
      </c>
      <c r="N16" s="8">
        <f t="shared" ref="N16" si="18">ROUND(L16+M16,2)</f>
        <v>677.62</v>
      </c>
    </row>
    <row r="17" spans="2:9" s="1" customFormat="1" ht="15.75" x14ac:dyDescent="0.25"/>
    <row r="18" spans="2:9" s="1" customFormat="1" ht="15.75" x14ac:dyDescent="0.25">
      <c r="B18" s="1" t="s">
        <v>18</v>
      </c>
      <c r="I18" s="1" t="s">
        <v>19</v>
      </c>
    </row>
    <row r="19" spans="2:9" s="1" customFormat="1" ht="15.75" x14ac:dyDescent="0.25"/>
    <row r="20" spans="2:9" s="1" customFormat="1" ht="15.75" x14ac:dyDescent="0.25">
      <c r="B20" s="1" t="s">
        <v>20</v>
      </c>
    </row>
    <row r="21" spans="2:9" s="1" customFormat="1" ht="15.75" x14ac:dyDescent="0.25"/>
    <row r="22" spans="2:9" s="1" customFormat="1" ht="15.75" x14ac:dyDescent="0.25">
      <c r="B22" s="1" t="s">
        <v>21</v>
      </c>
    </row>
    <row r="23" spans="2:9" s="1" customFormat="1" ht="15.75" x14ac:dyDescent="0.25"/>
    <row r="24" spans="2:9" s="1" customFormat="1" ht="15.75" x14ac:dyDescent="0.25"/>
    <row r="25" spans="2:9" s="1" customFormat="1" ht="15.75" x14ac:dyDescent="0.25"/>
    <row r="26" spans="2:9" s="1" customFormat="1" ht="15.75" x14ac:dyDescent="0.25"/>
    <row r="27" spans="2:9" s="1" customFormat="1" ht="15.75" x14ac:dyDescent="0.25"/>
    <row r="28" spans="2:9" s="1" customFormat="1" ht="15.75" x14ac:dyDescent="0.25"/>
    <row r="29" spans="2:9" s="1" customFormat="1" ht="15.75" x14ac:dyDescent="0.25"/>
    <row r="30" spans="2:9" s="1" customFormat="1" ht="15.75" x14ac:dyDescent="0.25"/>
    <row r="31" spans="2:9" s="1" customFormat="1" ht="15.75" x14ac:dyDescent="0.25"/>
    <row r="32" spans="2:9" s="1" customFormat="1" ht="15.75" x14ac:dyDescent="0.25"/>
  </sheetData>
  <mergeCells count="5">
    <mergeCell ref="A7:N7"/>
    <mergeCell ref="A8:N8"/>
    <mergeCell ref="A11:N11"/>
    <mergeCell ref="A13:N13"/>
    <mergeCell ref="A15:N15"/>
  </mergeCells>
  <pageMargins left="0.39370078740157483" right="0.39370078740157483" top="0.78740157480314965" bottom="0.3937007874015748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2"/>
  <sheetViews>
    <sheetView topLeftCell="A13" zoomScaleNormal="100" workbookViewId="0">
      <selection activeCell="A16" sqref="A16:XFD16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32" t="s">
        <v>2</v>
      </c>
    </row>
    <row r="5" spans="1:14" s="1" customFormat="1" ht="15.75" x14ac:dyDescent="0.25">
      <c r="L5" s="32" t="s">
        <v>335</v>
      </c>
    </row>
    <row r="6" spans="1:14" s="1" customFormat="1" ht="15.75" x14ac:dyDescent="0.25"/>
    <row r="7" spans="1:14" s="1" customFormat="1" ht="15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15.75" x14ac:dyDescent="0.25">
      <c r="A8" s="36" t="s">
        <v>336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/>
    <row r="10" spans="1:14" s="1" customFormat="1" ht="51" customHeight="1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3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295</v>
      </c>
      <c r="L10" s="2" t="s">
        <v>14</v>
      </c>
      <c r="M10" s="2" t="s">
        <v>15</v>
      </c>
      <c r="N10" s="2" t="s">
        <v>16</v>
      </c>
    </row>
    <row r="11" spans="1:14" s="7" customFormat="1" x14ac:dyDescent="0.25">
      <c r="A11" s="37" t="s">
        <v>225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s="7" customFormat="1" ht="75.75" x14ac:dyDescent="0.25">
      <c r="A12" s="5">
        <v>1</v>
      </c>
      <c r="B12" s="18" t="s">
        <v>337</v>
      </c>
      <c r="C12" s="14" t="s">
        <v>112</v>
      </c>
      <c r="D12" s="9" t="s">
        <v>36</v>
      </c>
      <c r="E12" s="9">
        <v>4</v>
      </c>
      <c r="F12" s="5">
        <v>59.05</v>
      </c>
      <c r="G12" s="9">
        <f>ROUND(16.667*1.4,3)</f>
        <v>23.334</v>
      </c>
      <c r="H12" s="16">
        <f t="shared" ref="H12:H16" si="0">ROUND(F12*G12,2)</f>
        <v>1377.87</v>
      </c>
      <c r="I12" s="16">
        <f t="shared" ref="I12:I16" si="1">ROUND(H12*42%+H12,2)</f>
        <v>1956.58</v>
      </c>
      <c r="J12" s="6">
        <f t="shared" ref="J12:J16" si="2">ROUND(I12*22%,2)</f>
        <v>430.45</v>
      </c>
      <c r="K12" s="6">
        <f>ROUND(I12*65.9%,2)</f>
        <v>1289.3900000000001</v>
      </c>
      <c r="L12" s="16">
        <f t="shared" ref="L12:L16" si="3">ROUND(SUM(I12:K12),2)</f>
        <v>3676.42</v>
      </c>
      <c r="M12" s="16">
        <f t="shared" ref="M12:M16" si="4">ROUND(L12*12%,2)</f>
        <v>441.17</v>
      </c>
      <c r="N12" s="16">
        <f t="shared" ref="N12:N16" si="5">ROUND(L12+M12,2)</f>
        <v>4117.59</v>
      </c>
    </row>
    <row r="13" spans="1:14" s="7" customFormat="1" ht="75.75" x14ac:dyDescent="0.25">
      <c r="A13" s="5">
        <v>2</v>
      </c>
      <c r="B13" s="18" t="s">
        <v>340</v>
      </c>
      <c r="C13" s="14" t="s">
        <v>79</v>
      </c>
      <c r="D13" s="9" t="s">
        <v>36</v>
      </c>
      <c r="E13" s="9">
        <v>4</v>
      </c>
      <c r="F13" s="5">
        <v>59.05</v>
      </c>
      <c r="G13" s="16">
        <v>12.5</v>
      </c>
      <c r="H13" s="16">
        <f t="shared" si="0"/>
        <v>738.13</v>
      </c>
      <c r="I13" s="16">
        <f t="shared" si="1"/>
        <v>1048.1400000000001</v>
      </c>
      <c r="J13" s="6">
        <f t="shared" si="2"/>
        <v>230.59</v>
      </c>
      <c r="K13" s="6">
        <f>ROUND(I13*65.9%,2)</f>
        <v>690.72</v>
      </c>
      <c r="L13" s="16">
        <f t="shared" si="3"/>
        <v>1969.45</v>
      </c>
      <c r="M13" s="16">
        <f t="shared" si="4"/>
        <v>236.33</v>
      </c>
      <c r="N13" s="16">
        <f t="shared" si="5"/>
        <v>2205.7800000000002</v>
      </c>
    </row>
    <row r="14" spans="1:14" s="7" customFormat="1" ht="90.75" x14ac:dyDescent="0.25">
      <c r="A14" s="5">
        <v>3</v>
      </c>
      <c r="B14" s="18" t="s">
        <v>340</v>
      </c>
      <c r="C14" s="14" t="s">
        <v>341</v>
      </c>
      <c r="D14" s="9" t="s">
        <v>36</v>
      </c>
      <c r="E14" s="9">
        <v>4</v>
      </c>
      <c r="F14" s="5">
        <v>59.05</v>
      </c>
      <c r="G14" s="16">
        <v>10</v>
      </c>
      <c r="H14" s="16">
        <f t="shared" ref="H14" si="6">ROUND(F14*G14,2)</f>
        <v>590.5</v>
      </c>
      <c r="I14" s="16">
        <f t="shared" ref="I14" si="7">ROUND(H14*42%+H14,2)</f>
        <v>838.51</v>
      </c>
      <c r="J14" s="6">
        <f t="shared" ref="J14" si="8">ROUND(I14*22%,2)</f>
        <v>184.47</v>
      </c>
      <c r="K14" s="6">
        <f>ROUND(I14*65.9%,2)</f>
        <v>552.58000000000004</v>
      </c>
      <c r="L14" s="16">
        <f t="shared" ref="L14" si="9">ROUND(SUM(I14:K14),2)</f>
        <v>1575.56</v>
      </c>
      <c r="M14" s="16">
        <f t="shared" ref="M14" si="10">ROUND(L14*12%,2)</f>
        <v>189.07</v>
      </c>
      <c r="N14" s="16">
        <f t="shared" ref="N14" si="11">ROUND(L14+M14,2)</f>
        <v>1764.63</v>
      </c>
    </row>
    <row r="15" spans="1:14" s="7" customFormat="1" x14ac:dyDescent="0.25">
      <c r="A15" s="37" t="s">
        <v>339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s="7" customFormat="1" ht="45" x14ac:dyDescent="0.25">
      <c r="A16" s="9">
        <v>4</v>
      </c>
      <c r="B16" s="18" t="s">
        <v>338</v>
      </c>
      <c r="C16" s="14" t="s">
        <v>108</v>
      </c>
      <c r="D16" s="9" t="s">
        <v>17</v>
      </c>
      <c r="E16" s="9">
        <v>5</v>
      </c>
      <c r="F16" s="16">
        <v>67.36</v>
      </c>
      <c r="G16" s="15">
        <f>1.7*1.2</f>
        <v>2.04</v>
      </c>
      <c r="H16" s="16">
        <f t="shared" si="0"/>
        <v>137.41</v>
      </c>
      <c r="I16" s="16">
        <f t="shared" si="1"/>
        <v>195.12</v>
      </c>
      <c r="J16" s="6">
        <f t="shared" si="2"/>
        <v>42.93</v>
      </c>
      <c r="K16" s="6">
        <f t="shared" ref="K16" si="12">ROUND(I16*65.9%,2)</f>
        <v>128.58000000000001</v>
      </c>
      <c r="L16" s="16">
        <f t="shared" si="3"/>
        <v>366.63</v>
      </c>
      <c r="M16" s="16">
        <f t="shared" si="4"/>
        <v>44</v>
      </c>
      <c r="N16" s="16">
        <f t="shared" si="5"/>
        <v>410.63</v>
      </c>
    </row>
    <row r="17" spans="2:9" s="1" customFormat="1" ht="15.75" x14ac:dyDescent="0.25"/>
    <row r="18" spans="2:9" s="1" customFormat="1" ht="15.75" x14ac:dyDescent="0.25">
      <c r="B18" s="1" t="s">
        <v>18</v>
      </c>
      <c r="I18" s="1" t="s">
        <v>19</v>
      </c>
    </row>
    <row r="19" spans="2:9" s="1" customFormat="1" ht="15.75" x14ac:dyDescent="0.25"/>
    <row r="20" spans="2:9" s="1" customFormat="1" ht="15.75" x14ac:dyDescent="0.25">
      <c r="B20" s="1" t="s">
        <v>20</v>
      </c>
    </row>
    <row r="21" spans="2:9" s="1" customFormat="1" ht="15.75" x14ac:dyDescent="0.25"/>
    <row r="22" spans="2:9" s="1" customFormat="1" ht="15.75" x14ac:dyDescent="0.25">
      <c r="B22" s="1" t="s">
        <v>21</v>
      </c>
    </row>
    <row r="23" spans="2:9" s="1" customFormat="1" ht="15.75" x14ac:dyDescent="0.25"/>
    <row r="24" spans="2:9" s="1" customFormat="1" ht="15.75" x14ac:dyDescent="0.25"/>
    <row r="25" spans="2:9" s="1" customFormat="1" ht="15.75" x14ac:dyDescent="0.25"/>
    <row r="26" spans="2:9" s="1" customFormat="1" ht="15.75" x14ac:dyDescent="0.25"/>
    <row r="27" spans="2:9" s="1" customFormat="1" ht="15.75" x14ac:dyDescent="0.25"/>
    <row r="28" spans="2:9" s="1" customFormat="1" ht="15.75" x14ac:dyDescent="0.25"/>
    <row r="29" spans="2:9" s="1" customFormat="1" ht="15.75" x14ac:dyDescent="0.25"/>
    <row r="30" spans="2:9" s="1" customFormat="1" ht="15.75" x14ac:dyDescent="0.25"/>
    <row r="31" spans="2:9" s="1" customFormat="1" ht="15.75" x14ac:dyDescent="0.25"/>
    <row r="32" spans="2:9" s="1" customFormat="1" ht="15.75" x14ac:dyDescent="0.25"/>
  </sheetData>
  <mergeCells count="4">
    <mergeCell ref="A7:N7"/>
    <mergeCell ref="A8:N8"/>
    <mergeCell ref="A11:N11"/>
    <mergeCell ref="A15:N15"/>
  </mergeCells>
  <pageMargins left="0.39370078740157483" right="0.39370078740157483" top="0.78740157480314965" bottom="0.3937007874015748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zoomScaleNormal="100" workbookViewId="0">
      <selection activeCell="A13" sqref="A13:XFD13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24</v>
      </c>
    </row>
    <row r="3" spans="1:14" s="1" customFormat="1" ht="15.75" x14ac:dyDescent="0.25">
      <c r="L3" s="1" t="s">
        <v>1</v>
      </c>
    </row>
    <row r="4" spans="1:14" s="1" customFormat="1" ht="15.75" x14ac:dyDescent="0.25">
      <c r="L4" s="32" t="s">
        <v>2</v>
      </c>
    </row>
    <row r="5" spans="1:14" s="1" customFormat="1" ht="15.75" x14ac:dyDescent="0.25">
      <c r="L5" s="32" t="s">
        <v>342</v>
      </c>
    </row>
    <row r="6" spans="1:14" s="1" customFormat="1" ht="15.75" x14ac:dyDescent="0.25"/>
    <row r="7" spans="1:14" s="1" customFormat="1" ht="15.75" x14ac:dyDescent="0.25"/>
    <row r="8" spans="1:14" s="1" customFormat="1" ht="15.75" x14ac:dyDescent="0.2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15.75" x14ac:dyDescent="0.25">
      <c r="A9" s="36" t="s">
        <v>343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1" customFormat="1" ht="15.75" x14ac:dyDescent="0.25"/>
    <row r="11" spans="1:14" s="1" customFormat="1" ht="51" customHeight="1" x14ac:dyDescent="0.25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2" t="s">
        <v>10</v>
      </c>
      <c r="H11" s="2" t="s">
        <v>11</v>
      </c>
      <c r="I11" s="2" t="s">
        <v>12</v>
      </c>
      <c r="J11" s="2" t="s">
        <v>13</v>
      </c>
      <c r="K11" s="2" t="s">
        <v>295</v>
      </c>
      <c r="L11" s="2" t="s">
        <v>14</v>
      </c>
      <c r="M11" s="2" t="s">
        <v>15</v>
      </c>
      <c r="N11" s="2" t="s">
        <v>16</v>
      </c>
    </row>
    <row r="12" spans="1:14" s="7" customFormat="1" x14ac:dyDescent="0.25">
      <c r="A12" s="37" t="s">
        <v>233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s="7" customFormat="1" ht="42" customHeight="1" x14ac:dyDescent="0.25">
      <c r="A13" s="9">
        <v>2</v>
      </c>
      <c r="B13" s="18" t="s">
        <v>344</v>
      </c>
      <c r="C13" s="14" t="s">
        <v>320</v>
      </c>
      <c r="D13" s="9" t="s">
        <v>17</v>
      </c>
      <c r="E13" s="9">
        <v>5</v>
      </c>
      <c r="F13" s="9">
        <v>67.36</v>
      </c>
      <c r="G13" s="9">
        <f>1.071</f>
        <v>1.071</v>
      </c>
      <c r="H13" s="16">
        <f t="shared" ref="H13" si="0">ROUND(F13*G13,2)</f>
        <v>72.14</v>
      </c>
      <c r="I13" s="16">
        <f t="shared" ref="I13" si="1">ROUND(H13*42%+H13,2)</f>
        <v>102.44</v>
      </c>
      <c r="J13" s="6">
        <f t="shared" ref="J13" si="2">ROUND(I13*22%,2)</f>
        <v>22.54</v>
      </c>
      <c r="K13" s="6">
        <f>ROUND(I13*65.9%,2)</f>
        <v>67.510000000000005</v>
      </c>
      <c r="L13" s="16">
        <f t="shared" ref="L13" si="3">ROUND(SUM(I13:K13),2)</f>
        <v>192.49</v>
      </c>
      <c r="M13" s="16">
        <f t="shared" ref="M13" si="4">ROUND(L13*12%,2)</f>
        <v>23.1</v>
      </c>
      <c r="N13" s="16">
        <f t="shared" ref="N13" si="5">ROUND(L13+M13,2)</f>
        <v>215.59</v>
      </c>
    </row>
    <row r="14" spans="1:14" s="7" customFormat="1" ht="67.5" customHeight="1" x14ac:dyDescent="0.25">
      <c r="A14" s="26"/>
      <c r="B14" s="33"/>
      <c r="C14" s="27"/>
      <c r="D14" s="26"/>
      <c r="E14" s="26"/>
      <c r="F14" s="26"/>
      <c r="G14" s="26"/>
      <c r="H14" s="28"/>
      <c r="I14" s="28"/>
      <c r="J14" s="29"/>
      <c r="K14" s="29"/>
      <c r="L14" s="28"/>
      <c r="M14" s="28"/>
      <c r="N14" s="28"/>
    </row>
    <row r="15" spans="1:14" s="1" customFormat="1" ht="15.75" x14ac:dyDescent="0.25"/>
    <row r="16" spans="1:14" s="1" customFormat="1" ht="15.75" x14ac:dyDescent="0.25">
      <c r="B16" s="1" t="s">
        <v>18</v>
      </c>
      <c r="I16" s="1" t="s">
        <v>19</v>
      </c>
    </row>
    <row r="17" spans="2:2" s="1" customFormat="1" ht="15.75" x14ac:dyDescent="0.25"/>
    <row r="18" spans="2:2" s="1" customFormat="1" ht="15.75" x14ac:dyDescent="0.25">
      <c r="B18" s="1" t="s">
        <v>20</v>
      </c>
    </row>
    <row r="19" spans="2:2" s="1" customFormat="1" ht="15.75" x14ac:dyDescent="0.25"/>
    <row r="20" spans="2:2" s="1" customFormat="1" ht="15.75" x14ac:dyDescent="0.25">
      <c r="B20" s="1" t="s">
        <v>21</v>
      </c>
    </row>
    <row r="21" spans="2:2" s="1" customFormat="1" ht="15.75" x14ac:dyDescent="0.25"/>
    <row r="22" spans="2:2" s="1" customFormat="1" ht="15.75" x14ac:dyDescent="0.25"/>
    <row r="23" spans="2:2" s="1" customFormat="1" ht="15.75" x14ac:dyDescent="0.25"/>
    <row r="24" spans="2:2" s="1" customFormat="1" ht="15.75" x14ac:dyDescent="0.25"/>
    <row r="25" spans="2:2" s="1" customFormat="1" ht="15.75" x14ac:dyDescent="0.25"/>
    <row r="26" spans="2:2" s="1" customFormat="1" ht="15.75" x14ac:dyDescent="0.25"/>
    <row r="27" spans="2:2" s="1" customFormat="1" ht="15.75" x14ac:dyDescent="0.25"/>
    <row r="28" spans="2:2" s="1" customFormat="1" ht="15.75" x14ac:dyDescent="0.25"/>
    <row r="29" spans="2:2" s="1" customFormat="1" ht="15.75" x14ac:dyDescent="0.25"/>
    <row r="30" spans="2:2" s="1" customFormat="1" ht="15.75" x14ac:dyDescent="0.25"/>
  </sheetData>
  <mergeCells count="3">
    <mergeCell ref="A8:N8"/>
    <mergeCell ref="A9:N9"/>
    <mergeCell ref="A12:N12"/>
  </mergeCells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15</vt:i4>
      </vt:variant>
    </vt:vector>
  </HeadingPairs>
  <TitlesOfParts>
    <vt:vector size="32" baseType="lpstr">
      <vt:lpstr>12</vt:lpstr>
      <vt:lpstr>01</vt:lpstr>
      <vt:lpstr>02</vt:lpstr>
      <vt:lpstr>По порядку</vt:lpstr>
      <vt:lpstr>03</vt:lpstr>
      <vt:lpstr>04</vt:lpstr>
      <vt:lpstr>06</vt:lpstr>
      <vt:lpstr>11</vt:lpstr>
      <vt:lpstr>12.2020</vt:lpstr>
      <vt:lpstr>січень</vt:lpstr>
      <vt:lpstr>02.</vt:lpstr>
      <vt:lpstr>березень</vt:lpstr>
      <vt:lpstr>березнь 2</vt:lpstr>
      <vt:lpstr>квітень</vt:lpstr>
      <vt:lpstr>червень</vt:lpstr>
      <vt:lpstr>липень</vt:lpstr>
      <vt:lpstr>серпень</vt:lpstr>
      <vt:lpstr>'02.'!Заголовки_для_друку</vt:lpstr>
      <vt:lpstr>березень!Заголовки_для_друку</vt:lpstr>
      <vt:lpstr>січень!Заголовки_для_друку</vt:lpstr>
      <vt:lpstr>'01'!Область_друку</vt:lpstr>
      <vt:lpstr>'02'!Область_друку</vt:lpstr>
      <vt:lpstr>'02.'!Область_друку</vt:lpstr>
      <vt:lpstr>'03'!Область_друку</vt:lpstr>
      <vt:lpstr>'04'!Область_друку</vt:lpstr>
      <vt:lpstr>'06'!Область_друку</vt:lpstr>
      <vt:lpstr>'11'!Область_друку</vt:lpstr>
      <vt:lpstr>'12'!Область_друку</vt:lpstr>
      <vt:lpstr>'12.2020'!Область_друку</vt:lpstr>
      <vt:lpstr>березень!Область_друку</vt:lpstr>
      <vt:lpstr>'По порядку'!Область_друку</vt:lpstr>
      <vt:lpstr>січень!Область_друку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Denis</cp:lastModifiedBy>
  <cp:lastPrinted>2021-08-27T08:28:23Z</cp:lastPrinted>
  <dcterms:created xsi:type="dcterms:W3CDTF">2019-01-19T15:54:19Z</dcterms:created>
  <dcterms:modified xsi:type="dcterms:W3CDTF">2021-09-27T13:04:17Z</dcterms:modified>
</cp:coreProperties>
</file>