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50" yWindow="525" windowWidth="28455" windowHeight="11955"/>
  </bookViews>
  <sheets>
    <sheet name="Sheet" sheetId="1" r:id="rId1"/>
  </sheets>
  <definedNames>
    <definedName name="_xlnm._FilterDatabase" localSheetId="0" hidden="1">Sheet!$A$5:$K$54</definedName>
  </definedNames>
  <calcPr calcId="125725"/>
</workbook>
</file>

<file path=xl/calcChain.xml><?xml version="1.0" encoding="utf-8"?>
<calcChain xmlns="http://schemas.openxmlformats.org/spreadsheetml/2006/main">
  <c r="B54" i="1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</calcChain>
</file>

<file path=xl/sharedStrings.xml><?xml version="1.0" encoding="utf-8"?>
<sst xmlns="http://schemas.openxmlformats.org/spreadsheetml/2006/main" count="355" uniqueCount="195">
  <si>
    <t xml:space="preserve">  код за ДК 021:2015:  34350000-5 — Шини для транспортних засобів великої та малої тоннажності (Автомобільні шини)</t>
  </si>
  <si>
    <t xml:space="preserve"> ДК 021:2015:  31680000-6 Електричне обладнання  та супутні товари до електричного обладнання ( корпус, коробка під автомати, DIN рейка)</t>
  </si>
  <si>
    <t xml:space="preserve"> ДК 021:2015: 31220000-4 Елементи електричних схем (сутінкове реле)</t>
  </si>
  <si>
    <t xml:space="preserve"> ДК 021:2015: 31530000-0 Частини до світильників та освітлювального обладнання (лампа світлодіодна, прожектор вуличний)</t>
  </si>
  <si>
    <t xml:space="preserve"> ДК 021:2015: Кабелі та супутня продукція (затискачі анкерні, сталева бандажна стрічка, скріпа сталева).</t>
  </si>
  <si>
    <t xml:space="preserve"> код ДК 021:2015 – 31520000-7 Світильники та освітлювальна арматура (Світильники консольні вуличні світлодіодні)</t>
  </si>
  <si>
    <t xml:space="preserve"> код ДК 021:2015:   45510000-5 - Прокат підіймальних кранів із оператором (Послуги з оренди самохідного підйомника з телескопічною стрілою та оператором)</t>
  </si>
  <si>
    <t xml:space="preserve"> код за ДК 021:2015: 33190000-8 «Медичне обладнання та вироби медичного призначення різні» (Аптечки першої медичної допомоги за НК 024:2019- код 44039 «Набір для першої медичної допомоги, що містить лікарських засобів»)</t>
  </si>
  <si>
    <t xml:space="preserve"> код за ДК 021:2015: 38570000-1 - Регулювальні та контрольні прилади й апаратури (Пристрої примусового зниження швидкості «Лежачий поліцейський»).</t>
  </si>
  <si>
    <t xml:space="preserve"> код за ДК 021:2015:31220000-4 Елементи електричних схем (сутінкове реле)</t>
  </si>
  <si>
    <t>00131529</t>
  </si>
  <si>
    <t>03327078</t>
  </si>
  <si>
    <t>03580280</t>
  </si>
  <si>
    <t>101</t>
  </si>
  <si>
    <t>106</t>
  </si>
  <si>
    <t>119</t>
  </si>
  <si>
    <t>125</t>
  </si>
  <si>
    <t>13988272</t>
  </si>
  <si>
    <t>149</t>
  </si>
  <si>
    <t>15</t>
  </si>
  <si>
    <t>154</t>
  </si>
  <si>
    <t>16</t>
  </si>
  <si>
    <t>1614420562</t>
  </si>
  <si>
    <t>168</t>
  </si>
  <si>
    <t>183</t>
  </si>
  <si>
    <t>184</t>
  </si>
  <si>
    <t>186</t>
  </si>
  <si>
    <t>194</t>
  </si>
  <si>
    <t>197</t>
  </si>
  <si>
    <t>198</t>
  </si>
  <si>
    <t>208</t>
  </si>
  <si>
    <t>247</t>
  </si>
  <si>
    <t>25</t>
  </si>
  <si>
    <t>260</t>
  </si>
  <si>
    <t>29</t>
  </si>
  <si>
    <t>299</t>
  </si>
  <si>
    <t>30</t>
  </si>
  <si>
    <t>300</t>
  </si>
  <si>
    <t>307</t>
  </si>
  <si>
    <t>30722204</t>
  </si>
  <si>
    <t>3121700214</t>
  </si>
  <si>
    <t>3152921320</t>
  </si>
  <si>
    <t>319</t>
  </si>
  <si>
    <t>32081955</t>
  </si>
  <si>
    <t>32490244</t>
  </si>
  <si>
    <t>3427602146</t>
  </si>
  <si>
    <t>344</t>
  </si>
  <si>
    <t>345</t>
  </si>
  <si>
    <t>346</t>
  </si>
  <si>
    <t>34850918</t>
  </si>
  <si>
    <t>35508437</t>
  </si>
  <si>
    <t>36523257</t>
  </si>
  <si>
    <t>36523372</t>
  </si>
  <si>
    <t>36584093</t>
  </si>
  <si>
    <t>36908681</t>
  </si>
  <si>
    <t>36913775</t>
  </si>
  <si>
    <t>36940285</t>
  </si>
  <si>
    <t>37829688</t>
  </si>
  <si>
    <t>389</t>
  </si>
  <si>
    <t>38929750</t>
  </si>
  <si>
    <t>390</t>
  </si>
  <si>
    <t>39039648</t>
  </si>
  <si>
    <t>39115503</t>
  </si>
  <si>
    <t>39612538</t>
  </si>
  <si>
    <t>40220073</t>
  </si>
  <si>
    <t>40352311</t>
  </si>
  <si>
    <t>40366413</t>
  </si>
  <si>
    <t>41</t>
  </si>
  <si>
    <t>41138289</t>
  </si>
  <si>
    <t>41275741</t>
  </si>
  <si>
    <t>41390321</t>
  </si>
  <si>
    <t>419</t>
  </si>
  <si>
    <t>42351990</t>
  </si>
  <si>
    <t>42524688</t>
  </si>
  <si>
    <t>42552390</t>
  </si>
  <si>
    <t>42588390</t>
  </si>
  <si>
    <t>42756975</t>
  </si>
  <si>
    <t>43016485</t>
  </si>
  <si>
    <t>43418825</t>
  </si>
  <si>
    <t>43602269</t>
  </si>
  <si>
    <t>43767569</t>
  </si>
  <si>
    <t>44110000-4 Конструкційні матеріали (Бруківка з природного каменю)</t>
  </si>
  <si>
    <t>44301480</t>
  </si>
  <si>
    <t>5</t>
  </si>
  <si>
    <t>50</t>
  </si>
  <si>
    <t>56</t>
  </si>
  <si>
    <t>66</t>
  </si>
  <si>
    <t>67</t>
  </si>
  <si>
    <t>79</t>
  </si>
  <si>
    <t>7БРТ-2732</t>
  </si>
  <si>
    <t>84</t>
  </si>
  <si>
    <t>90610000-6 -Послуги з прибирання та підмітання вулиць (Послуги з прибирання та підмітання вулично-дорожньої мережі м.Мукачево)</t>
  </si>
  <si>
    <t>«Послуги з технічного обліку (інвентаризації) та паспортизації вулиць та доріг в м. Мукачево» (ДК 021:2015 - 79991000-7 "Послуги з інвентаризації")</t>
  </si>
  <si>
    <t>ЄДРПОУ організатора</t>
  </si>
  <si>
    <t>ЄДРПОУ переможця</t>
  </si>
  <si>
    <t>Ідентифікатор закупівлі</t>
  </si>
  <si>
    <t>Відкриті торги</t>
  </si>
  <si>
    <t>Відкриті торги з публікацією англійською мовою</t>
  </si>
  <si>
    <t>ДК 021:2015 – 31520000-7 Світильники та освітлювальна арматура  (31522000-1 Ялинкові електричні гірлянди та айсикл)</t>
  </si>
  <si>
    <t xml:space="preserve">ДК 021:2015 – 34920000-2 Дорожнє обладнання (Урни вуличні для сміття) </t>
  </si>
  <si>
    <t>ДК 021:2015: 03120000-8 — Продукція рослинництва, у тому числі тепличного (Далія (георгіна), Пеларгонія ампельна, Пеларгонія королівська, Бегонія, Остеоспермум (ромашка), Газанія, Сальвія, Алісум, Лаванда, Куфея, Сульфінія)</t>
  </si>
  <si>
    <t>ДК 021:2015: 09130000-9 Нафта і дистиляти (Бензин А-92 та Дизельне паливо)</t>
  </si>
  <si>
    <t>ДК 021:2015: 09130000-9 Нафта і дистиляти (Бензин А-95, А-92 та Дизельне паливо)</t>
  </si>
  <si>
    <t>ДК 021:2015: 093100000-5 – Електрична енергія(Електрична енергія)</t>
  </si>
  <si>
    <t>ДК 021:2015: 14210000-6— Гравій, пісок, щебінь і наповнювачі  (Щебінь та відсів)</t>
  </si>
  <si>
    <t>ДК 021:2015: 14410000-8 – Кам’яна сіль (Сіль технічна)</t>
  </si>
  <si>
    <t>ДК 021:2015: 14410000-8 – Кам’яна сіль (Сіль технічна).</t>
  </si>
  <si>
    <t>ДК 021:2015: 31210000-1  Електрична апаратура для комутування та захисту електричних кіл (автоматичні вимикачі, контактори, клемні колодки)</t>
  </si>
  <si>
    <t>ДК 021:2015: 39290000-1 Фурнітура різна (39298900-6 Декоративні вироби різні (Штучна стовбурова ялинка з хвоєю комбінованою литою, інсталяції та фігури)</t>
  </si>
  <si>
    <t>ДК 021:2015: 44110000-4 Конструкційні матеріали  (44114200-4 Бетонні вироби) полусфера бетонна</t>
  </si>
  <si>
    <t>ДК 021:2015: 44110000-4 Конструкційні матеріали  (Суміш асфальтобетонна, бітум)</t>
  </si>
  <si>
    <t>ДК 021:2015: 44110000-4 Конструкційні матеріали (Бетонні вироби)</t>
  </si>
  <si>
    <t>ДК 021:2015: 44810000-1 Фарби (44811000-8 Фарби для дорожньої розмітки)</t>
  </si>
  <si>
    <t>ДК 021:2015: 65310000-9 — Розподіл електричної енергії (Розподіл електричної енергії)</t>
  </si>
  <si>
    <t>ДК 021:2015: 79710000-4 Охоронні послуги (Послуги з охорони об’єктів комунальної власності)</t>
  </si>
  <si>
    <t>ДК 021:2015:09130000-9 Нафта і дистиляти (Бензин А-95, А-92 та Дизельне паливо)</t>
  </si>
  <si>
    <t>Дата підписання договору:</t>
  </si>
  <si>
    <t>Захоронення та утилізація сміття та ТВП</t>
  </si>
  <si>
    <t>КОМУНАЛЬНЕ ПІДПРИЄМСТВО "МУКАЧІВСЬКЕ КАР'ЄРОУПРАВЛІННЯ"</t>
  </si>
  <si>
    <t>Консультативні послуги із питань впровадження (конвертація та імпорт даних Замовника до комп'ютерної програми "Комплексна система автоматизації підприємства "IS-pro") код класифікації за ДК 021:2015 - 72310000-1 — Послуги з обробки даних</t>
  </si>
  <si>
    <t>МУКАЧІВСЬКЕ МІСЬКЕ КОМУНАЛЬНЕ ПІДПРИЄМСТВО "ЧИСТЕ МІСТО"</t>
  </si>
  <si>
    <t>Масло   STIHL HP 200 для двотактних двигунів  код за ДК 021:2015  09210000-4 Мастильні засоби (09211100-2 Моторні оливи)</t>
  </si>
  <si>
    <t>Мукачівське міське комунальне підприємство "Ремонтно-будівельне управління"</t>
  </si>
  <si>
    <t>Номер договору</t>
  </si>
  <si>
    <t>Оливи  код за ДК 021:2015  09210000-4 Мастильні засоби (моторні  та трансмісійні оливи)</t>
  </si>
  <si>
    <t>Організатор</t>
  </si>
  <si>
    <t>ПРИВАТНЕ АКЦІОНЕРНЕ ТОВАРИСТВО "ЗАКАРПАТТЯОБЛЕНЕРГО"</t>
  </si>
  <si>
    <t>Переговорна процедура</t>
  </si>
  <si>
    <t>Переговорна процедура, скорочена</t>
  </si>
  <si>
    <t>Послуги з підтримки користувачів та технічної підтримки Комп'ютерної програми «Комплексна система автоматизації підприємства «ІS-рго» («ІС-ПРО»),код ДК 021:2015 – 72250000-2 Послуги, пов’язані  із системами та підтримкою</t>
  </si>
  <si>
    <t>Спрощена закупівля</t>
  </si>
  <si>
    <t>Сума укладеного договору</t>
  </si>
  <si>
    <t>ТЕЛІНГЕР КЛАРА ЙОСЕФІВНА</t>
  </si>
  <si>
    <t>ТОВ "Індастріал Солюшинс Груп"</t>
  </si>
  <si>
    <t>ТОВ "АМВ ТЕХНІКА"</t>
  </si>
  <si>
    <t>ТОВ "ВІТАЛ СІТІ ГРУП"</t>
  </si>
  <si>
    <t>ТОВ "ГРІНТЕК РІТЕЙЛ"</t>
  </si>
  <si>
    <t>ТОВ "ДІАН ГРУП"</t>
  </si>
  <si>
    <t>ТОВ "ДІЮЛ"</t>
  </si>
  <si>
    <t>ТОВ "ДАНАЯ ПЛЮС"</t>
  </si>
  <si>
    <t>ТОВ "Енерго Збут Транс"</t>
  </si>
  <si>
    <t>ТОВ "Епіцентр К"</t>
  </si>
  <si>
    <t>ТОВ "КАРТ МАРКЕТ"</t>
  </si>
  <si>
    <t>ТОВ "КОМПАНІЯ АКСІОМ"</t>
  </si>
  <si>
    <t>ТОВ "М.К-ТРЕЙД"</t>
  </si>
  <si>
    <t>ТОВ "МАНГО-ГРУП"</t>
  </si>
  <si>
    <t>ТОВ "ОХОРОННЕ ПІДПРИЄМСТВО "ФОРТ"</t>
  </si>
  <si>
    <t>ТОВ "СКС"</t>
  </si>
  <si>
    <t>ТОВ "СОЛВІНГ СІСТЕМС"</t>
  </si>
  <si>
    <t>ТОВ "Сітка Захід Україна"</t>
  </si>
  <si>
    <t>ТОВ "ТОРГІВЕЛЬНО-ВИРОБНИЧА КОМПАНІЯ "УНІВЕРСАЛ"</t>
  </si>
  <si>
    <t>ТОВ "Трафік Менеджмент Груп"</t>
  </si>
  <si>
    <t>ТОВ "ФАРММЕДАЛЬЯНС"</t>
  </si>
  <si>
    <t>ТОВ ДЖЕТ ЛАЙТІНГ</t>
  </si>
  <si>
    <t>ТОВ Торговий Дім "ЗАХІДПРОМ"</t>
  </si>
  <si>
    <t>ТОВ Укравтозапчастина</t>
  </si>
  <si>
    <t>ТОВАРИСТВО З ОБМЕЖЕНОЮ ВІДПОВІДАЛЬНІСТЮ "АВЕ МУКАЧЕВО"</t>
  </si>
  <si>
    <t>ТОВАРИСТВО З ОБМЕЖЕНОЮ ВІДПОВІДАЛЬНІСТЮ "АГРОШЛЯХБУД - М"</t>
  </si>
  <si>
    <t>ТОВАРИСТВО З ОБМЕЖЕНОЮ ВІДПОВІДАЛЬНІСТЮ "АТМ ЮНІОН"</t>
  </si>
  <si>
    <t>ТОВАРИСТВО З ОБМЕЖЕНОЮ ВІДПОВІДАЛЬНІСТЮ "АТУМ-ЕНЕРГО"</t>
  </si>
  <si>
    <t>ТОВАРИСТВО З ОБМЕЖЕНОЮ ВІДПОВІДАЛЬНІСТЮ "ДЖЕТ ЛАЙТІНГ"</t>
  </si>
  <si>
    <t>ТОВАРИСТВО З ОБМЕЖЕНОЮ ВІДПОВІДАЛЬНІСТЮ "ОРЕСУНД"</t>
  </si>
  <si>
    <t>ТОВАРИСТВО З ОБМЕЖЕНОЮ ВІДПОВІДАЛЬНІСТЮ "СОФІЛАЙТ-Т"</t>
  </si>
  <si>
    <t>ТОВАРИСТВО З ОБМЕЖЕНОЮ ВІДПОВІДАЛЬНІСТЮ "ТРАФІК МЕНЕДЖМЕНТ ГРУП"</t>
  </si>
  <si>
    <t>ТОВАРИСТВО З ОБМЕЖЕНОЮ ВІДПОВІДАЛЬНІСТЮ "УКРАВТОЗАПЧАСТИНА"</t>
  </si>
  <si>
    <t>ТОВАРИСТВО З ОБМЕЖЕНОЮ ВІДПОВІДАЛЬНІСТЮ "ЮГСВЕТ"</t>
  </si>
  <si>
    <t>ТОВАРИСТВО З ОБМЕЖЕНОЮ ВІДПОВІДАЛЬНІСТЮ - ВИРОБНИЧО-КОМЕРЦІЙНА КОМПАНІЯ "МІСТ-СЕРВІС І К"</t>
  </si>
  <si>
    <t>Тип процедури</t>
  </si>
  <si>
    <t>Узагальнена назва закупівлі</t>
  </si>
  <si>
    <t>ФЛЮНТ ДІАНА ОЛЕГІВНА</t>
  </si>
  <si>
    <t>ФОП "ПАУШ ОЛЕКСАНДР ІВАНОВИЧ"</t>
  </si>
  <si>
    <t>ФОП Ляшук Наталія Михайлівна</t>
  </si>
  <si>
    <t>Фактичний переможець</t>
  </si>
  <si>
    <t>Фарба в асортименті  код  ДК 021:2015 - 44810000-1 Фарби (фарби)</t>
  </si>
  <si>
    <t>ЧАСТНОЕ ПРЕДПРИЯТИЕ НАУЧНО-ПРОИЗВОДСТВЕННАЯ ФИРМА "ИМЕКС ХИМГРУПП"</t>
  </si>
  <si>
    <t>код  ДК 021:2015: 31320000-5 Електророзподільні кабелі ( електророзподільні кабелі в асортименті СІП4 2х16; СІП4 4х16; ПВ1).</t>
  </si>
  <si>
    <t>код  ДК 021:2015: 34990000-3 – Регулювальне, запобіжне, сигнальне та освітлювальне обладнання ( 34992200-9 Дорожні знаки)</t>
  </si>
  <si>
    <t>код  ДК 021:2015: 44810000-1 Фарби (44811000-8 Фарби для дорожньої розмітки)</t>
  </si>
  <si>
    <t xml:space="preserve">код  за ДК 021:2015 –34920000-2 Дорожне обладнання (34922110-0 Скляні кульки для дорожньої розмітки) </t>
  </si>
  <si>
    <t>код  за ДК 021:2015 –34920000-2 Дорожне обладнання (Блоки дорожні, з'єднувачі, лемуси  та віхи)</t>
  </si>
  <si>
    <t xml:space="preserve">код ДК 021:2015 44320000-9 Кабелі та супутня продукція (кабель). </t>
  </si>
  <si>
    <t>код за ДК 021:2015  42950000-0 Частини універсальних машин (косильна головка)</t>
  </si>
  <si>
    <t>код за ДК 021:2015:  44310000-6 Вироби з дроту (сітка «Рабиця)</t>
  </si>
  <si>
    <t>код за ДК 021:2015: 44210000-5 Конструкції та їх частини (Кронштейни для світильників консольних вуличних світлодіодних)</t>
  </si>
  <si>
    <t>№</t>
  </si>
  <si>
    <t>№1</t>
  </si>
  <si>
    <t>№151811</t>
  </si>
  <si>
    <t>№178</t>
  </si>
  <si>
    <t>№2</t>
  </si>
  <si>
    <t>№48</t>
  </si>
  <si>
    <t>№51</t>
  </si>
  <si>
    <t>№6</t>
  </si>
  <si>
    <t>№82</t>
  </si>
  <si>
    <t>№о/р 170169</t>
  </si>
  <si>
    <t>Список конкурентних закупівель на 2021 рік</t>
  </si>
</sst>
</file>

<file path=xl/styles.xml><?xml version="1.0" encoding="utf-8"?>
<styleSheet xmlns="http://schemas.openxmlformats.org/spreadsheetml/2006/main">
  <numFmts count="1">
    <numFmt numFmtId="165" formatCode="dd\.mm\.yyyy"/>
  </numFmts>
  <fonts count="4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y.zakupki.prom.ua/remote/dispatcher/state_purchase_view/27470785" TargetMode="External"/><Relationship Id="rId18" Type="http://schemas.openxmlformats.org/officeDocument/2006/relationships/hyperlink" Target="https://my.zakupki.prom.ua/remote/dispatcher/state_purchase_view/27153934" TargetMode="External"/><Relationship Id="rId26" Type="http://schemas.openxmlformats.org/officeDocument/2006/relationships/hyperlink" Target="https://my.zakupki.prom.ua/remote/dispatcher/state_purchase_view/25701094" TargetMode="External"/><Relationship Id="rId39" Type="http://schemas.openxmlformats.org/officeDocument/2006/relationships/hyperlink" Target="https://my.zakupki.prom.ua/remote/dispatcher/state_purchase_view/23161003" TargetMode="External"/><Relationship Id="rId3" Type="http://schemas.openxmlformats.org/officeDocument/2006/relationships/hyperlink" Target="https://my.zakupki.prom.ua/remote/dispatcher/state_purchase_view/31139060" TargetMode="External"/><Relationship Id="rId21" Type="http://schemas.openxmlformats.org/officeDocument/2006/relationships/hyperlink" Target="https://my.zakupki.prom.ua/remote/dispatcher/state_purchase_view/26404781" TargetMode="External"/><Relationship Id="rId34" Type="http://schemas.openxmlformats.org/officeDocument/2006/relationships/hyperlink" Target="https://my.zakupki.prom.ua/remote/dispatcher/state_purchase_view/24017899" TargetMode="External"/><Relationship Id="rId42" Type="http://schemas.openxmlformats.org/officeDocument/2006/relationships/hyperlink" Target="https://my.zakupki.prom.ua/remote/dispatcher/state_purchase_view/22878571" TargetMode="External"/><Relationship Id="rId47" Type="http://schemas.openxmlformats.org/officeDocument/2006/relationships/hyperlink" Target="https://my.zakupki.prom.ua/remote/dispatcher/state_purchase_view/21478612" TargetMode="External"/><Relationship Id="rId7" Type="http://schemas.openxmlformats.org/officeDocument/2006/relationships/hyperlink" Target="https://my.zakupki.prom.ua/remote/dispatcher/state_purchase_view/29678777" TargetMode="External"/><Relationship Id="rId12" Type="http://schemas.openxmlformats.org/officeDocument/2006/relationships/hyperlink" Target="https://my.zakupki.prom.ua/remote/dispatcher/state_purchase_view/28457660" TargetMode="External"/><Relationship Id="rId17" Type="http://schemas.openxmlformats.org/officeDocument/2006/relationships/hyperlink" Target="https://my.zakupki.prom.ua/remote/dispatcher/state_purchase_view/27159882" TargetMode="External"/><Relationship Id="rId25" Type="http://schemas.openxmlformats.org/officeDocument/2006/relationships/hyperlink" Target="https://my.zakupki.prom.ua/remote/dispatcher/state_purchase_view/25694041" TargetMode="External"/><Relationship Id="rId33" Type="http://schemas.openxmlformats.org/officeDocument/2006/relationships/hyperlink" Target="https://my.zakupki.prom.ua/remote/dispatcher/state_purchase_view/24282019" TargetMode="External"/><Relationship Id="rId38" Type="http://schemas.openxmlformats.org/officeDocument/2006/relationships/hyperlink" Target="https://my.zakupki.prom.ua/remote/dispatcher/state_purchase_view/23704521" TargetMode="External"/><Relationship Id="rId46" Type="http://schemas.openxmlformats.org/officeDocument/2006/relationships/hyperlink" Target="https://my.zakupki.prom.ua/remote/dispatcher/state_purchase_view/21528460" TargetMode="External"/><Relationship Id="rId2" Type="http://schemas.openxmlformats.org/officeDocument/2006/relationships/hyperlink" Target="https://my.zakupki.prom.ua/remote/dispatcher/state_purchase_view/31291840" TargetMode="External"/><Relationship Id="rId16" Type="http://schemas.openxmlformats.org/officeDocument/2006/relationships/hyperlink" Target="https://my.zakupki.prom.ua/remote/dispatcher/state_purchase_view/27200609" TargetMode="External"/><Relationship Id="rId20" Type="http://schemas.openxmlformats.org/officeDocument/2006/relationships/hyperlink" Target="https://my.zakupki.prom.ua/remote/dispatcher/state_purchase_view/26561091" TargetMode="External"/><Relationship Id="rId29" Type="http://schemas.openxmlformats.org/officeDocument/2006/relationships/hyperlink" Target="https://my.zakupki.prom.ua/remote/dispatcher/state_purchase_view/24819865" TargetMode="External"/><Relationship Id="rId41" Type="http://schemas.openxmlformats.org/officeDocument/2006/relationships/hyperlink" Target="https://my.zakupki.prom.ua/remote/dispatcher/state_purchase_view/23117672" TargetMode="External"/><Relationship Id="rId1" Type="http://schemas.openxmlformats.org/officeDocument/2006/relationships/hyperlink" Target="https://my.zakupki.prom.ua/remote/dispatcher/state_purchase_view/31309300" TargetMode="External"/><Relationship Id="rId6" Type="http://schemas.openxmlformats.org/officeDocument/2006/relationships/hyperlink" Target="https://my.zakupki.prom.ua/remote/dispatcher/state_purchase_view/30161997" TargetMode="External"/><Relationship Id="rId11" Type="http://schemas.openxmlformats.org/officeDocument/2006/relationships/hyperlink" Target="https://my.zakupki.prom.ua/remote/dispatcher/state_purchase_view/28845232" TargetMode="External"/><Relationship Id="rId24" Type="http://schemas.openxmlformats.org/officeDocument/2006/relationships/hyperlink" Target="https://my.zakupki.prom.ua/remote/dispatcher/state_purchase_view/25814696" TargetMode="External"/><Relationship Id="rId32" Type="http://schemas.openxmlformats.org/officeDocument/2006/relationships/hyperlink" Target="https://my.zakupki.prom.ua/remote/dispatcher/state_purchase_view/24491180" TargetMode="External"/><Relationship Id="rId37" Type="http://schemas.openxmlformats.org/officeDocument/2006/relationships/hyperlink" Target="https://my.zakupki.prom.ua/remote/dispatcher/state_purchase_view/23706769" TargetMode="External"/><Relationship Id="rId40" Type="http://schemas.openxmlformats.org/officeDocument/2006/relationships/hyperlink" Target="https://my.zakupki.prom.ua/remote/dispatcher/state_purchase_view/23158836" TargetMode="External"/><Relationship Id="rId45" Type="http://schemas.openxmlformats.org/officeDocument/2006/relationships/hyperlink" Target="https://my.zakupki.prom.ua/remote/dispatcher/state_purchase_view/21699774" TargetMode="External"/><Relationship Id="rId5" Type="http://schemas.openxmlformats.org/officeDocument/2006/relationships/hyperlink" Target="https://my.zakupki.prom.ua/remote/dispatcher/state_purchase_view/30901110" TargetMode="External"/><Relationship Id="rId15" Type="http://schemas.openxmlformats.org/officeDocument/2006/relationships/hyperlink" Target="https://my.zakupki.prom.ua/remote/dispatcher/state_purchase_view/27303311" TargetMode="External"/><Relationship Id="rId23" Type="http://schemas.openxmlformats.org/officeDocument/2006/relationships/hyperlink" Target="https://my.zakupki.prom.ua/remote/dispatcher/state_purchase_view/25858823" TargetMode="External"/><Relationship Id="rId28" Type="http://schemas.openxmlformats.org/officeDocument/2006/relationships/hyperlink" Target="https://my.zakupki.prom.ua/remote/dispatcher/state_purchase_view/25119028" TargetMode="External"/><Relationship Id="rId36" Type="http://schemas.openxmlformats.org/officeDocument/2006/relationships/hyperlink" Target="https://my.zakupki.prom.ua/remote/dispatcher/state_purchase_view/23707440" TargetMode="External"/><Relationship Id="rId49" Type="http://schemas.openxmlformats.org/officeDocument/2006/relationships/hyperlink" Target="https://my.zakupki.prom.ua/remote/dispatcher/state_purchase_view/20792053" TargetMode="External"/><Relationship Id="rId10" Type="http://schemas.openxmlformats.org/officeDocument/2006/relationships/hyperlink" Target="https://my.zakupki.prom.ua/remote/dispatcher/state_purchase_view/29161666" TargetMode="External"/><Relationship Id="rId19" Type="http://schemas.openxmlformats.org/officeDocument/2006/relationships/hyperlink" Target="https://my.zakupki.prom.ua/remote/dispatcher/state_purchase_view/26562310" TargetMode="External"/><Relationship Id="rId31" Type="http://schemas.openxmlformats.org/officeDocument/2006/relationships/hyperlink" Target="https://my.zakupki.prom.ua/remote/dispatcher/state_purchase_view/24495040" TargetMode="External"/><Relationship Id="rId44" Type="http://schemas.openxmlformats.org/officeDocument/2006/relationships/hyperlink" Target="https://my.zakupki.prom.ua/remote/dispatcher/state_purchase_view/21702286" TargetMode="External"/><Relationship Id="rId4" Type="http://schemas.openxmlformats.org/officeDocument/2006/relationships/hyperlink" Target="https://my.zakupki.prom.ua/remote/dispatcher/state_purchase_view/31086768" TargetMode="External"/><Relationship Id="rId9" Type="http://schemas.openxmlformats.org/officeDocument/2006/relationships/hyperlink" Target="https://my.zakupki.prom.ua/remote/dispatcher/state_purchase_view/29529567" TargetMode="External"/><Relationship Id="rId14" Type="http://schemas.openxmlformats.org/officeDocument/2006/relationships/hyperlink" Target="https://my.zakupki.prom.ua/remote/dispatcher/state_purchase_view/27416417" TargetMode="External"/><Relationship Id="rId22" Type="http://schemas.openxmlformats.org/officeDocument/2006/relationships/hyperlink" Target="https://my.zakupki.prom.ua/remote/dispatcher/state_purchase_view/26131523" TargetMode="External"/><Relationship Id="rId27" Type="http://schemas.openxmlformats.org/officeDocument/2006/relationships/hyperlink" Target="https://my.zakupki.prom.ua/remote/dispatcher/state_purchase_view/25365676" TargetMode="External"/><Relationship Id="rId30" Type="http://schemas.openxmlformats.org/officeDocument/2006/relationships/hyperlink" Target="https://my.zakupki.prom.ua/remote/dispatcher/state_purchase_view/24571095" TargetMode="External"/><Relationship Id="rId35" Type="http://schemas.openxmlformats.org/officeDocument/2006/relationships/hyperlink" Target="https://my.zakupki.prom.ua/remote/dispatcher/state_purchase_view/23747214" TargetMode="External"/><Relationship Id="rId43" Type="http://schemas.openxmlformats.org/officeDocument/2006/relationships/hyperlink" Target="https://my.zakupki.prom.ua/remote/dispatcher/state_purchase_view/22704813" TargetMode="External"/><Relationship Id="rId48" Type="http://schemas.openxmlformats.org/officeDocument/2006/relationships/hyperlink" Target="https://my.zakupki.prom.ua/remote/dispatcher/state_purchase_view/21476280" TargetMode="External"/><Relationship Id="rId8" Type="http://schemas.openxmlformats.org/officeDocument/2006/relationships/hyperlink" Target="https://my.zakupki.prom.ua/remote/dispatcher/state_purchase_view/296380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>
      <pane ySplit="5" topLeftCell="A6" activePane="bottomLeft" state="frozen"/>
      <selection pane="bottomLeft" activeCell="A55" sqref="A55:XFD55"/>
    </sheetView>
  </sheetViews>
  <sheetFormatPr defaultColWidth="11.42578125" defaultRowHeight="15"/>
  <cols>
    <col min="1" max="1" width="5"/>
    <col min="2" max="2" width="25"/>
    <col min="3" max="3" width="35" style="7"/>
    <col min="4" max="5" width="30" style="7"/>
    <col min="6" max="6" width="15"/>
    <col min="7" max="7" width="20" style="7"/>
    <col min="8" max="10" width="15"/>
    <col min="11" max="11" width="20"/>
  </cols>
  <sheetData>
    <row r="1" spans="1:11">
      <c r="A1" s="1"/>
    </row>
    <row r="2" spans="1:11">
      <c r="A2" s="2"/>
    </row>
    <row r="4" spans="1:11" ht="15.75" thickBot="1">
      <c r="A4" s="1" t="s">
        <v>194</v>
      </c>
    </row>
    <row r="5" spans="1:11" ht="27" thickBot="1">
      <c r="A5" s="3" t="s">
        <v>184</v>
      </c>
      <c r="B5" s="3" t="s">
        <v>95</v>
      </c>
      <c r="C5" s="3" t="s">
        <v>168</v>
      </c>
      <c r="D5" s="3" t="s">
        <v>167</v>
      </c>
      <c r="E5" s="3" t="s">
        <v>125</v>
      </c>
      <c r="F5" s="3" t="s">
        <v>93</v>
      </c>
      <c r="G5" s="3" t="s">
        <v>172</v>
      </c>
      <c r="H5" s="3" t="s">
        <v>94</v>
      </c>
      <c r="I5" s="3" t="s">
        <v>123</v>
      </c>
      <c r="J5" s="3" t="s">
        <v>131</v>
      </c>
      <c r="K5" s="3" t="s">
        <v>116</v>
      </c>
    </row>
    <row r="6" spans="1:11" ht="64.5">
      <c r="A6" s="4">
        <v>9</v>
      </c>
      <c r="B6" s="2" t="str">
        <f>HYPERLINK("https://my.zakupki.prom.ua/remote/dispatcher/state_purchase_view/31309300", "UA-2021-11-01-013870-a")</f>
        <v>UA-2021-11-01-013870-a</v>
      </c>
      <c r="C6" s="8" t="s">
        <v>108</v>
      </c>
      <c r="D6" s="8" t="s">
        <v>96</v>
      </c>
      <c r="E6" s="8" t="s">
        <v>122</v>
      </c>
      <c r="F6" s="1" t="s">
        <v>49</v>
      </c>
      <c r="G6" s="8" t="s">
        <v>135</v>
      </c>
      <c r="H6" s="1" t="s">
        <v>74</v>
      </c>
      <c r="I6" s="1" t="s">
        <v>60</v>
      </c>
      <c r="J6" s="6">
        <v>773400</v>
      </c>
      <c r="K6" s="5">
        <v>44529</v>
      </c>
    </row>
    <row r="7" spans="1:11" ht="51.75">
      <c r="A7" s="4">
        <v>10</v>
      </c>
      <c r="B7" s="2" t="str">
        <f>HYPERLINK("https://my.zakupki.prom.ua/remote/dispatcher/state_purchase_view/31291840", "UA-2021-11-01-007654-a")</f>
        <v>UA-2021-11-01-007654-a</v>
      </c>
      <c r="C7" s="8" t="s">
        <v>98</v>
      </c>
      <c r="D7" s="8" t="s">
        <v>96</v>
      </c>
      <c r="E7" s="8" t="s">
        <v>122</v>
      </c>
      <c r="F7" s="1" t="s">
        <v>49</v>
      </c>
      <c r="G7" s="8" t="s">
        <v>141</v>
      </c>
      <c r="H7" s="1" t="s">
        <v>44</v>
      </c>
      <c r="I7" s="1" t="s">
        <v>58</v>
      </c>
      <c r="J7" s="6">
        <v>318498.96000000002</v>
      </c>
      <c r="K7" s="5">
        <v>44529</v>
      </c>
    </row>
    <row r="8" spans="1:11" ht="51.75">
      <c r="A8" s="4">
        <v>11</v>
      </c>
      <c r="B8" s="2" t="str">
        <f>HYPERLINK("https://my.zakupki.prom.ua/remote/dispatcher/state_purchase_view/31139060", "UA-2021-10-26-011193-b")</f>
        <v>UA-2021-10-26-011193-b</v>
      </c>
      <c r="C8" s="8" t="s">
        <v>92</v>
      </c>
      <c r="D8" s="8" t="s">
        <v>127</v>
      </c>
      <c r="E8" s="8" t="s">
        <v>122</v>
      </c>
      <c r="F8" s="1" t="s">
        <v>49</v>
      </c>
      <c r="G8" s="8" t="s">
        <v>161</v>
      </c>
      <c r="H8" s="1" t="s">
        <v>80</v>
      </c>
      <c r="I8" s="1" t="s">
        <v>48</v>
      </c>
      <c r="J8" s="6">
        <v>299000</v>
      </c>
      <c r="K8" s="5">
        <v>44508</v>
      </c>
    </row>
    <row r="9" spans="1:11" ht="39">
      <c r="A9" s="4">
        <v>12</v>
      </c>
      <c r="B9" s="2" t="str">
        <f>HYPERLINK("https://my.zakupki.prom.ua/remote/dispatcher/state_purchase_view/31086768", "UA-2021-10-25-011661-b")</f>
        <v>UA-2021-10-25-011661-b</v>
      </c>
      <c r="C9" s="8" t="s">
        <v>124</v>
      </c>
      <c r="D9" s="8" t="s">
        <v>130</v>
      </c>
      <c r="E9" s="8" t="s">
        <v>122</v>
      </c>
      <c r="F9" s="1" t="s">
        <v>49</v>
      </c>
      <c r="G9" s="8" t="s">
        <v>154</v>
      </c>
      <c r="H9" s="1" t="s">
        <v>82</v>
      </c>
      <c r="I9" s="1" t="s">
        <v>47</v>
      </c>
      <c r="J9" s="6">
        <v>80596</v>
      </c>
      <c r="K9" s="5">
        <v>44509</v>
      </c>
    </row>
    <row r="10" spans="1:11" ht="51.75">
      <c r="A10" s="4">
        <v>13</v>
      </c>
      <c r="B10" s="2" t="str">
        <f>HYPERLINK("https://my.zakupki.prom.ua/remote/dispatcher/state_purchase_view/30901110", "UA-2021-10-20-004038-b")</f>
        <v>UA-2021-10-20-004038-b</v>
      </c>
      <c r="C10" s="8" t="s">
        <v>121</v>
      </c>
      <c r="D10" s="8" t="s">
        <v>130</v>
      </c>
      <c r="E10" s="8" t="s">
        <v>122</v>
      </c>
      <c r="F10" s="1" t="s">
        <v>49</v>
      </c>
      <c r="G10" s="8" t="s">
        <v>134</v>
      </c>
      <c r="H10" s="1" t="s">
        <v>70</v>
      </c>
      <c r="I10" s="1" t="s">
        <v>46</v>
      </c>
      <c r="J10" s="6">
        <v>31830</v>
      </c>
      <c r="K10" s="5">
        <v>44501</v>
      </c>
    </row>
    <row r="11" spans="1:11" ht="39">
      <c r="A11" s="4">
        <v>14</v>
      </c>
      <c r="B11" s="2" t="str">
        <f>HYPERLINK("https://my.zakupki.prom.ua/remote/dispatcher/state_purchase_view/30161997", "UA-2021-09-23-006558-b")</f>
        <v>UA-2021-09-23-006558-b</v>
      </c>
      <c r="C11" s="8" t="s">
        <v>112</v>
      </c>
      <c r="D11" s="8" t="s">
        <v>130</v>
      </c>
      <c r="E11" s="8" t="s">
        <v>122</v>
      </c>
      <c r="F11" s="1" t="s">
        <v>49</v>
      </c>
      <c r="G11" s="8" t="s">
        <v>151</v>
      </c>
      <c r="H11" s="1" t="s">
        <v>63</v>
      </c>
      <c r="I11" s="1" t="s">
        <v>38</v>
      </c>
      <c r="J11" s="6">
        <v>68715</v>
      </c>
      <c r="K11" s="5">
        <v>44477</v>
      </c>
    </row>
    <row r="12" spans="1:11" ht="39">
      <c r="A12" s="4">
        <v>15</v>
      </c>
      <c r="B12" s="2" t="str">
        <f>HYPERLINK("https://my.zakupki.prom.ua/remote/dispatcher/state_purchase_view/29678777", "UA-2021-09-09-000792-c")</f>
        <v>UA-2021-09-09-000792-c</v>
      </c>
      <c r="C12" s="8" t="s">
        <v>99</v>
      </c>
      <c r="D12" s="8" t="s">
        <v>96</v>
      </c>
      <c r="E12" s="8" t="s">
        <v>122</v>
      </c>
      <c r="F12" s="1" t="s">
        <v>49</v>
      </c>
      <c r="G12" s="8" t="s">
        <v>147</v>
      </c>
      <c r="H12" s="1" t="s">
        <v>77</v>
      </c>
      <c r="I12" s="1" t="s">
        <v>71</v>
      </c>
      <c r="J12" s="6">
        <v>419000</v>
      </c>
      <c r="K12" s="5">
        <v>44544</v>
      </c>
    </row>
    <row r="13" spans="1:11" ht="39">
      <c r="A13" s="4">
        <v>16</v>
      </c>
      <c r="B13" s="2" t="str">
        <f>HYPERLINK("https://my.zakupki.prom.ua/remote/dispatcher/state_purchase_view/29638077", "UA-2021-09-08-002051-c")</f>
        <v>UA-2021-09-08-002051-c</v>
      </c>
      <c r="C13" s="8" t="s">
        <v>106</v>
      </c>
      <c r="D13" s="8" t="s">
        <v>96</v>
      </c>
      <c r="E13" s="8" t="s">
        <v>122</v>
      </c>
      <c r="F13" s="1" t="s">
        <v>49</v>
      </c>
      <c r="G13" s="8" t="s">
        <v>138</v>
      </c>
      <c r="H13" s="1" t="s">
        <v>78</v>
      </c>
      <c r="I13" s="1" t="s">
        <v>42</v>
      </c>
      <c r="J13" s="6">
        <v>534000</v>
      </c>
      <c r="K13" s="5">
        <v>44482</v>
      </c>
    </row>
    <row r="14" spans="1:11" ht="39">
      <c r="A14" s="4">
        <v>17</v>
      </c>
      <c r="B14" s="2" t="str">
        <f>HYPERLINK("https://my.zakupki.prom.ua/remote/dispatcher/state_purchase_view/29529567", "UA-2021-09-03-007794-c")</f>
        <v>UA-2021-09-03-007794-c</v>
      </c>
      <c r="C14" s="8" t="s">
        <v>173</v>
      </c>
      <c r="D14" s="8" t="s">
        <v>130</v>
      </c>
      <c r="E14" s="8" t="s">
        <v>122</v>
      </c>
      <c r="F14" s="1" t="s">
        <v>49</v>
      </c>
      <c r="G14" s="8" t="s">
        <v>141</v>
      </c>
      <c r="H14" s="1" t="s">
        <v>44</v>
      </c>
      <c r="I14" s="1" t="s">
        <v>37</v>
      </c>
      <c r="J14" s="6">
        <v>12627.9</v>
      </c>
      <c r="K14" s="5">
        <v>44460</v>
      </c>
    </row>
    <row r="15" spans="1:11" ht="39">
      <c r="A15" s="4">
        <v>18</v>
      </c>
      <c r="B15" s="2" t="str">
        <f>HYPERLINK("https://my.zakupki.prom.ua/remote/dispatcher/state_purchase_view/29161666", "UA-2021-08-19-004727-a")</f>
        <v>UA-2021-08-19-004727-a</v>
      </c>
      <c r="C15" s="8" t="s">
        <v>115</v>
      </c>
      <c r="D15" s="8" t="s">
        <v>96</v>
      </c>
      <c r="E15" s="8" t="s">
        <v>122</v>
      </c>
      <c r="F15" s="1" t="s">
        <v>49</v>
      </c>
      <c r="G15" s="8" t="s">
        <v>142</v>
      </c>
      <c r="H15" s="1" t="s">
        <v>54</v>
      </c>
      <c r="I15" s="1" t="s">
        <v>35</v>
      </c>
      <c r="J15" s="6">
        <v>1633644</v>
      </c>
      <c r="K15" s="5">
        <v>44459</v>
      </c>
    </row>
    <row r="16" spans="1:11" ht="39">
      <c r="A16" s="4">
        <v>19</v>
      </c>
      <c r="B16" s="2" t="str">
        <f>HYPERLINK("https://my.zakupki.prom.ua/remote/dispatcher/state_purchase_view/28845232", "UA-2021-08-09-002811-a")</f>
        <v>UA-2021-08-09-002811-a</v>
      </c>
      <c r="C16" s="8" t="s">
        <v>182</v>
      </c>
      <c r="D16" s="8" t="s">
        <v>130</v>
      </c>
      <c r="E16" s="8" t="s">
        <v>122</v>
      </c>
      <c r="F16" s="1" t="s">
        <v>49</v>
      </c>
      <c r="G16" s="8" t="s">
        <v>149</v>
      </c>
      <c r="H16" s="1" t="s">
        <v>76</v>
      </c>
      <c r="I16" s="1" t="s">
        <v>33</v>
      </c>
      <c r="J16" s="6">
        <v>30900</v>
      </c>
      <c r="K16" s="5">
        <v>44438</v>
      </c>
    </row>
    <row r="17" spans="1:11" ht="51.75">
      <c r="A17" s="4">
        <v>20</v>
      </c>
      <c r="B17" s="2" t="str">
        <f>HYPERLINK("https://my.zakupki.prom.ua/remote/dispatcher/state_purchase_view/28457660", "UA-2021-07-23-000280-b")</f>
        <v>UA-2021-07-23-000280-b</v>
      </c>
      <c r="C17" s="8" t="s">
        <v>0</v>
      </c>
      <c r="D17" s="8" t="s">
        <v>127</v>
      </c>
      <c r="E17" s="8" t="s">
        <v>122</v>
      </c>
      <c r="F17" s="1" t="s">
        <v>49</v>
      </c>
      <c r="G17" s="8" t="s">
        <v>164</v>
      </c>
      <c r="H17" s="1" t="s">
        <v>39</v>
      </c>
      <c r="I17" s="1" t="s">
        <v>31</v>
      </c>
      <c r="J17" s="6">
        <v>33864</v>
      </c>
      <c r="K17" s="5">
        <v>44417</v>
      </c>
    </row>
    <row r="18" spans="1:11" ht="90">
      <c r="A18" s="4">
        <v>21</v>
      </c>
      <c r="B18" s="2" t="str">
        <f>HYPERLINK("https://my.zakupki.prom.ua/remote/dispatcher/state_purchase_view/27470785", "UA-2021-06-15-001176-b")</f>
        <v>UA-2021-06-15-001176-b</v>
      </c>
      <c r="C18" s="8" t="s">
        <v>7</v>
      </c>
      <c r="D18" s="8" t="s">
        <v>130</v>
      </c>
      <c r="E18" s="8" t="s">
        <v>122</v>
      </c>
      <c r="F18" s="1" t="s">
        <v>49</v>
      </c>
      <c r="G18" s="8" t="s">
        <v>152</v>
      </c>
      <c r="H18" s="1" t="s">
        <v>59</v>
      </c>
      <c r="I18" s="1" t="s">
        <v>24</v>
      </c>
      <c r="J18" s="6">
        <v>10400.4</v>
      </c>
      <c r="K18" s="5">
        <v>44378</v>
      </c>
    </row>
    <row r="19" spans="1:11" ht="64.5">
      <c r="A19" s="4">
        <v>22</v>
      </c>
      <c r="B19" s="2" t="str">
        <f>HYPERLINK("https://my.zakupki.prom.ua/remote/dispatcher/state_purchase_view/27416417", "UA-2021-06-11-011649-b")</f>
        <v>UA-2021-06-11-011649-b</v>
      </c>
      <c r="C19" s="8" t="s">
        <v>6</v>
      </c>
      <c r="D19" s="8" t="s">
        <v>96</v>
      </c>
      <c r="E19" s="8" t="s">
        <v>122</v>
      </c>
      <c r="F19" s="1" t="s">
        <v>49</v>
      </c>
      <c r="G19" s="8" t="s">
        <v>150</v>
      </c>
      <c r="H19" s="1" t="s">
        <v>55</v>
      </c>
      <c r="I19" s="1" t="s">
        <v>30</v>
      </c>
      <c r="J19" s="6">
        <v>468234</v>
      </c>
      <c r="K19" s="5">
        <v>44389</v>
      </c>
    </row>
    <row r="20" spans="1:11" ht="51.75">
      <c r="A20" s="4">
        <v>23</v>
      </c>
      <c r="B20" s="2" t="str">
        <f>HYPERLINK("https://my.zakupki.prom.ua/remote/dispatcher/state_purchase_view/27303311", "UA-2021-06-09-002260-b")</f>
        <v>UA-2021-06-09-002260-b</v>
      </c>
      <c r="C20" s="8" t="s">
        <v>9</v>
      </c>
      <c r="D20" s="8" t="s">
        <v>130</v>
      </c>
      <c r="E20" s="8" t="s">
        <v>122</v>
      </c>
      <c r="F20" s="1" t="s">
        <v>49</v>
      </c>
      <c r="G20" s="8" t="s">
        <v>162</v>
      </c>
      <c r="H20" s="1" t="s">
        <v>66</v>
      </c>
      <c r="I20" s="1" t="s">
        <v>25</v>
      </c>
      <c r="J20" s="6">
        <v>22699.200000000001</v>
      </c>
      <c r="K20" s="5">
        <v>44378</v>
      </c>
    </row>
    <row r="21" spans="1:11" ht="51.75">
      <c r="A21" s="4">
        <v>24</v>
      </c>
      <c r="B21" s="2" t="str">
        <f>HYPERLINK("https://my.zakupki.prom.ua/remote/dispatcher/state_purchase_view/27200609", "UA-2021-06-04-008909-b")</f>
        <v>UA-2021-06-04-008909-b</v>
      </c>
      <c r="C21" s="8" t="s">
        <v>176</v>
      </c>
      <c r="D21" s="8" t="s">
        <v>96</v>
      </c>
      <c r="E21" s="8" t="s">
        <v>122</v>
      </c>
      <c r="F21" s="1" t="s">
        <v>49</v>
      </c>
      <c r="G21" s="8" t="s">
        <v>137</v>
      </c>
      <c r="H21" s="1" t="s">
        <v>72</v>
      </c>
      <c r="I21" s="1" t="s">
        <v>26</v>
      </c>
      <c r="J21" s="6">
        <v>237726</v>
      </c>
      <c r="K21" s="5">
        <v>44382</v>
      </c>
    </row>
    <row r="22" spans="1:11" ht="39">
      <c r="A22" s="4">
        <v>25</v>
      </c>
      <c r="B22" s="2" t="str">
        <f>HYPERLINK("https://my.zakupki.prom.ua/remote/dispatcher/state_purchase_view/27159882", "UA-2021-06-03-010179-b")</f>
        <v>UA-2021-06-03-010179-b</v>
      </c>
      <c r="C22" s="8" t="s">
        <v>111</v>
      </c>
      <c r="D22" s="8" t="s">
        <v>96</v>
      </c>
      <c r="E22" s="8" t="s">
        <v>122</v>
      </c>
      <c r="F22" s="1" t="s">
        <v>49</v>
      </c>
      <c r="G22" s="8" t="s">
        <v>170</v>
      </c>
      <c r="H22" s="1" t="s">
        <v>40</v>
      </c>
      <c r="I22" s="1" t="s">
        <v>27</v>
      </c>
      <c r="J22" s="6">
        <v>1821600</v>
      </c>
      <c r="K22" s="5">
        <v>44382</v>
      </c>
    </row>
    <row r="23" spans="1:11" ht="39">
      <c r="A23" s="4">
        <v>26</v>
      </c>
      <c r="B23" s="2" t="str">
        <f>HYPERLINK("https://my.zakupki.prom.ua/remote/dispatcher/state_purchase_view/27153934", "UA-2021-06-03-008397-b")</f>
        <v>UA-2021-06-03-008397-b</v>
      </c>
      <c r="C23" s="8" t="s">
        <v>181</v>
      </c>
      <c r="D23" s="8" t="s">
        <v>130</v>
      </c>
      <c r="E23" s="8" t="s">
        <v>122</v>
      </c>
      <c r="F23" s="1" t="s">
        <v>49</v>
      </c>
      <c r="G23" s="8" t="s">
        <v>134</v>
      </c>
      <c r="H23" s="1" t="s">
        <v>70</v>
      </c>
      <c r="I23" s="1" t="s">
        <v>187</v>
      </c>
      <c r="J23" s="6">
        <v>28500</v>
      </c>
      <c r="K23" s="5">
        <v>44364</v>
      </c>
    </row>
    <row r="24" spans="1:11" ht="51.75">
      <c r="A24" s="4">
        <v>27</v>
      </c>
      <c r="B24" s="2" t="str">
        <f>HYPERLINK("https://my.zakupki.prom.ua/remote/dispatcher/state_purchase_view/26562310", "UA-2021-05-14-006765-b")</f>
        <v>UA-2021-05-14-006765-b</v>
      </c>
      <c r="C24" s="8" t="s">
        <v>110</v>
      </c>
      <c r="D24" s="8" t="s">
        <v>127</v>
      </c>
      <c r="E24" s="8" t="s">
        <v>122</v>
      </c>
      <c r="F24" s="1" t="s">
        <v>49</v>
      </c>
      <c r="G24" s="8" t="s">
        <v>157</v>
      </c>
      <c r="H24" s="1" t="s">
        <v>12</v>
      </c>
      <c r="I24" s="1" t="s">
        <v>20</v>
      </c>
      <c r="J24" s="6">
        <v>993000</v>
      </c>
      <c r="K24" s="5">
        <v>44341</v>
      </c>
    </row>
    <row r="25" spans="1:11" ht="90">
      <c r="A25" s="4">
        <v>28</v>
      </c>
      <c r="B25" s="2" t="str">
        <f>HYPERLINK("https://my.zakupki.prom.ua/remote/dispatcher/state_purchase_view/26561091", "UA-2021-05-14-006348-b")</f>
        <v>UA-2021-05-14-006348-b</v>
      </c>
      <c r="C25" s="8" t="s">
        <v>100</v>
      </c>
      <c r="D25" s="8" t="s">
        <v>127</v>
      </c>
      <c r="E25" s="8" t="s">
        <v>122</v>
      </c>
      <c r="F25" s="1" t="s">
        <v>49</v>
      </c>
      <c r="G25" s="8" t="s">
        <v>132</v>
      </c>
      <c r="H25" s="1" t="s">
        <v>22</v>
      </c>
      <c r="I25" s="1" t="s">
        <v>18</v>
      </c>
      <c r="J25" s="6">
        <v>228039</v>
      </c>
      <c r="K25" s="5">
        <v>44341</v>
      </c>
    </row>
    <row r="26" spans="1:11" ht="51.75">
      <c r="A26" s="4">
        <v>29</v>
      </c>
      <c r="B26" s="2" t="str">
        <f>HYPERLINK("https://my.zakupki.prom.ua/remote/dispatcher/state_purchase_view/26404781", "UA-2021-05-11-001454-a")</f>
        <v>UA-2021-05-11-001454-a</v>
      </c>
      <c r="C26" s="8" t="s">
        <v>0</v>
      </c>
      <c r="D26" s="8" t="s">
        <v>96</v>
      </c>
      <c r="E26" s="8" t="s">
        <v>122</v>
      </c>
      <c r="F26" s="1" t="s">
        <v>49</v>
      </c>
      <c r="G26" s="8" t="s">
        <v>155</v>
      </c>
      <c r="H26" s="1" t="s">
        <v>39</v>
      </c>
      <c r="I26" s="1" t="s">
        <v>23</v>
      </c>
      <c r="J26" s="6">
        <v>274468.08</v>
      </c>
      <c r="K26" s="5">
        <v>44361</v>
      </c>
    </row>
    <row r="27" spans="1:11" ht="64.5">
      <c r="A27" s="4">
        <v>30</v>
      </c>
      <c r="B27" s="2" t="str">
        <f>HYPERLINK("https://my.zakupki.prom.ua/remote/dispatcher/state_purchase_view/26131523", "UA-2021-04-27-004700-a")</f>
        <v>UA-2021-04-27-004700-a</v>
      </c>
      <c r="C27" s="8" t="s">
        <v>178</v>
      </c>
      <c r="D27" s="8" t="s">
        <v>127</v>
      </c>
      <c r="E27" s="8" t="s">
        <v>122</v>
      </c>
      <c r="F27" s="1" t="s">
        <v>49</v>
      </c>
      <c r="G27" s="8" t="s">
        <v>163</v>
      </c>
      <c r="H27" s="1" t="s">
        <v>63</v>
      </c>
      <c r="I27" s="1" t="s">
        <v>14</v>
      </c>
      <c r="J27" s="6">
        <v>9201</v>
      </c>
      <c r="K27" s="5">
        <v>44327</v>
      </c>
    </row>
    <row r="28" spans="1:11" ht="51.75">
      <c r="A28" s="4">
        <v>31</v>
      </c>
      <c r="B28" s="2" t="str">
        <f>HYPERLINK("https://my.zakupki.prom.ua/remote/dispatcher/state_purchase_view/25858823", "UA-2021-04-15-003645-a")</f>
        <v>UA-2021-04-15-003645-a</v>
      </c>
      <c r="C28" s="8" t="s">
        <v>175</v>
      </c>
      <c r="D28" s="8" t="s">
        <v>96</v>
      </c>
      <c r="E28" s="8" t="s">
        <v>122</v>
      </c>
      <c r="F28" s="1" t="s">
        <v>49</v>
      </c>
      <c r="G28" s="8" t="s">
        <v>159</v>
      </c>
      <c r="H28" s="1" t="s">
        <v>79</v>
      </c>
      <c r="I28" s="1" t="s">
        <v>16</v>
      </c>
      <c r="J28" s="6">
        <v>520000</v>
      </c>
      <c r="K28" s="5">
        <v>44340</v>
      </c>
    </row>
    <row r="29" spans="1:11" ht="64.5">
      <c r="A29" s="4">
        <v>32</v>
      </c>
      <c r="B29" s="2" t="str">
        <f>HYPERLINK("https://my.zakupki.prom.ua/remote/dispatcher/state_purchase_view/25814696", "UA-2021-04-14-008575-b")</f>
        <v>UA-2021-04-14-008575-b</v>
      </c>
      <c r="C29" s="8" t="s">
        <v>8</v>
      </c>
      <c r="D29" s="8" t="s">
        <v>96</v>
      </c>
      <c r="E29" s="8" t="s">
        <v>122</v>
      </c>
      <c r="F29" s="1" t="s">
        <v>49</v>
      </c>
      <c r="G29" s="8" t="s">
        <v>153</v>
      </c>
      <c r="H29" s="1" t="s">
        <v>68</v>
      </c>
      <c r="I29" s="1" t="s">
        <v>15</v>
      </c>
      <c r="J29" s="6">
        <v>276144</v>
      </c>
      <c r="K29" s="5">
        <v>44334</v>
      </c>
    </row>
    <row r="30" spans="1:11" ht="51.75">
      <c r="A30" s="4">
        <v>33</v>
      </c>
      <c r="B30" s="2" t="str">
        <f>HYPERLINK("https://my.zakupki.prom.ua/remote/dispatcher/state_purchase_view/25694041", "UA-2021-04-09-008020-a")</f>
        <v>UA-2021-04-09-008020-a</v>
      </c>
      <c r="C30" s="8" t="s">
        <v>179</v>
      </c>
      <c r="D30" s="8" t="s">
        <v>127</v>
      </c>
      <c r="E30" s="8" t="s">
        <v>122</v>
      </c>
      <c r="F30" s="1" t="s">
        <v>49</v>
      </c>
      <c r="G30" s="8" t="s">
        <v>160</v>
      </c>
      <c r="H30" s="1" t="s">
        <v>68</v>
      </c>
      <c r="I30" s="1" t="s">
        <v>90</v>
      </c>
      <c r="J30" s="6">
        <v>315004.2</v>
      </c>
      <c r="K30" s="5">
        <v>44306</v>
      </c>
    </row>
    <row r="31" spans="1:11" ht="39">
      <c r="A31" s="4">
        <v>34</v>
      </c>
      <c r="B31" s="2" t="str">
        <f>HYPERLINK("https://my.zakupki.prom.ua/remote/dispatcher/state_purchase_view/25701094", "UA-2021-04-09-007086-a")</f>
        <v>UA-2021-04-09-007086-a</v>
      </c>
      <c r="C31" s="8" t="s">
        <v>109</v>
      </c>
      <c r="D31" s="8" t="s">
        <v>127</v>
      </c>
      <c r="E31" s="8" t="s">
        <v>122</v>
      </c>
      <c r="F31" s="1" t="s">
        <v>49</v>
      </c>
      <c r="G31" s="8" t="s">
        <v>169</v>
      </c>
      <c r="H31" s="1" t="s">
        <v>45</v>
      </c>
      <c r="I31" s="1" t="s">
        <v>13</v>
      </c>
      <c r="J31" s="6">
        <v>27600</v>
      </c>
      <c r="K31" s="5">
        <v>44307</v>
      </c>
    </row>
    <row r="32" spans="1:11" ht="51.75">
      <c r="A32" s="4">
        <v>35</v>
      </c>
      <c r="B32" s="2" t="str">
        <f>HYPERLINK("https://my.zakupki.prom.ua/remote/dispatcher/state_purchase_view/25365676", "UA-2021-03-30-000376-c")</f>
        <v>UA-2021-03-30-000376-c</v>
      </c>
      <c r="C32" s="8" t="s">
        <v>183</v>
      </c>
      <c r="D32" s="8" t="s">
        <v>130</v>
      </c>
      <c r="E32" s="8" t="s">
        <v>122</v>
      </c>
      <c r="F32" s="1" t="s">
        <v>49</v>
      </c>
      <c r="G32" s="8" t="s">
        <v>158</v>
      </c>
      <c r="H32" s="1" t="s">
        <v>50</v>
      </c>
      <c r="I32" s="1" t="s">
        <v>192</v>
      </c>
      <c r="J32" s="6">
        <v>145980</v>
      </c>
      <c r="K32" s="5">
        <v>44302</v>
      </c>
    </row>
    <row r="33" spans="1:11" ht="90">
      <c r="A33" s="4">
        <v>36</v>
      </c>
      <c r="B33" s="2" t="str">
        <f>HYPERLINK("https://my.zakupki.prom.ua/remote/dispatcher/state_purchase_view/25119028", "UA-2021-03-22-004117-c")</f>
        <v>UA-2021-03-22-004117-c</v>
      </c>
      <c r="C33" s="8" t="s">
        <v>176</v>
      </c>
      <c r="D33" s="8" t="s">
        <v>130</v>
      </c>
      <c r="E33" s="8" t="s">
        <v>122</v>
      </c>
      <c r="F33" s="1" t="s">
        <v>49</v>
      </c>
      <c r="G33" s="8" t="s">
        <v>166</v>
      </c>
      <c r="H33" s="1" t="s">
        <v>17</v>
      </c>
      <c r="I33" s="1" t="s">
        <v>88</v>
      </c>
      <c r="J33" s="6">
        <v>129000</v>
      </c>
      <c r="K33" s="5">
        <v>44298</v>
      </c>
    </row>
    <row r="34" spans="1:11" ht="64.5">
      <c r="A34" s="4">
        <v>37</v>
      </c>
      <c r="B34" s="2" t="str">
        <f>HYPERLINK("https://my.zakupki.prom.ua/remote/dispatcher/state_purchase_view/24819865", "UA-2021-03-12-000829-b")</f>
        <v>UA-2021-03-12-000829-b</v>
      </c>
      <c r="C34" s="8" t="s">
        <v>177</v>
      </c>
      <c r="D34" s="8" t="s">
        <v>130</v>
      </c>
      <c r="E34" s="8" t="s">
        <v>122</v>
      </c>
      <c r="F34" s="1" t="s">
        <v>49</v>
      </c>
      <c r="G34" s="8" t="s">
        <v>174</v>
      </c>
      <c r="H34" s="1" t="s">
        <v>53</v>
      </c>
      <c r="I34" s="1" t="s">
        <v>87</v>
      </c>
      <c r="J34" s="6">
        <v>51168.6</v>
      </c>
      <c r="K34" s="5">
        <v>44288</v>
      </c>
    </row>
    <row r="35" spans="1:11" ht="51.75">
      <c r="A35" s="4">
        <v>38</v>
      </c>
      <c r="B35" s="2" t="str">
        <f>HYPERLINK("https://my.zakupki.prom.ua/remote/dispatcher/state_purchase_view/24571095", "UA-2021-03-03-008957-c")</f>
        <v>UA-2021-03-03-008957-c</v>
      </c>
      <c r="C35" s="8" t="s">
        <v>3</v>
      </c>
      <c r="D35" s="8" t="s">
        <v>130</v>
      </c>
      <c r="E35" s="8" t="s">
        <v>122</v>
      </c>
      <c r="F35" s="1" t="s">
        <v>49</v>
      </c>
      <c r="G35" s="8" t="s">
        <v>136</v>
      </c>
      <c r="H35" s="1" t="s">
        <v>64</v>
      </c>
      <c r="I35" s="1" t="s">
        <v>85</v>
      </c>
      <c r="J35" s="6">
        <v>8900</v>
      </c>
      <c r="K35" s="5">
        <v>44284</v>
      </c>
    </row>
    <row r="36" spans="1:11" ht="51.75">
      <c r="A36" s="4">
        <v>39</v>
      </c>
      <c r="B36" s="2" t="str">
        <f>HYPERLINK("https://my.zakupki.prom.ua/remote/dispatcher/state_purchase_view/24495040", "UA-2021-03-01-010823-a")</f>
        <v>UA-2021-03-01-010823-a</v>
      </c>
      <c r="C36" s="8" t="s">
        <v>113</v>
      </c>
      <c r="D36" s="8" t="s">
        <v>128</v>
      </c>
      <c r="E36" s="8" t="s">
        <v>122</v>
      </c>
      <c r="F36" s="1" t="s">
        <v>49</v>
      </c>
      <c r="G36" s="8" t="s">
        <v>126</v>
      </c>
      <c r="H36" s="1" t="s">
        <v>10</v>
      </c>
      <c r="I36" s="1" t="s">
        <v>186</v>
      </c>
      <c r="J36" s="6">
        <v>98806.5</v>
      </c>
      <c r="K36" s="5">
        <v>44264</v>
      </c>
    </row>
    <row r="37" spans="1:11" ht="51.75">
      <c r="A37" s="4">
        <v>40</v>
      </c>
      <c r="B37" s="2" t="str">
        <f>HYPERLINK("https://my.zakupki.prom.ua/remote/dispatcher/state_purchase_view/24491180", "UA-2021-03-01-010462-a")</f>
        <v>UA-2021-03-01-010462-a</v>
      </c>
      <c r="C37" s="8" t="s">
        <v>113</v>
      </c>
      <c r="D37" s="8" t="s">
        <v>128</v>
      </c>
      <c r="E37" s="8" t="s">
        <v>122</v>
      </c>
      <c r="F37" s="1" t="s">
        <v>49</v>
      </c>
      <c r="G37" s="8" t="s">
        <v>126</v>
      </c>
      <c r="H37" s="1" t="s">
        <v>10</v>
      </c>
      <c r="I37" s="1" t="s">
        <v>193</v>
      </c>
      <c r="J37" s="6">
        <v>3093403.5</v>
      </c>
      <c r="K37" s="5">
        <v>44264</v>
      </c>
    </row>
    <row r="38" spans="1:11" ht="51.75">
      <c r="A38" s="4">
        <v>41</v>
      </c>
      <c r="B38" s="2" t="str">
        <f>HYPERLINK("https://my.zakupki.prom.ua/remote/dispatcher/state_purchase_view/24282019", "UA-2021-02-23-002064-b")</f>
        <v>UA-2021-02-23-002064-b</v>
      </c>
      <c r="C38" s="8" t="s">
        <v>5</v>
      </c>
      <c r="D38" s="8" t="s">
        <v>96</v>
      </c>
      <c r="E38" s="8" t="s">
        <v>122</v>
      </c>
      <c r="F38" s="1" t="s">
        <v>49</v>
      </c>
      <c r="G38" s="8" t="s">
        <v>165</v>
      </c>
      <c r="H38" s="1" t="s">
        <v>62</v>
      </c>
      <c r="I38" s="1" t="s">
        <v>86</v>
      </c>
      <c r="J38" s="6">
        <v>679920</v>
      </c>
      <c r="K38" s="5">
        <v>44293</v>
      </c>
    </row>
    <row r="39" spans="1:11" ht="51.75">
      <c r="A39" s="4">
        <v>42</v>
      </c>
      <c r="B39" s="2" t="str">
        <f>HYPERLINK("https://my.zakupki.prom.ua/remote/dispatcher/state_purchase_view/24017899", "UA-2021-02-15-007110-c")</f>
        <v>UA-2021-02-15-007110-c</v>
      </c>
      <c r="C39" s="8" t="s">
        <v>180</v>
      </c>
      <c r="D39" s="8" t="s">
        <v>130</v>
      </c>
      <c r="E39" s="8" t="s">
        <v>122</v>
      </c>
      <c r="F39" s="1" t="s">
        <v>49</v>
      </c>
      <c r="G39" s="8" t="s">
        <v>159</v>
      </c>
      <c r="H39" s="1" t="s">
        <v>79</v>
      </c>
      <c r="I39" s="1" t="s">
        <v>84</v>
      </c>
      <c r="J39" s="6">
        <v>25620</v>
      </c>
      <c r="K39" s="5">
        <v>44264</v>
      </c>
    </row>
    <row r="40" spans="1:11" ht="51.75">
      <c r="A40" s="4">
        <v>43</v>
      </c>
      <c r="B40" s="2" t="str">
        <f>HYPERLINK("https://my.zakupki.prom.ua/remote/dispatcher/state_purchase_view/23747214", "UA-2021-02-08-002555-a")</f>
        <v>UA-2021-02-08-002555-a</v>
      </c>
      <c r="C40" s="8" t="s">
        <v>1</v>
      </c>
      <c r="D40" s="8" t="s">
        <v>130</v>
      </c>
      <c r="E40" s="8" t="s">
        <v>122</v>
      </c>
      <c r="F40" s="1" t="s">
        <v>49</v>
      </c>
      <c r="G40" s="8" t="s">
        <v>144</v>
      </c>
      <c r="H40" s="1" t="s">
        <v>57</v>
      </c>
      <c r="I40" s="1" t="s">
        <v>189</v>
      </c>
      <c r="J40" s="6">
        <v>38877.599999999999</v>
      </c>
      <c r="K40" s="5">
        <v>44258</v>
      </c>
    </row>
    <row r="41" spans="1:11" ht="51.75">
      <c r="A41" s="4">
        <v>44</v>
      </c>
      <c r="B41" s="2" t="str">
        <f>HYPERLINK("https://my.zakupki.prom.ua/remote/dispatcher/state_purchase_view/23707440", "UA-2021-02-05-008708-a")</f>
        <v>UA-2021-02-05-008708-a</v>
      </c>
      <c r="C41" s="8" t="s">
        <v>81</v>
      </c>
      <c r="D41" s="8" t="s">
        <v>127</v>
      </c>
      <c r="E41" s="8" t="s">
        <v>122</v>
      </c>
      <c r="F41" s="1" t="s">
        <v>49</v>
      </c>
      <c r="G41" s="8" t="s">
        <v>118</v>
      </c>
      <c r="H41" s="1" t="s">
        <v>11</v>
      </c>
      <c r="I41" s="1" t="s">
        <v>34</v>
      </c>
      <c r="J41" s="6">
        <v>995520</v>
      </c>
      <c r="K41" s="5">
        <v>44243</v>
      </c>
    </row>
    <row r="42" spans="1:11" ht="51.75">
      <c r="A42" s="4">
        <v>45</v>
      </c>
      <c r="B42" s="2" t="str">
        <f>HYPERLINK("https://my.zakupki.prom.ua/remote/dispatcher/state_purchase_view/23706769", "UA-2021-02-05-008403-a")</f>
        <v>UA-2021-02-05-008403-a</v>
      </c>
      <c r="C42" s="8" t="s">
        <v>104</v>
      </c>
      <c r="D42" s="8" t="s">
        <v>127</v>
      </c>
      <c r="E42" s="8" t="s">
        <v>122</v>
      </c>
      <c r="F42" s="1" t="s">
        <v>49</v>
      </c>
      <c r="G42" s="8" t="s">
        <v>118</v>
      </c>
      <c r="H42" s="1" t="s">
        <v>11</v>
      </c>
      <c r="I42" s="1" t="s">
        <v>36</v>
      </c>
      <c r="J42" s="6">
        <v>1482000</v>
      </c>
      <c r="K42" s="5">
        <v>44243</v>
      </c>
    </row>
    <row r="43" spans="1:11" ht="51.75">
      <c r="A43" s="4">
        <v>46</v>
      </c>
      <c r="B43" s="2" t="str">
        <f>HYPERLINK("https://my.zakupki.prom.ua/remote/dispatcher/state_purchase_view/23704521", "UA-2021-02-05-007519-a")</f>
        <v>UA-2021-02-05-007519-a</v>
      </c>
      <c r="C43" s="8" t="s">
        <v>91</v>
      </c>
      <c r="D43" s="8" t="s">
        <v>127</v>
      </c>
      <c r="E43" s="8" t="s">
        <v>122</v>
      </c>
      <c r="F43" s="1" t="s">
        <v>49</v>
      </c>
      <c r="G43" s="8" t="s">
        <v>156</v>
      </c>
      <c r="H43" s="1" t="s">
        <v>52</v>
      </c>
      <c r="I43" s="1" t="s">
        <v>67</v>
      </c>
      <c r="J43" s="6">
        <v>18080919.359999999</v>
      </c>
      <c r="K43" s="5">
        <v>44245</v>
      </c>
    </row>
    <row r="44" spans="1:11" ht="51.75">
      <c r="A44" s="4">
        <v>47</v>
      </c>
      <c r="B44" s="2" t="str">
        <f>HYPERLINK("https://my.zakupki.prom.ua/remote/dispatcher/state_purchase_view/23161003", "UA-2021-01-22-003735-b")</f>
        <v>UA-2021-01-22-003735-b</v>
      </c>
      <c r="C44" s="8" t="s">
        <v>107</v>
      </c>
      <c r="D44" s="8" t="s">
        <v>130</v>
      </c>
      <c r="E44" s="8" t="s">
        <v>122</v>
      </c>
      <c r="F44" s="1" t="s">
        <v>49</v>
      </c>
      <c r="G44" s="8" t="s">
        <v>133</v>
      </c>
      <c r="H44" s="1" t="s">
        <v>65</v>
      </c>
      <c r="I44" s="1" t="s">
        <v>32</v>
      </c>
      <c r="J44" s="6">
        <v>116997.6</v>
      </c>
      <c r="K44" s="5">
        <v>44237</v>
      </c>
    </row>
    <row r="45" spans="1:11" ht="39">
      <c r="A45" s="4">
        <v>48</v>
      </c>
      <c r="B45" s="2" t="str">
        <f>HYPERLINK("https://my.zakupki.prom.ua/remote/dispatcher/state_purchase_view/23158836", "UA-2021-01-22-003028-b")</f>
        <v>UA-2021-01-22-003028-b</v>
      </c>
      <c r="C45" s="8" t="s">
        <v>4</v>
      </c>
      <c r="D45" s="8" t="s">
        <v>130</v>
      </c>
      <c r="E45" s="8" t="s">
        <v>122</v>
      </c>
      <c r="F45" s="1" t="s">
        <v>49</v>
      </c>
      <c r="G45" s="8" t="s">
        <v>139</v>
      </c>
      <c r="H45" s="1" t="s">
        <v>69</v>
      </c>
      <c r="I45" s="1" t="s">
        <v>21</v>
      </c>
      <c r="J45" s="6">
        <v>75000</v>
      </c>
      <c r="K45" s="5">
        <v>44239</v>
      </c>
    </row>
    <row r="46" spans="1:11" ht="39">
      <c r="A46" s="4">
        <v>49</v>
      </c>
      <c r="B46" s="2" t="str">
        <f>HYPERLINK("https://my.zakupki.prom.ua/remote/dispatcher/state_purchase_view/23117672", "UA-2021-01-21-003001-b")</f>
        <v>UA-2021-01-21-003001-b</v>
      </c>
      <c r="C46" s="8" t="s">
        <v>2</v>
      </c>
      <c r="D46" s="8" t="s">
        <v>130</v>
      </c>
      <c r="E46" s="8" t="s">
        <v>122</v>
      </c>
      <c r="F46" s="1" t="s">
        <v>49</v>
      </c>
      <c r="G46" s="8" t="s">
        <v>143</v>
      </c>
      <c r="H46" s="1" t="s">
        <v>56</v>
      </c>
      <c r="I46" s="1" t="s">
        <v>19</v>
      </c>
      <c r="J46" s="6">
        <v>12996</v>
      </c>
      <c r="K46" s="5">
        <v>44235</v>
      </c>
    </row>
    <row r="47" spans="1:11" ht="51.75">
      <c r="A47" s="4">
        <v>50</v>
      </c>
      <c r="B47" s="2" t="str">
        <f>HYPERLINK("https://my.zakupki.prom.ua/remote/dispatcher/state_purchase_view/22878571", "UA-2021-01-11-002895-a")</f>
        <v>UA-2021-01-11-002895-a</v>
      </c>
      <c r="C47" s="8" t="s">
        <v>117</v>
      </c>
      <c r="D47" s="8" t="s">
        <v>128</v>
      </c>
      <c r="E47" s="8" t="s">
        <v>122</v>
      </c>
      <c r="F47" s="1" t="s">
        <v>49</v>
      </c>
      <c r="G47" s="8" t="s">
        <v>120</v>
      </c>
      <c r="H47" s="1" t="s">
        <v>51</v>
      </c>
      <c r="I47" s="1" t="s">
        <v>191</v>
      </c>
      <c r="J47" s="6">
        <v>250000</v>
      </c>
      <c r="K47" s="5">
        <v>44214</v>
      </c>
    </row>
    <row r="48" spans="1:11" ht="39">
      <c r="A48" s="4">
        <v>51</v>
      </c>
      <c r="B48" s="2" t="str">
        <f>HYPERLINK("https://my.zakupki.prom.ua/remote/dispatcher/state_purchase_view/22704813", "UA-2020-12-28-003155-c")</f>
        <v>UA-2020-12-28-003155-c</v>
      </c>
      <c r="C48" s="8" t="s">
        <v>103</v>
      </c>
      <c r="D48" s="8" t="s">
        <v>97</v>
      </c>
      <c r="E48" s="8" t="s">
        <v>122</v>
      </c>
      <c r="F48" s="1" t="s">
        <v>49</v>
      </c>
      <c r="G48" s="8" t="s">
        <v>140</v>
      </c>
      <c r="H48" s="1" t="s">
        <v>75</v>
      </c>
      <c r="I48" s="1" t="s">
        <v>190</v>
      </c>
      <c r="J48" s="6">
        <v>4460400</v>
      </c>
      <c r="K48" s="5">
        <v>44264</v>
      </c>
    </row>
    <row r="49" spans="1:11" ht="90">
      <c r="A49" s="4">
        <v>52</v>
      </c>
      <c r="B49" s="2" t="str">
        <f>HYPERLINK("https://my.zakupki.prom.ua/remote/dispatcher/state_purchase_view/21702286", "UA-2020-12-03-005252-b")</f>
        <v>UA-2020-12-03-005252-b</v>
      </c>
      <c r="C49" s="8" t="s">
        <v>119</v>
      </c>
      <c r="D49" s="8" t="s">
        <v>130</v>
      </c>
      <c r="E49" s="8" t="s">
        <v>122</v>
      </c>
      <c r="F49" s="1" t="s">
        <v>49</v>
      </c>
      <c r="G49" s="8" t="s">
        <v>171</v>
      </c>
      <c r="H49" s="1" t="s">
        <v>41</v>
      </c>
      <c r="I49" s="1" t="s">
        <v>28</v>
      </c>
      <c r="J49" s="6">
        <v>154500</v>
      </c>
      <c r="K49" s="5">
        <v>44183</v>
      </c>
    </row>
    <row r="50" spans="1:11" ht="90">
      <c r="A50" s="4">
        <v>53</v>
      </c>
      <c r="B50" s="2" t="str">
        <f>HYPERLINK("https://my.zakupki.prom.ua/remote/dispatcher/state_purchase_view/21699774", "UA-2020-12-03-004647-b")</f>
        <v>UA-2020-12-03-004647-b</v>
      </c>
      <c r="C50" s="8" t="s">
        <v>129</v>
      </c>
      <c r="D50" s="8" t="s">
        <v>130</v>
      </c>
      <c r="E50" s="8" t="s">
        <v>122</v>
      </c>
      <c r="F50" s="1" t="s">
        <v>49</v>
      </c>
      <c r="G50" s="8" t="s">
        <v>171</v>
      </c>
      <c r="H50" s="1" t="s">
        <v>41</v>
      </c>
      <c r="I50" s="1" t="s">
        <v>29</v>
      </c>
      <c r="J50" s="6">
        <v>157000</v>
      </c>
      <c r="K50" s="5">
        <v>44183</v>
      </c>
    </row>
    <row r="51" spans="1:11" ht="39">
      <c r="A51" s="4">
        <v>54</v>
      </c>
      <c r="B51" s="2" t="str">
        <f>HYPERLINK("https://my.zakupki.prom.ua/remote/dispatcher/state_purchase_view/21528460", "UA-2020-11-27-006794-b")</f>
        <v>UA-2020-11-27-006794-b</v>
      </c>
      <c r="C51" s="8" t="s">
        <v>114</v>
      </c>
      <c r="D51" s="8" t="s">
        <v>96</v>
      </c>
      <c r="E51" s="8" t="s">
        <v>122</v>
      </c>
      <c r="F51" s="1" t="s">
        <v>49</v>
      </c>
      <c r="G51" s="8" t="s">
        <v>146</v>
      </c>
      <c r="H51" s="1" t="s">
        <v>43</v>
      </c>
      <c r="I51" s="1" t="s">
        <v>188</v>
      </c>
      <c r="J51" s="6">
        <v>623983.5</v>
      </c>
      <c r="K51" s="5">
        <v>44200</v>
      </c>
    </row>
    <row r="52" spans="1:11" ht="39">
      <c r="A52" s="4">
        <v>55</v>
      </c>
      <c r="B52" s="2" t="str">
        <f>HYPERLINK("https://my.zakupki.prom.ua/remote/dispatcher/state_purchase_view/21478612", "UA-2020-11-26-006377-b")</f>
        <v>UA-2020-11-26-006377-b</v>
      </c>
      <c r="C52" s="8" t="s">
        <v>102</v>
      </c>
      <c r="D52" s="8" t="s">
        <v>96</v>
      </c>
      <c r="E52" s="8" t="s">
        <v>122</v>
      </c>
      <c r="F52" s="1" t="s">
        <v>49</v>
      </c>
      <c r="G52" s="8" t="s">
        <v>148</v>
      </c>
      <c r="H52" s="1" t="s">
        <v>73</v>
      </c>
      <c r="I52" s="1" t="s">
        <v>185</v>
      </c>
      <c r="J52" s="6">
        <v>3685500</v>
      </c>
      <c r="K52" s="5">
        <v>44200</v>
      </c>
    </row>
    <row r="53" spans="1:11" ht="39">
      <c r="A53" s="4">
        <v>56</v>
      </c>
      <c r="B53" s="2" t="str">
        <f>HYPERLINK("https://my.zakupki.prom.ua/remote/dispatcher/state_purchase_view/21476280", "UA-2020-11-26-005735-b")</f>
        <v>UA-2020-11-26-005735-b</v>
      </c>
      <c r="C53" s="8" t="s">
        <v>105</v>
      </c>
      <c r="D53" s="8" t="s">
        <v>96</v>
      </c>
      <c r="E53" s="8" t="s">
        <v>122</v>
      </c>
      <c r="F53" s="1" t="s">
        <v>49</v>
      </c>
      <c r="G53" s="8" t="s">
        <v>138</v>
      </c>
      <c r="H53" s="1" t="s">
        <v>78</v>
      </c>
      <c r="I53" s="1" t="s">
        <v>83</v>
      </c>
      <c r="J53" s="6">
        <v>799900</v>
      </c>
      <c r="K53" s="5">
        <v>44208</v>
      </c>
    </row>
    <row r="54" spans="1:11" ht="39">
      <c r="A54" s="4">
        <v>57</v>
      </c>
      <c r="B54" s="2" t="str">
        <f>HYPERLINK("https://my.zakupki.prom.ua/remote/dispatcher/state_purchase_view/20792053", "UA-2020-11-05-006147-c")</f>
        <v>UA-2020-11-05-006147-c</v>
      </c>
      <c r="C54" s="8" t="s">
        <v>101</v>
      </c>
      <c r="D54" s="8" t="s">
        <v>96</v>
      </c>
      <c r="E54" s="8" t="s">
        <v>122</v>
      </c>
      <c r="F54" s="1" t="s">
        <v>49</v>
      </c>
      <c r="G54" s="8" t="s">
        <v>145</v>
      </c>
      <c r="H54" s="1" t="s">
        <v>61</v>
      </c>
      <c r="I54" s="1" t="s">
        <v>89</v>
      </c>
      <c r="J54" s="6">
        <v>754800</v>
      </c>
      <c r="K54" s="5">
        <v>44172</v>
      </c>
    </row>
  </sheetData>
  <autoFilter ref="A5:K54"/>
  <hyperlinks>
    <hyperlink ref="B6" r:id="rId1" display="https://my.zakupki.prom.ua/remote/dispatcher/state_purchase_view/31309300"/>
    <hyperlink ref="B7" r:id="rId2" display="https://my.zakupki.prom.ua/remote/dispatcher/state_purchase_view/31291840"/>
    <hyperlink ref="B8" r:id="rId3" display="https://my.zakupki.prom.ua/remote/dispatcher/state_purchase_view/31139060"/>
    <hyperlink ref="B9" r:id="rId4" display="https://my.zakupki.prom.ua/remote/dispatcher/state_purchase_view/31086768"/>
    <hyperlink ref="B10" r:id="rId5" display="https://my.zakupki.prom.ua/remote/dispatcher/state_purchase_view/30901110"/>
    <hyperlink ref="B11" r:id="rId6" display="https://my.zakupki.prom.ua/remote/dispatcher/state_purchase_view/30161997"/>
    <hyperlink ref="B12" r:id="rId7" display="https://my.zakupki.prom.ua/remote/dispatcher/state_purchase_view/29678777"/>
    <hyperlink ref="B13" r:id="rId8" display="https://my.zakupki.prom.ua/remote/dispatcher/state_purchase_view/29638077"/>
    <hyperlink ref="B14" r:id="rId9" display="https://my.zakupki.prom.ua/remote/dispatcher/state_purchase_view/29529567"/>
    <hyperlink ref="B15" r:id="rId10" display="https://my.zakupki.prom.ua/remote/dispatcher/state_purchase_view/29161666"/>
    <hyperlink ref="B16" r:id="rId11" display="https://my.zakupki.prom.ua/remote/dispatcher/state_purchase_view/28845232"/>
    <hyperlink ref="B17" r:id="rId12" display="https://my.zakupki.prom.ua/remote/dispatcher/state_purchase_view/28457660"/>
    <hyperlink ref="B18" r:id="rId13" display="https://my.zakupki.prom.ua/remote/dispatcher/state_purchase_view/27470785"/>
    <hyperlink ref="B19" r:id="rId14" display="https://my.zakupki.prom.ua/remote/dispatcher/state_purchase_view/27416417"/>
    <hyperlink ref="B20" r:id="rId15" display="https://my.zakupki.prom.ua/remote/dispatcher/state_purchase_view/27303311"/>
    <hyperlink ref="B21" r:id="rId16" display="https://my.zakupki.prom.ua/remote/dispatcher/state_purchase_view/27200609"/>
    <hyperlink ref="B22" r:id="rId17" display="https://my.zakupki.prom.ua/remote/dispatcher/state_purchase_view/27159882"/>
    <hyperlink ref="B23" r:id="rId18" display="https://my.zakupki.prom.ua/remote/dispatcher/state_purchase_view/27153934"/>
    <hyperlink ref="B24" r:id="rId19" display="https://my.zakupki.prom.ua/remote/dispatcher/state_purchase_view/26562310"/>
    <hyperlink ref="B25" r:id="rId20" display="https://my.zakupki.prom.ua/remote/dispatcher/state_purchase_view/26561091"/>
    <hyperlink ref="B26" r:id="rId21" display="https://my.zakupki.prom.ua/remote/dispatcher/state_purchase_view/26404781"/>
    <hyperlink ref="B27" r:id="rId22" display="https://my.zakupki.prom.ua/remote/dispatcher/state_purchase_view/26131523"/>
    <hyperlink ref="B28" r:id="rId23" display="https://my.zakupki.prom.ua/remote/dispatcher/state_purchase_view/25858823"/>
    <hyperlink ref="B29" r:id="rId24" display="https://my.zakupki.prom.ua/remote/dispatcher/state_purchase_view/25814696"/>
    <hyperlink ref="B30" r:id="rId25" display="https://my.zakupki.prom.ua/remote/dispatcher/state_purchase_view/25694041"/>
    <hyperlink ref="B31" r:id="rId26" display="https://my.zakupki.prom.ua/remote/dispatcher/state_purchase_view/25701094"/>
    <hyperlink ref="B32" r:id="rId27" display="https://my.zakupki.prom.ua/remote/dispatcher/state_purchase_view/25365676"/>
    <hyperlink ref="B33" r:id="rId28" display="https://my.zakupki.prom.ua/remote/dispatcher/state_purchase_view/25119028"/>
    <hyperlink ref="B34" r:id="rId29" display="https://my.zakupki.prom.ua/remote/dispatcher/state_purchase_view/24819865"/>
    <hyperlink ref="B35" r:id="rId30" display="https://my.zakupki.prom.ua/remote/dispatcher/state_purchase_view/24571095"/>
    <hyperlink ref="B36" r:id="rId31" display="https://my.zakupki.prom.ua/remote/dispatcher/state_purchase_view/24495040"/>
    <hyperlink ref="B37" r:id="rId32" display="https://my.zakupki.prom.ua/remote/dispatcher/state_purchase_view/24491180"/>
    <hyperlink ref="B38" r:id="rId33" display="https://my.zakupki.prom.ua/remote/dispatcher/state_purchase_view/24282019"/>
    <hyperlink ref="B39" r:id="rId34" display="https://my.zakupki.prom.ua/remote/dispatcher/state_purchase_view/24017899"/>
    <hyperlink ref="B40" r:id="rId35" display="https://my.zakupki.prom.ua/remote/dispatcher/state_purchase_view/23747214"/>
    <hyperlink ref="B41" r:id="rId36" display="https://my.zakupki.prom.ua/remote/dispatcher/state_purchase_view/23707440"/>
    <hyperlink ref="B42" r:id="rId37" display="https://my.zakupki.prom.ua/remote/dispatcher/state_purchase_view/23706769"/>
    <hyperlink ref="B43" r:id="rId38" display="https://my.zakupki.prom.ua/remote/dispatcher/state_purchase_view/23704521"/>
    <hyperlink ref="B44" r:id="rId39" display="https://my.zakupki.prom.ua/remote/dispatcher/state_purchase_view/23161003"/>
    <hyperlink ref="B45" r:id="rId40" display="https://my.zakupki.prom.ua/remote/dispatcher/state_purchase_view/23158836"/>
    <hyperlink ref="B46" r:id="rId41" display="https://my.zakupki.prom.ua/remote/dispatcher/state_purchase_view/23117672"/>
    <hyperlink ref="B47" r:id="rId42" display="https://my.zakupki.prom.ua/remote/dispatcher/state_purchase_view/22878571"/>
    <hyperlink ref="B48" r:id="rId43" display="https://my.zakupki.prom.ua/remote/dispatcher/state_purchase_view/22704813"/>
    <hyperlink ref="B49" r:id="rId44" display="https://my.zakupki.prom.ua/remote/dispatcher/state_purchase_view/21702286"/>
    <hyperlink ref="B50" r:id="rId45" display="https://my.zakupki.prom.ua/remote/dispatcher/state_purchase_view/21699774"/>
    <hyperlink ref="B51" r:id="rId46" display="https://my.zakupki.prom.ua/remote/dispatcher/state_purchase_view/21528460"/>
    <hyperlink ref="B52" r:id="rId47" display="https://my.zakupki.prom.ua/remote/dispatcher/state_purchase_view/21478612"/>
    <hyperlink ref="B53" r:id="rId48" display="https://my.zakupki.prom.ua/remote/dispatcher/state_purchase_view/21476280"/>
    <hyperlink ref="B54" r:id="rId49" display="https://my.zakupki.prom.ua/remote/dispatcher/state_purchase_view/20792053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Пользователь Windows</cp:lastModifiedBy>
  <dcterms:created xsi:type="dcterms:W3CDTF">2022-09-20T10:46:32Z</dcterms:created>
  <dcterms:modified xsi:type="dcterms:W3CDTF">2022-09-20T07:58:17Z</dcterms:modified>
  <cp:category/>
</cp:coreProperties>
</file>