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50" yWindow="525" windowWidth="28455" windowHeight="11955"/>
  </bookViews>
  <sheets>
    <sheet name="Sheet" sheetId="1" r:id="rId1"/>
  </sheets>
  <definedNames>
    <definedName name="_xlnm._FilterDatabase" localSheetId="0" hidden="1">Sheet!$A$5:$K$99</definedName>
  </definedNames>
  <calcPr calcId="125725"/>
</workbook>
</file>

<file path=xl/calcChain.xml><?xml version="1.0" encoding="utf-8"?>
<calcChain xmlns="http://schemas.openxmlformats.org/spreadsheetml/2006/main">
  <c r="B99" i="1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</calcChain>
</file>

<file path=xl/sharedStrings.xml><?xml version="1.0" encoding="utf-8"?>
<sst xmlns="http://schemas.openxmlformats.org/spreadsheetml/2006/main" count="670" uniqueCount="279">
  <si>
    <t xml:space="preserve">  Врізні замки та частини замків, код ДК 021: 2015  44520000-1 Замки, ключі та петлі (врізні замки та частини замків)</t>
  </si>
  <si>
    <t xml:space="preserve">  код ДК 021:2015: 32420000-3 Мережеве обладнання (кабель, роутер, комутатор, фільтр)</t>
  </si>
  <si>
    <t xml:space="preserve">  код ДК 021:2015:42670000-3 - Частини та приладдя до верстатів (ведучий вал)</t>
  </si>
  <si>
    <t xml:space="preserve">  код ДК 021:2015:43830000-0 Електричні інструменти ( акумуляторний дріль-шуруповерт)</t>
  </si>
  <si>
    <t xml:space="preserve">  код ДК 021:2015:43830000-0 Електричні інструменти (дрель ударна)</t>
  </si>
  <si>
    <t xml:space="preserve">  код за ДК 021:2015:  34350000-5 — Шини для транспортних засобів великої та малої тоннажності (автомобільні шини)</t>
  </si>
  <si>
    <t xml:space="preserve"> Ізоляційні стрічки,  код   за ДК 021: 2015  19510000-4 Гумові вироби  (19513200-7 Ізоляційна стрічка)</t>
  </si>
  <si>
    <t xml:space="preserve"> Страхові послуги ( послуги зі страхування цивільно-правової відповідальності власників наземних транспортних засобів).</t>
  </si>
  <si>
    <t xml:space="preserve"> код   за ДК 021: 2015  42140000-2   Зубчасті колеса, зубчасті передачі та приводні елементи (карданний вал).</t>
  </si>
  <si>
    <t xml:space="preserve"> код   за ДК 021: 2015  42140000-2   Зубчасті колеса, зубчасті передачі та приводні елементи (розподільник).</t>
  </si>
  <si>
    <t xml:space="preserve"> код ДК 021: 2015   19520000-7 Пластмасові вироби (диски щіткові)</t>
  </si>
  <si>
    <t xml:space="preserve"> код ДК 021: 2015  09210000-4 Мастильні засоби (олива)</t>
  </si>
  <si>
    <t xml:space="preserve"> код ДК 021: 2015  19510000-4 Гумові вироби (шланги, монтажні елементи)</t>
  </si>
  <si>
    <t xml:space="preserve"> код ДК 021: 2015  19510000-4 Гумові вироби (шланги, рукава, прокладки)</t>
  </si>
  <si>
    <t xml:space="preserve"> код ДК 021: 2015  19510000-4 Гумові вироби 9 (рукави)</t>
  </si>
  <si>
    <t xml:space="preserve"> код ДК 021: 2015  24950000-8  Спеціалізована хімічна продукція (антифріз).</t>
  </si>
  <si>
    <t xml:space="preserve"> код ДК 021: 2015  31120000-3 Генератори  (генератор )</t>
  </si>
  <si>
    <t xml:space="preserve"> код ДК 021: 2015  34310000-3 Двигуни та їх частини (запчастини різні)</t>
  </si>
  <si>
    <t xml:space="preserve"> код ДК 021: 2015  34310000-3 Двигуни та їх частини (сальники)</t>
  </si>
  <si>
    <t xml:space="preserve"> код ДК 021: 2015  34330000-9 Запасні частини до вантажних транспортних засобів, фургонів та легкових автомобілів (амортизатор, сайлентблоки, труба, пружин)/</t>
  </si>
  <si>
    <t xml:space="preserve"> код ДК 021: 2015  34330000-9 Запасні частини до вантажних транспортних засобів, фургонів та легкових автомобілів (запасні частини різні ).</t>
  </si>
  <si>
    <t xml:space="preserve"> код ДК 021: 2015  34330000-9 Запасні частини до вантажних транспортних засобів, фургонів та легкових автомобілів (накладка подушки, мембрана).</t>
  </si>
  <si>
    <t xml:space="preserve"> код ДК 021: 2015  34330000-9 Запасні частини до вантажних транспортних засобів, фургонів та легкових автомобілів (патрубок гідравлічний ).</t>
  </si>
  <si>
    <t xml:space="preserve"> код ДК 021: 2015  34330000-9 Запасні частини до вантажних транспортних засобів, фургонів та легкових автомобілів (радіатори).</t>
  </si>
  <si>
    <t xml:space="preserve"> код ДК 021: 2015  39220000-0 Кухонне приладдя, товари для дому та господарства і приладдя для закладів громадського харчування (39224210-3 Пензли для фарбування)</t>
  </si>
  <si>
    <t xml:space="preserve"> код ДК 021: 2015  39520000-3 Готові текстильні вироби (39522120-4 Тенти)</t>
  </si>
  <si>
    <t xml:space="preserve"> код ДК 021: 2015  42120000-6 Насоси та компресори (насос)</t>
  </si>
  <si>
    <t xml:space="preserve"> код ДК 021: 2015  42660000-0 Інструменти для паяння м’яким і твердим припоєм та для зварювання, машини та устаткування для поверхневої термообробки і гарячого напилювання  (42662000-4 Зварювальне обладнання)</t>
  </si>
  <si>
    <t xml:space="preserve"> код ДК 021: 2015  44170000-2 Плити, листи, стрічки та фольга, пов’язані з конструкційними матеріалами (листи будівельні)</t>
  </si>
  <si>
    <t xml:space="preserve"> код ДК 021: 2015  44170000-2 Плити, листи, стрічки та фольга, пов’язані з конструкційними матеріалами (сталь листова)</t>
  </si>
  <si>
    <t xml:space="preserve"> код ДК 021: 2015  44420000-0 Будівельні товари (рулетка)</t>
  </si>
  <si>
    <t xml:space="preserve"> код ДК 021: 2015  44510000-8  Знаряддя ( лопати,  молоток, кирки, мітли)</t>
  </si>
  <si>
    <t xml:space="preserve"> код ДК 021: 2015  44510000-8  Знаряддя (44512910-4 Свердла)</t>
  </si>
  <si>
    <t xml:space="preserve"> код ДК 021: 2015  44510000-8  Знаряддя (ручне знаряддя в асортименті)</t>
  </si>
  <si>
    <t xml:space="preserve"> код ДК 021: 2015  44530000-4  Кріпильні деталі ( гайка, шпильки, болт)</t>
  </si>
  <si>
    <t xml:space="preserve"> код ДК 021: 2015  44530000-4  Кріпильні деталі (44531300-4 Саморізи)</t>
  </si>
  <si>
    <t xml:space="preserve"> код ДК 021: 2015  44530000-4  Кріпильні деталі (болти, шайби, гайки)</t>
  </si>
  <si>
    <t xml:space="preserve"> код ДК 021: 2015  50110000-9 Послуги з ремонту і технічного обслуговування мототранспортних засобів і супутнього обладнання (50116510-9 Послуги з відновлення шин)</t>
  </si>
  <si>
    <t xml:space="preserve"> код ДК 021: 2015 22850000-3  Швидкозшивачі та супутнє приладдя (папки- швидкозшивачі, папки ).</t>
  </si>
  <si>
    <t xml:space="preserve"> код ДК 021:2015 – 50530000-9  Послуги з ремонту та технічного обслуговування техніки (ремонт сільгосптехніки)</t>
  </si>
  <si>
    <t xml:space="preserve"> код ДК 021:2015 – 79220000-0 Податкові послуги (79221000-9 Консультативні послуги з питань оподаткування)</t>
  </si>
  <si>
    <t xml:space="preserve"> код ДК 021:2015 ––30190000-7 Офісне устаткування та приладдя різне (папір ксероксний)</t>
  </si>
  <si>
    <t xml:space="preserve"> код ДК 021:2015: 90920000-2  Послуги із санітарно-гігієнічної обробки приміщень (послуги з дератизації )</t>
  </si>
  <si>
    <t xml:space="preserve"> код ДК 021:2015: 90920000-2  Послуги із санітарно-гігієнічної обробки приміщень (послуги з дератизації та дезінсекції)</t>
  </si>
  <si>
    <t xml:space="preserve"> код ДК 021:2015:50410000-2 Послуги з ремонту і технічного обслуговування вимірювальних, випробувальних і контрольних приладів (50411100-0 Послуги з ремонту і технічного обслуговування лічильників води). </t>
  </si>
  <si>
    <t xml:space="preserve"> код ДК 021:2015:50410000-2 Послуги з ремонту і технічного обслуговування вимірювальних, випробувальних і контрольних приладів (разпломбування та опломбування вузлів обліку)</t>
  </si>
  <si>
    <t>00034186</t>
  </si>
  <si>
    <t>00131529</t>
  </si>
  <si>
    <t>02472654</t>
  </si>
  <si>
    <t>03584071</t>
  </si>
  <si>
    <t>10</t>
  </si>
  <si>
    <t>100</t>
  </si>
  <si>
    <t>101</t>
  </si>
  <si>
    <t>102</t>
  </si>
  <si>
    <t>104</t>
  </si>
  <si>
    <t>105</t>
  </si>
  <si>
    <t>106</t>
  </si>
  <si>
    <t>107</t>
  </si>
  <si>
    <t>108</t>
  </si>
  <si>
    <t>11</t>
  </si>
  <si>
    <t>110</t>
  </si>
  <si>
    <t>112</t>
  </si>
  <si>
    <t>113</t>
  </si>
  <si>
    <t>114</t>
  </si>
  <si>
    <t>115</t>
  </si>
  <si>
    <t>116</t>
  </si>
  <si>
    <t>117</t>
  </si>
  <si>
    <t>118</t>
  </si>
  <si>
    <t>119</t>
  </si>
  <si>
    <t>12</t>
  </si>
  <si>
    <t>120</t>
  </si>
  <si>
    <t>124</t>
  </si>
  <si>
    <t>126</t>
  </si>
  <si>
    <t>127</t>
  </si>
  <si>
    <t>128</t>
  </si>
  <si>
    <t>130</t>
  </si>
  <si>
    <t>136</t>
  </si>
  <si>
    <t>139</t>
  </si>
  <si>
    <t>14</t>
  </si>
  <si>
    <t>140</t>
  </si>
  <si>
    <t>15</t>
  </si>
  <si>
    <t>1543747</t>
  </si>
  <si>
    <t>16</t>
  </si>
  <si>
    <t>16227669</t>
  </si>
  <si>
    <t>1622777</t>
  </si>
  <si>
    <t>17</t>
  </si>
  <si>
    <t>18</t>
  </si>
  <si>
    <t>1845500081</t>
  </si>
  <si>
    <t>20455547</t>
  </si>
  <si>
    <t>20459522</t>
  </si>
  <si>
    <t>21</t>
  </si>
  <si>
    <t>21560766</t>
  </si>
  <si>
    <t>2204603554</t>
  </si>
  <si>
    <t>22073361</t>
  </si>
  <si>
    <t>22105811</t>
  </si>
  <si>
    <t>23/22Б</t>
  </si>
  <si>
    <t>2326712371</t>
  </si>
  <si>
    <t>24</t>
  </si>
  <si>
    <t>2408814359</t>
  </si>
  <si>
    <t>2542409355</t>
  </si>
  <si>
    <t>27</t>
  </si>
  <si>
    <t>2729012111</t>
  </si>
  <si>
    <t>2740512301</t>
  </si>
  <si>
    <t>2762719739</t>
  </si>
  <si>
    <t>2763413790</t>
  </si>
  <si>
    <t>2773707038</t>
  </si>
  <si>
    <t>28</t>
  </si>
  <si>
    <t>2805617966</t>
  </si>
  <si>
    <t>2842900378</t>
  </si>
  <si>
    <t>29</t>
  </si>
  <si>
    <t>30</t>
  </si>
  <si>
    <t>3012700058</t>
  </si>
  <si>
    <t>3053600175</t>
  </si>
  <si>
    <t>30848127</t>
  </si>
  <si>
    <t>31</t>
  </si>
  <si>
    <t>31-183</t>
  </si>
  <si>
    <t>3118400518</t>
  </si>
  <si>
    <t>3121700214</t>
  </si>
  <si>
    <t>32</t>
  </si>
  <si>
    <t>3210015366</t>
  </si>
  <si>
    <t>3238714132</t>
  </si>
  <si>
    <t>32941987</t>
  </si>
  <si>
    <t>33852893</t>
  </si>
  <si>
    <t>3427602146</t>
  </si>
  <si>
    <t>34850918</t>
  </si>
  <si>
    <t>35</t>
  </si>
  <si>
    <t>35838749</t>
  </si>
  <si>
    <t>36</t>
  </si>
  <si>
    <t>36548816</t>
  </si>
  <si>
    <t>36865753</t>
  </si>
  <si>
    <t>36913775</t>
  </si>
  <si>
    <t>37</t>
  </si>
  <si>
    <t>39</t>
  </si>
  <si>
    <t>39612538</t>
  </si>
  <si>
    <t>40</t>
  </si>
  <si>
    <t>40220073</t>
  </si>
  <si>
    <t>40319578</t>
  </si>
  <si>
    <t>41390321</t>
  </si>
  <si>
    <t>41536514</t>
  </si>
  <si>
    <t>41861499</t>
  </si>
  <si>
    <t>422</t>
  </si>
  <si>
    <t>43767569</t>
  </si>
  <si>
    <t>45</t>
  </si>
  <si>
    <t>49</t>
  </si>
  <si>
    <t>5</t>
  </si>
  <si>
    <t>59</t>
  </si>
  <si>
    <t>6</t>
  </si>
  <si>
    <t>60</t>
  </si>
  <si>
    <t>61</t>
  </si>
  <si>
    <t>62</t>
  </si>
  <si>
    <t>65</t>
  </si>
  <si>
    <t>66</t>
  </si>
  <si>
    <t>67</t>
  </si>
  <si>
    <t>68</t>
  </si>
  <si>
    <t>69</t>
  </si>
  <si>
    <t>7</t>
  </si>
  <si>
    <t>70</t>
  </si>
  <si>
    <t>71</t>
  </si>
  <si>
    <t>73</t>
  </si>
  <si>
    <t>74</t>
  </si>
  <si>
    <t>75</t>
  </si>
  <si>
    <t>76</t>
  </si>
  <si>
    <t>77</t>
  </si>
  <si>
    <t>78</t>
  </si>
  <si>
    <t>79</t>
  </si>
  <si>
    <t>8</t>
  </si>
  <si>
    <t>80</t>
  </si>
  <si>
    <t>813</t>
  </si>
  <si>
    <t>83</t>
  </si>
  <si>
    <t>84</t>
  </si>
  <si>
    <t>85</t>
  </si>
  <si>
    <t>87</t>
  </si>
  <si>
    <t>88</t>
  </si>
  <si>
    <t>9</t>
  </si>
  <si>
    <t>92</t>
  </si>
  <si>
    <t>98</t>
  </si>
  <si>
    <t>99</t>
  </si>
  <si>
    <t>ЄДРПОУ організатора</t>
  </si>
  <si>
    <t>ЄДРПОУ переможця</t>
  </si>
  <si>
    <t>Ідентифікатор закупівлі</t>
  </si>
  <si>
    <t>АКЦІОНЕРНЕ ТОВАРИСТВО "УКРТЕЛЕКОМ"</t>
  </si>
  <si>
    <t>БІЛИК МИРОСЛАВ ЛЬВОВИЧ</t>
  </si>
  <si>
    <t>БАЙСА ЯРОСЛАВ ВАСИЛЬОВИЧ</t>
  </si>
  <si>
    <t>ГОРВАТ ВАСИЛЬ ВАСИЛЬОВИЧ</t>
  </si>
  <si>
    <t>Геник Іван Іванович</t>
  </si>
  <si>
    <t>ДК 021: 2015-34310000-3 Двигуни та їх частини (карбюраторні деталі)</t>
  </si>
  <si>
    <t>ДК 021: 2015-34310000-3 Двигуни та їх частини (сальники, кільце термостат, свічка запалювання та інше)</t>
  </si>
  <si>
    <t>ДК 021:2015 -  50410000-2 Послуги з ремонту і технічного обслуговування вимірювальних, випробувальних і контрольних приладів (Монтаж, демонтаж, сервісне технічне обслуговування та поточний ремонт обладнання)</t>
  </si>
  <si>
    <t>ДК 021:2015 - 03410000-7 Деревина (дошка)</t>
  </si>
  <si>
    <t>ДК 021:2015 72220000-3 Консультаційні послуги з питань систем та з технічних питань (послуги з обслуговування  та технічної підтримки   комп'ютерної програми “Комплексна система автоматизації підприємства “IS-pro”)</t>
  </si>
  <si>
    <t>ДК 021:2015 72260000-5 Послуги пов'язані з програмним забезпеченням (послуги, пов'язані з активацією доступу до комп'ютерної програми "Система мониторингу громадського транспорту "Dozor" та здійснення абонентського обслуговування на її основі)</t>
  </si>
  <si>
    <t xml:space="preserve">ДК 021:2015-45510000-5 - Прокат підіймальних кранів із оператором (Послуги з оренди самохідного підйомника з телескопічною стрілою та оператором) </t>
  </si>
  <si>
    <t>ДК 021:2015:  48440000-4 Пакети програмного забезпечення для фінансового аналізу та бухгалтерського обліку (Постачання пакетів оновлення (компонент)</t>
  </si>
  <si>
    <t xml:space="preserve">ДК 021:2015:  50310000-1 Послуги з ремонту і технічного обслуговування офісної техніки (Послуги з технічного обслуговування картриджів та ремонту принтерів). </t>
  </si>
  <si>
    <t>ДК 021:2015:  64210000-1 Послуги телефонного зв’язку та передачі даних (Послуги телефонного зв’язку та передачі даних).</t>
  </si>
  <si>
    <t xml:space="preserve">ДК 021:2015: 44110000-4 Конструкційні матеріали (Бетонні вироби) </t>
  </si>
  <si>
    <t>ДК 021:2015: 44440000-6 Вальники  (підшипники)</t>
  </si>
  <si>
    <t>ДК 021:2015: 44440000-6 Вальники  (хрестовина)</t>
  </si>
  <si>
    <t>ДК 021:2015: 50310000-1   Технічне обслуговування і ремонт офісної техніки (послуги  еквайера)</t>
  </si>
  <si>
    <t>ДК 021:2015: 66510000-8 — Страхові послуги (страхування цивільно-правової відповідальності власників наземних транспортних засобів)</t>
  </si>
  <si>
    <t>ДК 021:2015: 66510000-8 — Страхові послуги (страхування цивільно-правової відповідальності власників наземних транспортних засобів).</t>
  </si>
  <si>
    <t>ДК 021:2015:42670000-3 - Частини та приладдя до верстатів (Ведучий вал)</t>
  </si>
  <si>
    <t>ДК 021:2015:44420000-0 Будівельні матеріали (44423460-3 Адресні вивіски)</t>
  </si>
  <si>
    <t>ДЬОМІНА ОЛЬГА АНАТОЛІЇВНА</t>
  </si>
  <si>
    <t>Дата підписання договору:</t>
  </si>
  <si>
    <t>ЗАЯЦ МИХАЙЛО МИХАЙЛОВИЧ</t>
  </si>
  <si>
    <t>Закупівля без використання електронної системи</t>
  </si>
  <si>
    <t>КОМУНАЛЬНЕ ПІДПРИЄМСТВО "МІСЬКВОДОКАНАЛ" МУКАЧІВСЬКОЇ МІСЬКОЇ РАДИ</t>
  </si>
  <si>
    <t>ЛАВРИШИН ТЕТЯНА ВАСИЛІВНА</t>
  </si>
  <si>
    <t>МОЙШЕВИЧ ЄВА ЯРОСЛАВІВНА</t>
  </si>
  <si>
    <t>МУХА ІВАН ЮРІЙОВИЧ</t>
  </si>
  <si>
    <t>Мукачівське міське комунальне підприємство "Ремонтно-будівельне управління"</t>
  </si>
  <si>
    <t>НОВАК ЯРОСЛАВ АНАТОЛІЙОВИЧ</t>
  </si>
  <si>
    <t>Насоси та компресор,  код ДК 021: 2015  42120000-6 Насоси та компресори (насоси, компресори)</t>
  </si>
  <si>
    <t>Номер договору</t>
  </si>
  <si>
    <t>Обладнання для моніторингу руху транспорту в асортименті, код ДК 021:2015-34970000-7</t>
  </si>
  <si>
    <t>Організатор</t>
  </si>
  <si>
    <t>ПАУШ ОЛЕКСАНДР ІВАНОВИЧ</t>
  </si>
  <si>
    <t>ПРИВАТНЕ АКЦІОНЕРНЕ ТОВАРИСТВО "ЗАКАРПАТТЯОБЛЕНЕРГО"</t>
  </si>
  <si>
    <t>ПРИВАТНЕ ПІДПРИЄМСТВО  "ПРОКК"</t>
  </si>
  <si>
    <t>ПРИВАТНЕ ПІДПРИЄМСТВО "ДРАЙ-В"</t>
  </si>
  <si>
    <t>ПРИВАТНЕ ПІДПРИЄМСТВО "РЕКТА"</t>
  </si>
  <si>
    <t>ПРИВАТНЕ ПІДПРИЄМСТВО ВИРОБНИЧО-ТОРГОВЕЛЬНА БАЗА "МИРОСЛАВА"</t>
  </si>
  <si>
    <t>ПУБЛІЧНЕ АКЦІОНЕРНЕ ТОВАРИСТВО "НАЦІОНАЛЬНА АКЦІОНЕРНА СТРАХОВА КОМПАНІЯ "ОРАНТА"</t>
  </si>
  <si>
    <t>Послуга з обробки даних, постачання, видачі та обслуговування кваліфікованих сертифікатів відкритих ключів кваліфікованого електронного підпису ( ДК 021:2015: 72310000-1 Послуги з обробки даних)</t>
  </si>
  <si>
    <t>Послуги з адміністрування (обслуговування) програмного забезпечення, згідно із класифікатором ДК 021:2015:72260000-5 Послуги пов’язані із програмним забезпеченням</t>
  </si>
  <si>
    <t>Послуги з проведення дослідження інтенсивності руху транспорту та пішоходів в центральній частині м.Мукачево (код ДК 021:20215 71310000-4 Консультаційні послуги  у галузях  інженерії та будівництва (71311200-3 Консультаційні послуги у сфері транспортних систем)</t>
  </si>
  <si>
    <t>Резніков Вячеслав Вячеславович</t>
  </si>
  <si>
    <t>Сума укладеного договору</t>
  </si>
  <si>
    <t>ТОВ "Автокомплект"</t>
  </si>
  <si>
    <t>ТОВ "Барел"</t>
  </si>
  <si>
    <t>ТОВ "Будсервіс"</t>
  </si>
  <si>
    <t>ТОВ "Тар Буд"</t>
  </si>
  <si>
    <t>ТОВАРИСТВО З ОБМЕЖЕНОЮ ВІДПОВІДАЛЬНІСТЮ "АГРО-М1"</t>
  </si>
  <si>
    <t>ТОВАРИСТВО З ОБМЕЖЕНОЮ ВІДПОВІДАЛЬНІСТЮ "АМВ ТЕХНІКА"</t>
  </si>
  <si>
    <t>ТОВАРИСТВО З ОБМЕЖЕНОЮ ВІДПОВІДАЛЬНІСТЮ "БАРЕЛ"</t>
  </si>
  <si>
    <t>ТОВАРИСТВО З ОБМЕЖЕНОЮ ВІДПОВІДАЛЬНІСТЮ "ГРІНТЕК РІТЕЙЛ"</t>
  </si>
  <si>
    <t>ТОВАРИСТВО З ОБМЕЖЕНОЮ ВІДПОВІДАЛЬНІСТЮ "ДОЗОР УКРАЇНА"</t>
  </si>
  <si>
    <t>ТОВАРИСТВО З ОБМЕЖЕНОЮ ВІДПОВІДАЛЬНІСТЮ "КОМПАНІЯ ЛАН"</t>
  </si>
  <si>
    <t>ТОВАРИСТВО З ОБМЕЖЕНОЮ ВІДПОВІДАЛЬНІСТЮ "ОРЕСУНД"</t>
  </si>
  <si>
    <t>ТОВАРИСТВО З ОБМЕЖЕНОЮ ВІДПОВІДАЛЬНІСТЮ "РАДНИК ЮА"</t>
  </si>
  <si>
    <t>ТОВАРИСТВО З ОБМЕЖЕНОЮ ВІДПОВІДАЛЬНІСТЮ "РЕДАКЦІЯ ГАЗЕТИ "ПАНОРАМА"</t>
  </si>
  <si>
    <t>ТОВАРИСТВО З ОБМЕЖЕНОЮ ВІДПОВІДАЛЬНІСТЮ "ТАР ВУД"</t>
  </si>
  <si>
    <t>ТОВАРИСТВО З ОБМЕЖЕНОЮ ВІДПОВІДАЛЬНІСТЮ "ТРАФІК МЕНЕДЖМЕНТ ГРУП"</t>
  </si>
  <si>
    <t>ТОВАРИСТВО З ОБМЕЖЕНОЮ ВІДПОВІДАЛЬНІСТЮ "ЦЕНТР СЕРТИФІКАЦІЇ КЛЮЧІВ "УКРАЇНА"</t>
  </si>
  <si>
    <t>ТОВАРИСТВО З ОБМЕЖЕНОЮ ВІДПОВІДАЛЬНІСТЮ 'АВТОКОМПЛЕКТ'</t>
  </si>
  <si>
    <t>ТОВАРИСТВО З ОБМЕЖЕНОЮ ВІДПОВІДАЛЬНІСТЮ ТОРГІВЕЛЬНО-ВИРОБНИЧА КОМПАНІЯ "УНІВЕРСАЛ"</t>
  </si>
  <si>
    <t>ТОв "Автокомплект"</t>
  </si>
  <si>
    <t>Тип процедури</t>
  </si>
  <si>
    <t>Узагальнена назва закупівлі</t>
  </si>
  <si>
    <t>ФЕЛДЕШІ ТІБЕРІЙ ТІБЕРІЙОВИЧ</t>
  </si>
  <si>
    <t>ФЛЮНТ ДІАНА ОЛЕГІВНА</t>
  </si>
  <si>
    <t>ФОП Іщакоі Віктор Вікторович</t>
  </si>
  <si>
    <t>Фактичний переможець</t>
  </si>
  <si>
    <t>Фізична-особа підприємець Геник Іван Іванович</t>
  </si>
  <si>
    <t>ЧЕХ МИКОЛА ОЛЕКСАНДРОВИЧ</t>
  </si>
  <si>
    <t>ЧУЧКА ВОЛОДИМИР ВОЛОДИМИРОВИЧ</t>
  </si>
  <si>
    <t>ШЕЛЬКО НАДІЯ ВАСИЛІВНА</t>
  </si>
  <si>
    <t>ШОЛТЕС ЕДУАРД ЕМІЛІХОВИЧ</t>
  </si>
  <si>
    <t xml:space="preserve">код  ДК 021:2015:   35820000-8 Допоміжне екіпірування (35821000-5 Прапори) </t>
  </si>
  <si>
    <t>код  ДК 021:2015:   44330000-2 Будівельні прути, стрижні, дроти та профілі (профілі)</t>
  </si>
  <si>
    <t>код ДК 021:2015   42910000-8 Апарати для дистилювання, фільтрування чи ректифікаї (фільтри)</t>
  </si>
  <si>
    <t>код ДК 021:2015  44820000-4 Лаки (лак)</t>
  </si>
  <si>
    <t>код ДК 021:2015  44830000-7 Мастики, шпаклівки, замазки та розчинники (розчинник фарби для дорожньоі розмітки)</t>
  </si>
  <si>
    <t>код ДК 021:2015 03410000-7 Деревина (дошка)</t>
  </si>
  <si>
    <t>код ДК 021:2015 14810000-2 Абразивні вироби (алмазний диск)</t>
  </si>
  <si>
    <t>код ДК 021:2015 34320000-6 Механічні запасні частини, крім двигунів і частин двигунів (кран гальмівний, колодки)</t>
  </si>
  <si>
    <t>код ДК 021:2015 34320000-6 Механічні запасні частини, крім двигунів і частин двигунів (пружина колодок, колодка гальмівна, клапан, циліндр)</t>
  </si>
  <si>
    <t>код ДК 021:2015 34320000-6 Механічні запасні частини, крім двигунів і частин двигунів (редуктор, вакуум гальмівний)</t>
  </si>
  <si>
    <t>код за  ДК 021:2015   44190000-8 Конструкційні матеріали різні (цвяхи, кути, з'єднувач, брус)</t>
  </si>
  <si>
    <t>код за  ДК 021:2015  31710000-6 Електронне обладнання (31712331-9 Фотоелементи)</t>
  </si>
  <si>
    <t>код за  ДК 021:2015  39290000-1 Фурнітура різна ( 39294100-0 Інформаційна та рекламна продукція)</t>
  </si>
  <si>
    <t>код згідно ДК 021:2015  79820000-8 Послуги, пов’язані з друком (послуги з публікації  інформаційних матеріалів в газеті)</t>
  </si>
  <si>
    <t>код згідно ДК 021:2015 72260000-5  Послуги пов'язані з програмним забезпеченням (послуги, пов'язані з активацією доступу до комп'ютерної програми "Система мониторингу громадського транспорту  "Dozor" та здійснення абонентського обслуговування на її основі)</t>
  </si>
  <si>
    <t>код згідно ДК 021:2015 72260000-5  Послуги пов'язані з програмним забезпеченням( доступ до порталу РАДНИК у сфері публічних закупівель).</t>
  </si>
  <si>
    <t>код згідно ДК 021:2015 72410000-7 Послуги провайдерів (послуги доступу до мережі інтернет)</t>
  </si>
  <si>
    <t>№</t>
  </si>
  <si>
    <t>№38</t>
  </si>
  <si>
    <t>Список прямих закупівель на 2022 рік через Прозорро</t>
  </si>
</sst>
</file>

<file path=xl/styles.xml><?xml version="1.0" encoding="utf-8"?>
<styleSheet xmlns="http://schemas.openxmlformats.org/spreadsheetml/2006/main">
  <numFmts count="1">
    <numFmt numFmtId="165" formatCode="dd\.mm\.yyyy"/>
  </numFmts>
  <fonts count="4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165" fontId="1" fillId="0" borderId="0" xfId="0" applyNumberFormat="1" applyFont="1"/>
    <xf numFmtId="4" fontId="1" fillId="0" borderId="0" xfId="0" applyNumberFormat="1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my.zakupki.prom.ua/remote/dispatcher/state_purchase_view/35854942" TargetMode="External"/><Relationship Id="rId18" Type="http://schemas.openxmlformats.org/officeDocument/2006/relationships/hyperlink" Target="https://my.zakupki.prom.ua/remote/dispatcher/state_purchase_view/35812504" TargetMode="External"/><Relationship Id="rId26" Type="http://schemas.openxmlformats.org/officeDocument/2006/relationships/hyperlink" Target="https://my.zakupki.prom.ua/remote/dispatcher/state_purchase_view/35782080" TargetMode="External"/><Relationship Id="rId39" Type="http://schemas.openxmlformats.org/officeDocument/2006/relationships/hyperlink" Target="https://my.zakupki.prom.ua/remote/dispatcher/state_purchase_view/35680177" TargetMode="External"/><Relationship Id="rId21" Type="http://schemas.openxmlformats.org/officeDocument/2006/relationships/hyperlink" Target="https://my.zakupki.prom.ua/remote/dispatcher/state_purchase_view/35800315" TargetMode="External"/><Relationship Id="rId34" Type="http://schemas.openxmlformats.org/officeDocument/2006/relationships/hyperlink" Target="https://my.zakupki.prom.ua/remote/dispatcher/state_purchase_view/35732573" TargetMode="External"/><Relationship Id="rId42" Type="http://schemas.openxmlformats.org/officeDocument/2006/relationships/hyperlink" Target="https://my.zakupki.prom.ua/remote/dispatcher/state_purchase_view/35679061" TargetMode="External"/><Relationship Id="rId47" Type="http://schemas.openxmlformats.org/officeDocument/2006/relationships/hyperlink" Target="https://my.zakupki.prom.ua/remote/dispatcher/state_purchase_view/35673678" TargetMode="External"/><Relationship Id="rId50" Type="http://schemas.openxmlformats.org/officeDocument/2006/relationships/hyperlink" Target="https://my.zakupki.prom.ua/remote/dispatcher/state_purchase_view/35645406" TargetMode="External"/><Relationship Id="rId55" Type="http://schemas.openxmlformats.org/officeDocument/2006/relationships/hyperlink" Target="https://my.zakupki.prom.ua/remote/dispatcher/state_purchase_view/35616724" TargetMode="External"/><Relationship Id="rId63" Type="http://schemas.openxmlformats.org/officeDocument/2006/relationships/hyperlink" Target="https://my.zakupki.prom.ua/remote/dispatcher/state_purchase_view/35435042" TargetMode="External"/><Relationship Id="rId68" Type="http://schemas.openxmlformats.org/officeDocument/2006/relationships/hyperlink" Target="https://my.zakupki.prom.ua/remote/dispatcher/state_purchase_view/35333291" TargetMode="External"/><Relationship Id="rId76" Type="http://schemas.openxmlformats.org/officeDocument/2006/relationships/hyperlink" Target="https://my.zakupki.prom.ua/remote/dispatcher/state_purchase_view/35171262" TargetMode="External"/><Relationship Id="rId84" Type="http://schemas.openxmlformats.org/officeDocument/2006/relationships/hyperlink" Target="https://my.zakupki.prom.ua/remote/dispatcher/state_purchase_view/34569394" TargetMode="External"/><Relationship Id="rId89" Type="http://schemas.openxmlformats.org/officeDocument/2006/relationships/hyperlink" Target="https://my.zakupki.prom.ua/remote/dispatcher/state_purchase_view/34191751" TargetMode="External"/><Relationship Id="rId7" Type="http://schemas.openxmlformats.org/officeDocument/2006/relationships/hyperlink" Target="https://my.zakupki.prom.ua/remote/dispatcher/state_purchase_view/35913979" TargetMode="External"/><Relationship Id="rId71" Type="http://schemas.openxmlformats.org/officeDocument/2006/relationships/hyperlink" Target="https://my.zakupki.prom.ua/remote/dispatcher/state_purchase_view/35261893" TargetMode="External"/><Relationship Id="rId92" Type="http://schemas.openxmlformats.org/officeDocument/2006/relationships/hyperlink" Target="https://my.zakupki.prom.ua/remote/dispatcher/state_purchase_view/34122071" TargetMode="External"/><Relationship Id="rId2" Type="http://schemas.openxmlformats.org/officeDocument/2006/relationships/hyperlink" Target="https://my.zakupki.prom.ua/remote/dispatcher/state_purchase_view/36671029" TargetMode="External"/><Relationship Id="rId16" Type="http://schemas.openxmlformats.org/officeDocument/2006/relationships/hyperlink" Target="https://my.zakupki.prom.ua/remote/dispatcher/state_purchase_view/35854574" TargetMode="External"/><Relationship Id="rId29" Type="http://schemas.openxmlformats.org/officeDocument/2006/relationships/hyperlink" Target="https://my.zakupki.prom.ua/remote/dispatcher/state_purchase_view/35781666" TargetMode="External"/><Relationship Id="rId11" Type="http://schemas.openxmlformats.org/officeDocument/2006/relationships/hyperlink" Target="https://my.zakupki.prom.ua/remote/dispatcher/state_purchase_view/35860853" TargetMode="External"/><Relationship Id="rId24" Type="http://schemas.openxmlformats.org/officeDocument/2006/relationships/hyperlink" Target="https://my.zakupki.prom.ua/remote/dispatcher/state_purchase_view/35787700" TargetMode="External"/><Relationship Id="rId32" Type="http://schemas.openxmlformats.org/officeDocument/2006/relationships/hyperlink" Target="https://my.zakupki.prom.ua/remote/dispatcher/state_purchase_view/35744112" TargetMode="External"/><Relationship Id="rId37" Type="http://schemas.openxmlformats.org/officeDocument/2006/relationships/hyperlink" Target="https://my.zakupki.prom.ua/remote/dispatcher/state_purchase_view/35697844" TargetMode="External"/><Relationship Id="rId40" Type="http://schemas.openxmlformats.org/officeDocument/2006/relationships/hyperlink" Target="https://my.zakupki.prom.ua/remote/dispatcher/state_purchase_view/35679724" TargetMode="External"/><Relationship Id="rId45" Type="http://schemas.openxmlformats.org/officeDocument/2006/relationships/hyperlink" Target="https://my.zakupki.prom.ua/remote/dispatcher/state_purchase_view/35674394" TargetMode="External"/><Relationship Id="rId53" Type="http://schemas.openxmlformats.org/officeDocument/2006/relationships/hyperlink" Target="https://my.zakupki.prom.ua/remote/dispatcher/state_purchase_view/35616791" TargetMode="External"/><Relationship Id="rId58" Type="http://schemas.openxmlformats.org/officeDocument/2006/relationships/hyperlink" Target="https://my.zakupki.prom.ua/remote/dispatcher/state_purchase_view/35588086" TargetMode="External"/><Relationship Id="rId66" Type="http://schemas.openxmlformats.org/officeDocument/2006/relationships/hyperlink" Target="https://my.zakupki.prom.ua/remote/dispatcher/state_purchase_view/35395450" TargetMode="External"/><Relationship Id="rId74" Type="http://schemas.openxmlformats.org/officeDocument/2006/relationships/hyperlink" Target="https://my.zakupki.prom.ua/remote/dispatcher/state_purchase_view/35222069" TargetMode="External"/><Relationship Id="rId79" Type="http://schemas.openxmlformats.org/officeDocument/2006/relationships/hyperlink" Target="https://my.zakupki.prom.ua/remote/dispatcher/state_purchase_view/34756225" TargetMode="External"/><Relationship Id="rId87" Type="http://schemas.openxmlformats.org/officeDocument/2006/relationships/hyperlink" Target="https://my.zakupki.prom.ua/remote/dispatcher/state_purchase_view/34396449" TargetMode="External"/><Relationship Id="rId5" Type="http://schemas.openxmlformats.org/officeDocument/2006/relationships/hyperlink" Target="https://my.zakupki.prom.ua/remote/dispatcher/state_purchase_view/35929827" TargetMode="External"/><Relationship Id="rId61" Type="http://schemas.openxmlformats.org/officeDocument/2006/relationships/hyperlink" Target="https://my.zakupki.prom.ua/remote/dispatcher/state_purchase_view/35525706" TargetMode="External"/><Relationship Id="rId82" Type="http://schemas.openxmlformats.org/officeDocument/2006/relationships/hyperlink" Target="https://my.zakupki.prom.ua/remote/dispatcher/state_purchase_view/34693388" TargetMode="External"/><Relationship Id="rId90" Type="http://schemas.openxmlformats.org/officeDocument/2006/relationships/hyperlink" Target="https://my.zakupki.prom.ua/remote/dispatcher/state_purchase_view/34124192" TargetMode="External"/><Relationship Id="rId19" Type="http://schemas.openxmlformats.org/officeDocument/2006/relationships/hyperlink" Target="https://my.zakupki.prom.ua/remote/dispatcher/state_purchase_view/35806496" TargetMode="External"/><Relationship Id="rId14" Type="http://schemas.openxmlformats.org/officeDocument/2006/relationships/hyperlink" Target="https://my.zakupki.prom.ua/remote/dispatcher/state_purchase_view/35854849" TargetMode="External"/><Relationship Id="rId22" Type="http://schemas.openxmlformats.org/officeDocument/2006/relationships/hyperlink" Target="https://my.zakupki.prom.ua/remote/dispatcher/state_purchase_view/35790108" TargetMode="External"/><Relationship Id="rId27" Type="http://schemas.openxmlformats.org/officeDocument/2006/relationships/hyperlink" Target="https://my.zakupki.prom.ua/remote/dispatcher/state_purchase_view/35781951" TargetMode="External"/><Relationship Id="rId30" Type="http://schemas.openxmlformats.org/officeDocument/2006/relationships/hyperlink" Target="https://my.zakupki.prom.ua/remote/dispatcher/state_purchase_view/35779943" TargetMode="External"/><Relationship Id="rId35" Type="http://schemas.openxmlformats.org/officeDocument/2006/relationships/hyperlink" Target="https://my.zakupki.prom.ua/remote/dispatcher/state_purchase_view/35710568" TargetMode="External"/><Relationship Id="rId43" Type="http://schemas.openxmlformats.org/officeDocument/2006/relationships/hyperlink" Target="https://my.zakupki.prom.ua/remote/dispatcher/state_purchase_view/35675157" TargetMode="External"/><Relationship Id="rId48" Type="http://schemas.openxmlformats.org/officeDocument/2006/relationships/hyperlink" Target="https://my.zakupki.prom.ua/remote/dispatcher/state_purchase_view/35672777" TargetMode="External"/><Relationship Id="rId56" Type="http://schemas.openxmlformats.org/officeDocument/2006/relationships/hyperlink" Target="https://my.zakupki.prom.ua/remote/dispatcher/state_purchase_view/35593578" TargetMode="External"/><Relationship Id="rId64" Type="http://schemas.openxmlformats.org/officeDocument/2006/relationships/hyperlink" Target="https://my.zakupki.prom.ua/remote/dispatcher/state_purchase_view/35405269" TargetMode="External"/><Relationship Id="rId69" Type="http://schemas.openxmlformats.org/officeDocument/2006/relationships/hyperlink" Target="https://my.zakupki.prom.ua/remote/dispatcher/state_purchase_view/35263054" TargetMode="External"/><Relationship Id="rId77" Type="http://schemas.openxmlformats.org/officeDocument/2006/relationships/hyperlink" Target="https://my.zakupki.prom.ua/remote/dispatcher/state_purchase_view/35122799" TargetMode="External"/><Relationship Id="rId8" Type="http://schemas.openxmlformats.org/officeDocument/2006/relationships/hyperlink" Target="https://my.zakupki.prom.ua/remote/dispatcher/state_purchase_view/35901928" TargetMode="External"/><Relationship Id="rId51" Type="http://schemas.openxmlformats.org/officeDocument/2006/relationships/hyperlink" Target="https://my.zakupki.prom.ua/remote/dispatcher/state_purchase_view/35645326" TargetMode="External"/><Relationship Id="rId72" Type="http://schemas.openxmlformats.org/officeDocument/2006/relationships/hyperlink" Target="https://my.zakupki.prom.ua/remote/dispatcher/state_purchase_view/35246242" TargetMode="External"/><Relationship Id="rId80" Type="http://schemas.openxmlformats.org/officeDocument/2006/relationships/hyperlink" Target="https://my.zakupki.prom.ua/remote/dispatcher/state_purchase_view/34696683" TargetMode="External"/><Relationship Id="rId85" Type="http://schemas.openxmlformats.org/officeDocument/2006/relationships/hyperlink" Target="https://my.zakupki.prom.ua/remote/dispatcher/state_purchase_view/34534602" TargetMode="External"/><Relationship Id="rId93" Type="http://schemas.openxmlformats.org/officeDocument/2006/relationships/hyperlink" Target="https://my.zakupki.prom.ua/remote/dispatcher/state_purchase_view/34036784" TargetMode="External"/><Relationship Id="rId3" Type="http://schemas.openxmlformats.org/officeDocument/2006/relationships/hyperlink" Target="https://my.zakupki.prom.ua/remote/dispatcher/state_purchase_view/35929923" TargetMode="External"/><Relationship Id="rId12" Type="http://schemas.openxmlformats.org/officeDocument/2006/relationships/hyperlink" Target="https://my.zakupki.prom.ua/remote/dispatcher/state_purchase_view/35860667" TargetMode="External"/><Relationship Id="rId17" Type="http://schemas.openxmlformats.org/officeDocument/2006/relationships/hyperlink" Target="https://my.zakupki.prom.ua/remote/dispatcher/state_purchase_view/35823510" TargetMode="External"/><Relationship Id="rId25" Type="http://schemas.openxmlformats.org/officeDocument/2006/relationships/hyperlink" Target="https://my.zakupki.prom.ua/remote/dispatcher/state_purchase_view/35782407" TargetMode="External"/><Relationship Id="rId33" Type="http://schemas.openxmlformats.org/officeDocument/2006/relationships/hyperlink" Target="https://my.zakupki.prom.ua/remote/dispatcher/state_purchase_view/35738189" TargetMode="External"/><Relationship Id="rId38" Type="http://schemas.openxmlformats.org/officeDocument/2006/relationships/hyperlink" Target="https://my.zakupki.prom.ua/remote/dispatcher/state_purchase_view/35692964" TargetMode="External"/><Relationship Id="rId46" Type="http://schemas.openxmlformats.org/officeDocument/2006/relationships/hyperlink" Target="https://my.zakupki.prom.ua/remote/dispatcher/state_purchase_view/35673840" TargetMode="External"/><Relationship Id="rId59" Type="http://schemas.openxmlformats.org/officeDocument/2006/relationships/hyperlink" Target="https://my.zakupki.prom.ua/remote/dispatcher/state_purchase_view/35579969" TargetMode="External"/><Relationship Id="rId67" Type="http://schemas.openxmlformats.org/officeDocument/2006/relationships/hyperlink" Target="https://my.zakupki.prom.ua/remote/dispatcher/state_purchase_view/35394289" TargetMode="External"/><Relationship Id="rId20" Type="http://schemas.openxmlformats.org/officeDocument/2006/relationships/hyperlink" Target="https://my.zakupki.prom.ua/remote/dispatcher/state_purchase_view/35806322" TargetMode="External"/><Relationship Id="rId41" Type="http://schemas.openxmlformats.org/officeDocument/2006/relationships/hyperlink" Target="https://my.zakupki.prom.ua/remote/dispatcher/state_purchase_view/35679454" TargetMode="External"/><Relationship Id="rId54" Type="http://schemas.openxmlformats.org/officeDocument/2006/relationships/hyperlink" Target="https://my.zakupki.prom.ua/remote/dispatcher/state_purchase_view/35616748" TargetMode="External"/><Relationship Id="rId62" Type="http://schemas.openxmlformats.org/officeDocument/2006/relationships/hyperlink" Target="https://my.zakupki.prom.ua/remote/dispatcher/state_purchase_view/35491628" TargetMode="External"/><Relationship Id="rId70" Type="http://schemas.openxmlformats.org/officeDocument/2006/relationships/hyperlink" Target="https://my.zakupki.prom.ua/remote/dispatcher/state_purchase_view/35262806" TargetMode="External"/><Relationship Id="rId75" Type="http://schemas.openxmlformats.org/officeDocument/2006/relationships/hyperlink" Target="https://my.zakupki.prom.ua/remote/dispatcher/state_purchase_view/35195059" TargetMode="External"/><Relationship Id="rId83" Type="http://schemas.openxmlformats.org/officeDocument/2006/relationships/hyperlink" Target="https://my.zakupki.prom.ua/remote/dispatcher/state_purchase_view/34692055" TargetMode="External"/><Relationship Id="rId88" Type="http://schemas.openxmlformats.org/officeDocument/2006/relationships/hyperlink" Target="https://my.zakupki.prom.ua/remote/dispatcher/state_purchase_view/34283705" TargetMode="External"/><Relationship Id="rId91" Type="http://schemas.openxmlformats.org/officeDocument/2006/relationships/hyperlink" Target="https://my.zakupki.prom.ua/remote/dispatcher/state_purchase_view/34123231" TargetMode="External"/><Relationship Id="rId1" Type="http://schemas.openxmlformats.org/officeDocument/2006/relationships/hyperlink" Target="https://my.zakupki.prom.ua/remote/dispatcher/state_purchase_view/37463288" TargetMode="External"/><Relationship Id="rId6" Type="http://schemas.openxmlformats.org/officeDocument/2006/relationships/hyperlink" Target="https://my.zakupki.prom.ua/remote/dispatcher/state_purchase_view/35924855" TargetMode="External"/><Relationship Id="rId15" Type="http://schemas.openxmlformats.org/officeDocument/2006/relationships/hyperlink" Target="https://my.zakupki.prom.ua/remote/dispatcher/state_purchase_view/35854718" TargetMode="External"/><Relationship Id="rId23" Type="http://schemas.openxmlformats.org/officeDocument/2006/relationships/hyperlink" Target="https://my.zakupki.prom.ua/remote/dispatcher/state_purchase_view/35790031" TargetMode="External"/><Relationship Id="rId28" Type="http://schemas.openxmlformats.org/officeDocument/2006/relationships/hyperlink" Target="https://my.zakupki.prom.ua/remote/dispatcher/state_purchase_view/35781763" TargetMode="External"/><Relationship Id="rId36" Type="http://schemas.openxmlformats.org/officeDocument/2006/relationships/hyperlink" Target="https://my.zakupki.prom.ua/remote/dispatcher/state_purchase_view/35710522" TargetMode="External"/><Relationship Id="rId49" Type="http://schemas.openxmlformats.org/officeDocument/2006/relationships/hyperlink" Target="https://my.zakupki.prom.ua/remote/dispatcher/state_purchase_view/35669104" TargetMode="External"/><Relationship Id="rId57" Type="http://schemas.openxmlformats.org/officeDocument/2006/relationships/hyperlink" Target="https://my.zakupki.prom.ua/remote/dispatcher/state_purchase_view/35589303" TargetMode="External"/><Relationship Id="rId10" Type="http://schemas.openxmlformats.org/officeDocument/2006/relationships/hyperlink" Target="https://my.zakupki.prom.ua/remote/dispatcher/state_purchase_view/35869836" TargetMode="External"/><Relationship Id="rId31" Type="http://schemas.openxmlformats.org/officeDocument/2006/relationships/hyperlink" Target="https://my.zakupki.prom.ua/remote/dispatcher/state_purchase_view/35771725" TargetMode="External"/><Relationship Id="rId44" Type="http://schemas.openxmlformats.org/officeDocument/2006/relationships/hyperlink" Target="https://my.zakupki.prom.ua/remote/dispatcher/state_purchase_view/35674759" TargetMode="External"/><Relationship Id="rId52" Type="http://schemas.openxmlformats.org/officeDocument/2006/relationships/hyperlink" Target="https://my.zakupki.prom.ua/remote/dispatcher/state_purchase_view/35641939" TargetMode="External"/><Relationship Id="rId60" Type="http://schemas.openxmlformats.org/officeDocument/2006/relationships/hyperlink" Target="https://my.zakupki.prom.ua/remote/dispatcher/state_purchase_view/35579920" TargetMode="External"/><Relationship Id="rId65" Type="http://schemas.openxmlformats.org/officeDocument/2006/relationships/hyperlink" Target="https://my.zakupki.prom.ua/remote/dispatcher/state_purchase_view/35396673" TargetMode="External"/><Relationship Id="rId73" Type="http://schemas.openxmlformats.org/officeDocument/2006/relationships/hyperlink" Target="https://my.zakupki.prom.ua/remote/dispatcher/state_purchase_view/35245030" TargetMode="External"/><Relationship Id="rId78" Type="http://schemas.openxmlformats.org/officeDocument/2006/relationships/hyperlink" Target="https://my.zakupki.prom.ua/remote/dispatcher/state_purchase_view/34834694" TargetMode="External"/><Relationship Id="rId81" Type="http://schemas.openxmlformats.org/officeDocument/2006/relationships/hyperlink" Target="https://my.zakupki.prom.ua/remote/dispatcher/state_purchase_view/34694433" TargetMode="External"/><Relationship Id="rId86" Type="http://schemas.openxmlformats.org/officeDocument/2006/relationships/hyperlink" Target="https://my.zakupki.prom.ua/remote/dispatcher/state_purchase_view/34401366" TargetMode="External"/><Relationship Id="rId94" Type="http://schemas.openxmlformats.org/officeDocument/2006/relationships/hyperlink" Target="https://my.zakupki.prom.ua/remote/dispatcher/state_purchase_view/33941984" TargetMode="External"/><Relationship Id="rId4" Type="http://schemas.openxmlformats.org/officeDocument/2006/relationships/hyperlink" Target="https://my.zakupki.prom.ua/remote/dispatcher/state_purchase_view/35929886" TargetMode="External"/><Relationship Id="rId9" Type="http://schemas.openxmlformats.org/officeDocument/2006/relationships/hyperlink" Target="https://my.zakupki.prom.ua/remote/dispatcher/state_purchase_view/358788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workbookViewId="0">
      <pane ySplit="5" topLeftCell="A6" activePane="bottomLeft" state="frozen"/>
      <selection pane="bottomLeft" activeCell="C7" sqref="C7"/>
    </sheetView>
  </sheetViews>
  <sheetFormatPr defaultColWidth="11.42578125" defaultRowHeight="15"/>
  <cols>
    <col min="1" max="1" width="5"/>
    <col min="2" max="2" width="25"/>
    <col min="3" max="3" width="35" style="7"/>
    <col min="4" max="5" width="30" style="7"/>
    <col min="6" max="6" width="15"/>
    <col min="7" max="7" width="20"/>
    <col min="8" max="10" width="15"/>
    <col min="11" max="11" width="20"/>
  </cols>
  <sheetData>
    <row r="1" spans="1:11">
      <c r="A1" s="1"/>
    </row>
    <row r="2" spans="1:11">
      <c r="A2" s="2"/>
    </row>
    <row r="4" spans="1:11" ht="15.75" thickBot="1">
      <c r="A4" s="1" t="s">
        <v>278</v>
      </c>
    </row>
    <row r="5" spans="1:11" ht="27" thickBot="1">
      <c r="A5" s="3" t="s">
        <v>276</v>
      </c>
      <c r="B5" s="3" t="s">
        <v>179</v>
      </c>
      <c r="C5" s="3" t="s">
        <v>249</v>
      </c>
      <c r="D5" s="3" t="s">
        <v>248</v>
      </c>
      <c r="E5" s="3" t="s">
        <v>216</v>
      </c>
      <c r="F5" s="3" t="s">
        <v>177</v>
      </c>
      <c r="G5" s="3" t="s">
        <v>253</v>
      </c>
      <c r="H5" s="3" t="s">
        <v>178</v>
      </c>
      <c r="I5" s="3" t="s">
        <v>214</v>
      </c>
      <c r="J5" s="3" t="s">
        <v>228</v>
      </c>
      <c r="K5" s="3" t="s">
        <v>204</v>
      </c>
    </row>
    <row r="6" spans="1:11" ht="39">
      <c r="A6" s="4">
        <v>1</v>
      </c>
      <c r="B6" s="2" t="str">
        <f>HYPERLINK("https://my.zakupki.prom.ua/remote/dispatcher/state_purchase_view/37463288", "UA-2022-09-12-006808-a")</f>
        <v>UA-2022-09-12-006808-a</v>
      </c>
      <c r="C6" s="8" t="s">
        <v>195</v>
      </c>
      <c r="D6" s="8" t="s">
        <v>206</v>
      </c>
      <c r="E6" s="8" t="s">
        <v>211</v>
      </c>
      <c r="F6" s="1" t="s">
        <v>124</v>
      </c>
      <c r="G6" s="1" t="s">
        <v>251</v>
      </c>
      <c r="H6" s="1" t="s">
        <v>123</v>
      </c>
      <c r="I6" s="1" t="s">
        <v>140</v>
      </c>
      <c r="J6" s="6">
        <v>743800</v>
      </c>
      <c r="K6" s="5">
        <v>44816</v>
      </c>
    </row>
    <row r="7" spans="1:11" ht="64.5">
      <c r="A7" s="4">
        <v>2</v>
      </c>
      <c r="B7" s="2" t="str">
        <f>HYPERLINK("https://my.zakupki.prom.ua/remote/dispatcher/state_purchase_view/36671029", "UA-2022-07-14-000124-a")</f>
        <v>UA-2022-07-14-000124-a</v>
      </c>
      <c r="C7" s="8" t="s">
        <v>225</v>
      </c>
      <c r="D7" s="8" t="s">
        <v>206</v>
      </c>
      <c r="E7" s="8" t="s">
        <v>211</v>
      </c>
      <c r="F7" s="1" t="s">
        <v>124</v>
      </c>
      <c r="G7" s="1" t="s">
        <v>240</v>
      </c>
      <c r="H7" s="1" t="s">
        <v>126</v>
      </c>
      <c r="I7" s="1" t="s">
        <v>167</v>
      </c>
      <c r="J7" s="6">
        <v>2480</v>
      </c>
      <c r="K7" s="5">
        <v>44756</v>
      </c>
    </row>
    <row r="8" spans="1:11" ht="39">
      <c r="A8" s="4">
        <v>3</v>
      </c>
      <c r="B8" s="2" t="str">
        <f>HYPERLINK("https://my.zakupki.prom.ua/remote/dispatcher/state_purchase_view/35929923", "UA-2022-04-15-000061-b")</f>
        <v>UA-2022-04-15-000061-b</v>
      </c>
      <c r="C8" s="8" t="s">
        <v>32</v>
      </c>
      <c r="D8" s="8" t="s">
        <v>206</v>
      </c>
      <c r="E8" s="8" t="s">
        <v>211</v>
      </c>
      <c r="F8" s="1" t="s">
        <v>124</v>
      </c>
      <c r="G8" s="1" t="s">
        <v>257</v>
      </c>
      <c r="H8" s="1" t="s">
        <v>107</v>
      </c>
      <c r="I8" s="1" t="s">
        <v>77</v>
      </c>
      <c r="J8" s="6">
        <v>80</v>
      </c>
      <c r="K8" s="5">
        <v>44665</v>
      </c>
    </row>
    <row r="9" spans="1:11" ht="39">
      <c r="A9" s="4">
        <v>4</v>
      </c>
      <c r="B9" s="2" t="str">
        <f>HYPERLINK("https://my.zakupki.prom.ua/remote/dispatcher/state_purchase_view/35929886", "UA-2022-04-15-000051-b")</f>
        <v>UA-2022-04-15-000051-b</v>
      </c>
      <c r="C9" s="8" t="s">
        <v>265</v>
      </c>
      <c r="D9" s="8" t="s">
        <v>206</v>
      </c>
      <c r="E9" s="8" t="s">
        <v>211</v>
      </c>
      <c r="F9" s="1" t="s">
        <v>124</v>
      </c>
      <c r="G9" s="1" t="s">
        <v>257</v>
      </c>
      <c r="H9" s="1" t="s">
        <v>107</v>
      </c>
      <c r="I9" s="1" t="s">
        <v>79</v>
      </c>
      <c r="J9" s="6">
        <v>587</v>
      </c>
      <c r="K9" s="5">
        <v>44665</v>
      </c>
    </row>
    <row r="10" spans="1:11" ht="39">
      <c r="A10" s="4">
        <v>5</v>
      </c>
      <c r="B10" s="2" t="str">
        <f>HYPERLINK("https://my.zakupki.prom.ua/remote/dispatcher/state_purchase_view/35929827", "UA-2022-04-15-000038-b")</f>
        <v>UA-2022-04-15-000038-b</v>
      </c>
      <c r="C10" s="8" t="s">
        <v>1</v>
      </c>
      <c r="D10" s="8" t="s">
        <v>206</v>
      </c>
      <c r="E10" s="8" t="s">
        <v>211</v>
      </c>
      <c r="F10" s="1" t="s">
        <v>124</v>
      </c>
      <c r="G10" s="1" t="s">
        <v>257</v>
      </c>
      <c r="H10" s="1" t="s">
        <v>107</v>
      </c>
      <c r="I10" s="1" t="s">
        <v>76</v>
      </c>
      <c r="J10" s="6">
        <v>17140</v>
      </c>
      <c r="K10" s="5">
        <v>44665</v>
      </c>
    </row>
    <row r="11" spans="1:11" ht="51.75">
      <c r="A11" s="4">
        <v>6</v>
      </c>
      <c r="B11" s="2" t="str">
        <f>HYPERLINK("https://my.zakupki.prom.ua/remote/dispatcher/state_purchase_view/35924855", "UA-2022-04-14-002336-b")</f>
        <v>UA-2022-04-14-002336-b</v>
      </c>
      <c r="C11" s="8" t="s">
        <v>40</v>
      </c>
      <c r="D11" s="8" t="s">
        <v>206</v>
      </c>
      <c r="E11" s="8" t="s">
        <v>211</v>
      </c>
      <c r="F11" s="1" t="s">
        <v>124</v>
      </c>
      <c r="G11" s="1" t="s">
        <v>209</v>
      </c>
      <c r="H11" s="1" t="s">
        <v>102</v>
      </c>
      <c r="I11" s="1" t="s">
        <v>72</v>
      </c>
      <c r="J11" s="6">
        <v>2500</v>
      </c>
      <c r="K11" s="5">
        <v>44665</v>
      </c>
    </row>
    <row r="12" spans="1:11" ht="39">
      <c r="A12" s="4">
        <v>7</v>
      </c>
      <c r="B12" s="2" t="str">
        <f>HYPERLINK("https://my.zakupki.prom.ua/remote/dispatcher/state_purchase_view/35913979", "UA-2022-04-13-002953-b")</f>
        <v>UA-2022-04-13-002953-b</v>
      </c>
      <c r="C12" s="8" t="s">
        <v>4</v>
      </c>
      <c r="D12" s="8" t="s">
        <v>206</v>
      </c>
      <c r="E12" s="8" t="s">
        <v>211</v>
      </c>
      <c r="F12" s="1" t="s">
        <v>124</v>
      </c>
      <c r="G12" s="1" t="s">
        <v>184</v>
      </c>
      <c r="H12" s="1" t="s">
        <v>120</v>
      </c>
      <c r="I12" s="1" t="s">
        <v>75</v>
      </c>
      <c r="J12" s="6">
        <v>1398</v>
      </c>
      <c r="K12" s="5">
        <v>44664</v>
      </c>
    </row>
    <row r="13" spans="1:11" ht="39">
      <c r="A13" s="4">
        <v>8</v>
      </c>
      <c r="B13" s="2" t="str">
        <f>HYPERLINK("https://my.zakupki.prom.ua/remote/dispatcher/state_purchase_view/35901928", "UA-2022-04-12-003947-b")</f>
        <v>UA-2022-04-12-003947-b</v>
      </c>
      <c r="C13" s="8" t="s">
        <v>202</v>
      </c>
      <c r="D13" s="8" t="s">
        <v>206</v>
      </c>
      <c r="E13" s="8" t="s">
        <v>211</v>
      </c>
      <c r="F13" s="1" t="s">
        <v>124</v>
      </c>
      <c r="G13" s="1" t="s">
        <v>220</v>
      </c>
      <c r="H13" s="1" t="s">
        <v>122</v>
      </c>
      <c r="I13" s="1" t="s">
        <v>74</v>
      </c>
      <c r="J13" s="6">
        <v>840</v>
      </c>
      <c r="K13" s="5">
        <v>44663</v>
      </c>
    </row>
    <row r="14" spans="1:11" ht="39">
      <c r="A14" s="4">
        <v>9</v>
      </c>
      <c r="B14" s="2" t="str">
        <f>HYPERLINK("https://my.zakupki.prom.ua/remote/dispatcher/state_purchase_view/35878810", "UA-2022-04-11-000116-b")</f>
        <v>UA-2022-04-11-000116-b</v>
      </c>
      <c r="C14" s="8" t="s">
        <v>39</v>
      </c>
      <c r="D14" s="8" t="s">
        <v>206</v>
      </c>
      <c r="E14" s="8" t="s">
        <v>211</v>
      </c>
      <c r="F14" s="1" t="s">
        <v>124</v>
      </c>
      <c r="G14" s="1" t="s">
        <v>238</v>
      </c>
      <c r="H14" s="1" t="s">
        <v>121</v>
      </c>
      <c r="I14" s="1" t="s">
        <v>73</v>
      </c>
      <c r="J14" s="6">
        <v>10416</v>
      </c>
      <c r="K14" s="5">
        <v>44659</v>
      </c>
    </row>
    <row r="15" spans="1:11" ht="51.75">
      <c r="A15" s="4">
        <v>10</v>
      </c>
      <c r="B15" s="2" t="str">
        <f>HYPERLINK("https://my.zakupki.prom.ua/remote/dispatcher/state_purchase_view/35869836", "UA-2022-04-08-001072-b")</f>
        <v>UA-2022-04-08-001072-b</v>
      </c>
      <c r="C15" s="8" t="s">
        <v>7</v>
      </c>
      <c r="D15" s="8" t="s">
        <v>206</v>
      </c>
      <c r="E15" s="8" t="s">
        <v>211</v>
      </c>
      <c r="F15" s="1" t="s">
        <v>124</v>
      </c>
      <c r="G15" s="1" t="s">
        <v>223</v>
      </c>
      <c r="H15" s="1" t="s">
        <v>46</v>
      </c>
      <c r="I15" s="1" t="s">
        <v>84</v>
      </c>
      <c r="J15" s="6">
        <v>3294</v>
      </c>
      <c r="K15" s="5">
        <v>44659</v>
      </c>
    </row>
    <row r="16" spans="1:11" ht="39">
      <c r="A16" s="4">
        <v>11</v>
      </c>
      <c r="B16" s="2" t="str">
        <f>HYPERLINK("https://my.zakupki.prom.ua/remote/dispatcher/state_purchase_view/35860853", "UA-2022-04-07-002002-b")</f>
        <v>UA-2022-04-07-002002-b</v>
      </c>
      <c r="C16" s="8" t="s">
        <v>36</v>
      </c>
      <c r="D16" s="8" t="s">
        <v>206</v>
      </c>
      <c r="E16" s="8" t="s">
        <v>211</v>
      </c>
      <c r="F16" s="1" t="s">
        <v>124</v>
      </c>
      <c r="G16" s="1" t="s">
        <v>205</v>
      </c>
      <c r="H16" s="1" t="s">
        <v>103</v>
      </c>
      <c r="I16" s="1" t="s">
        <v>71</v>
      </c>
      <c r="J16" s="6">
        <v>770</v>
      </c>
      <c r="K16" s="5">
        <v>44658</v>
      </c>
    </row>
    <row r="17" spans="1:11" ht="39">
      <c r="A17" s="4">
        <v>12</v>
      </c>
      <c r="B17" s="2" t="str">
        <f>HYPERLINK("https://my.zakupki.prom.ua/remote/dispatcher/state_purchase_view/35860667", "UA-2022-04-07-001954-b")</f>
        <v>UA-2022-04-07-001954-b</v>
      </c>
      <c r="C17" s="8" t="s">
        <v>33</v>
      </c>
      <c r="D17" s="8" t="s">
        <v>206</v>
      </c>
      <c r="E17" s="8" t="s">
        <v>211</v>
      </c>
      <c r="F17" s="1" t="s">
        <v>124</v>
      </c>
      <c r="G17" s="1" t="s">
        <v>235</v>
      </c>
      <c r="H17" s="1" t="s">
        <v>89</v>
      </c>
      <c r="I17" s="1" t="s">
        <v>65</v>
      </c>
      <c r="J17" s="6">
        <v>6027</v>
      </c>
      <c r="K17" s="5">
        <v>44658</v>
      </c>
    </row>
    <row r="18" spans="1:11" ht="39">
      <c r="A18" s="4">
        <v>13</v>
      </c>
      <c r="B18" s="2" t="str">
        <f>HYPERLINK("https://my.zakupki.prom.ua/remote/dispatcher/state_purchase_view/35854942", "UA-2022-04-07-000285-b")</f>
        <v>UA-2022-04-07-000285-b</v>
      </c>
      <c r="C18" s="8" t="s">
        <v>30</v>
      </c>
      <c r="D18" s="8" t="s">
        <v>206</v>
      </c>
      <c r="E18" s="8" t="s">
        <v>211</v>
      </c>
      <c r="F18" s="1" t="s">
        <v>124</v>
      </c>
      <c r="G18" s="1" t="s">
        <v>235</v>
      </c>
      <c r="H18" s="1" t="s">
        <v>89</v>
      </c>
      <c r="I18" s="1" t="s">
        <v>68</v>
      </c>
      <c r="J18" s="6">
        <v>120</v>
      </c>
      <c r="K18" s="5">
        <v>44658</v>
      </c>
    </row>
    <row r="19" spans="1:11" ht="39">
      <c r="A19" s="4">
        <v>14</v>
      </c>
      <c r="B19" s="2" t="str">
        <f>HYPERLINK("https://my.zakupki.prom.ua/remote/dispatcher/state_purchase_view/35854849", "UA-2022-04-07-000265-b")</f>
        <v>UA-2022-04-07-000265-b</v>
      </c>
      <c r="C19" s="8" t="s">
        <v>35</v>
      </c>
      <c r="D19" s="8" t="s">
        <v>206</v>
      </c>
      <c r="E19" s="8" t="s">
        <v>211</v>
      </c>
      <c r="F19" s="1" t="s">
        <v>124</v>
      </c>
      <c r="G19" s="1" t="s">
        <v>235</v>
      </c>
      <c r="H19" s="1" t="s">
        <v>89</v>
      </c>
      <c r="I19" s="1" t="s">
        <v>67</v>
      </c>
      <c r="J19" s="6">
        <v>252</v>
      </c>
      <c r="K19" s="5">
        <v>44658</v>
      </c>
    </row>
    <row r="20" spans="1:11" ht="39">
      <c r="A20" s="4">
        <v>15</v>
      </c>
      <c r="B20" s="2" t="str">
        <f>HYPERLINK("https://my.zakupki.prom.ua/remote/dispatcher/state_purchase_view/35854718", "UA-2022-04-07-000217-b")</f>
        <v>UA-2022-04-07-000217-b</v>
      </c>
      <c r="C20" s="8" t="s">
        <v>25</v>
      </c>
      <c r="D20" s="8" t="s">
        <v>206</v>
      </c>
      <c r="E20" s="8" t="s">
        <v>211</v>
      </c>
      <c r="F20" s="1" t="s">
        <v>124</v>
      </c>
      <c r="G20" s="1" t="s">
        <v>235</v>
      </c>
      <c r="H20" s="1" t="s">
        <v>89</v>
      </c>
      <c r="I20" s="1" t="s">
        <v>66</v>
      </c>
      <c r="J20" s="6">
        <v>1260</v>
      </c>
      <c r="K20" s="5">
        <v>44658</v>
      </c>
    </row>
    <row r="21" spans="1:11" ht="64.5">
      <c r="A21" s="4">
        <v>16</v>
      </c>
      <c r="B21" s="2" t="str">
        <f>HYPERLINK("https://my.zakupki.prom.ua/remote/dispatcher/state_purchase_view/35854574", "UA-2022-04-07-000167-b")</f>
        <v>UA-2022-04-07-000167-b</v>
      </c>
      <c r="C21" s="8" t="s">
        <v>24</v>
      </c>
      <c r="D21" s="8" t="s">
        <v>206</v>
      </c>
      <c r="E21" s="8" t="s">
        <v>211</v>
      </c>
      <c r="F21" s="1" t="s">
        <v>124</v>
      </c>
      <c r="G21" s="1" t="s">
        <v>235</v>
      </c>
      <c r="H21" s="1" t="s">
        <v>89</v>
      </c>
      <c r="I21" s="1" t="s">
        <v>70</v>
      </c>
      <c r="J21" s="6">
        <v>3500.4</v>
      </c>
      <c r="K21" s="5">
        <v>44657</v>
      </c>
    </row>
    <row r="22" spans="1:11" ht="39">
      <c r="A22" s="4">
        <v>17</v>
      </c>
      <c r="B22" s="2" t="str">
        <f>HYPERLINK("https://my.zakupki.prom.ua/remote/dispatcher/state_purchase_view/35823510", "UA-2022-04-04-001941-b")</f>
        <v>UA-2022-04-04-001941-b</v>
      </c>
      <c r="C22" s="8" t="s">
        <v>259</v>
      </c>
      <c r="D22" s="8" t="s">
        <v>206</v>
      </c>
      <c r="E22" s="8" t="s">
        <v>211</v>
      </c>
      <c r="F22" s="1" t="s">
        <v>124</v>
      </c>
      <c r="G22" s="1" t="s">
        <v>181</v>
      </c>
      <c r="H22" s="1" t="s">
        <v>99</v>
      </c>
      <c r="I22" s="1" t="s">
        <v>64</v>
      </c>
      <c r="J22" s="6">
        <v>22724</v>
      </c>
      <c r="K22" s="5">
        <v>44655</v>
      </c>
    </row>
    <row r="23" spans="1:11" ht="39">
      <c r="A23" s="4">
        <v>18</v>
      </c>
      <c r="B23" s="2" t="str">
        <f>HYPERLINK("https://my.zakupki.prom.ua/remote/dispatcher/state_purchase_view/35812504", "UA-2022-04-01-002364-b")</f>
        <v>UA-2022-04-01-002364-b</v>
      </c>
      <c r="C23" s="8" t="s">
        <v>42</v>
      </c>
      <c r="D23" s="8" t="s">
        <v>206</v>
      </c>
      <c r="E23" s="8" t="s">
        <v>211</v>
      </c>
      <c r="F23" s="1" t="s">
        <v>124</v>
      </c>
      <c r="G23" s="1" t="s">
        <v>227</v>
      </c>
      <c r="H23" s="1" t="s">
        <v>92</v>
      </c>
      <c r="I23" s="1" t="s">
        <v>62</v>
      </c>
      <c r="J23" s="6">
        <v>4704</v>
      </c>
      <c r="K23" s="5">
        <v>44652</v>
      </c>
    </row>
    <row r="24" spans="1:11" ht="39">
      <c r="A24" s="4">
        <v>19</v>
      </c>
      <c r="B24" s="2" t="str">
        <f>HYPERLINK("https://my.zakupki.prom.ua/remote/dispatcher/state_purchase_view/35806496", "UA-2022-04-01-000602-b")</f>
        <v>UA-2022-04-01-000602-b</v>
      </c>
      <c r="C24" s="8" t="s">
        <v>16</v>
      </c>
      <c r="D24" s="8" t="s">
        <v>206</v>
      </c>
      <c r="E24" s="8" t="s">
        <v>211</v>
      </c>
      <c r="F24" s="1" t="s">
        <v>124</v>
      </c>
      <c r="G24" s="1" t="s">
        <v>182</v>
      </c>
      <c r="H24" s="1" t="s">
        <v>116</v>
      </c>
      <c r="I24" s="1" t="s">
        <v>63</v>
      </c>
      <c r="J24" s="6">
        <v>35560</v>
      </c>
      <c r="K24" s="5">
        <v>44652</v>
      </c>
    </row>
    <row r="25" spans="1:11" ht="39">
      <c r="A25" s="4">
        <v>20</v>
      </c>
      <c r="B25" s="2" t="str">
        <f>HYPERLINK("https://my.zakupki.prom.ua/remote/dispatcher/state_purchase_view/35806322", "UA-2022-04-01-000555-b")</f>
        <v>UA-2022-04-01-000555-b</v>
      </c>
      <c r="C25" s="8" t="s">
        <v>268</v>
      </c>
      <c r="D25" s="8" t="s">
        <v>206</v>
      </c>
      <c r="E25" s="8" t="s">
        <v>211</v>
      </c>
      <c r="F25" s="1" t="s">
        <v>124</v>
      </c>
      <c r="G25" s="1" t="s">
        <v>210</v>
      </c>
      <c r="H25" s="1" t="s">
        <v>98</v>
      </c>
      <c r="I25" s="1" t="s">
        <v>60</v>
      </c>
      <c r="J25" s="6">
        <v>3550</v>
      </c>
      <c r="K25" s="5">
        <v>44652</v>
      </c>
    </row>
    <row r="26" spans="1:11" ht="39">
      <c r="A26" s="4">
        <v>21</v>
      </c>
      <c r="B26" s="2" t="str">
        <f>HYPERLINK("https://my.zakupki.prom.ua/remote/dispatcher/state_purchase_view/35800315", "UA-2022-03-31-001510-b")</f>
        <v>UA-2022-03-31-001510-b</v>
      </c>
      <c r="C26" s="8" t="s">
        <v>262</v>
      </c>
      <c r="D26" s="8" t="s">
        <v>206</v>
      </c>
      <c r="E26" s="8" t="s">
        <v>211</v>
      </c>
      <c r="F26" s="1" t="s">
        <v>124</v>
      </c>
      <c r="G26" s="1" t="s">
        <v>208</v>
      </c>
      <c r="H26" s="1" t="s">
        <v>119</v>
      </c>
      <c r="I26" s="1" t="s">
        <v>61</v>
      </c>
      <c r="J26" s="6">
        <v>7632</v>
      </c>
      <c r="K26" s="5">
        <v>44651</v>
      </c>
    </row>
    <row r="27" spans="1:11" ht="64.5">
      <c r="A27" s="4">
        <v>22</v>
      </c>
      <c r="B27" s="2" t="str">
        <f>HYPERLINK("https://my.zakupki.prom.ua/remote/dispatcher/state_purchase_view/35790108", "UA-2022-03-30-002157-b")</f>
        <v>UA-2022-03-30-002157-b</v>
      </c>
      <c r="C27" s="8" t="s">
        <v>21</v>
      </c>
      <c r="D27" s="8" t="s">
        <v>206</v>
      </c>
      <c r="E27" s="8" t="s">
        <v>211</v>
      </c>
      <c r="F27" s="1" t="s">
        <v>124</v>
      </c>
      <c r="G27" s="1" t="s">
        <v>245</v>
      </c>
      <c r="H27" s="1" t="s">
        <v>94</v>
      </c>
      <c r="I27" s="1" t="s">
        <v>55</v>
      </c>
      <c r="J27" s="6">
        <v>264</v>
      </c>
      <c r="K27" s="5">
        <v>44650</v>
      </c>
    </row>
    <row r="28" spans="1:11" ht="39">
      <c r="A28" s="4">
        <v>23</v>
      </c>
      <c r="B28" s="2" t="str">
        <f>HYPERLINK("https://my.zakupki.prom.ua/remote/dispatcher/state_purchase_view/35790031", "UA-2022-03-30-002122-b")</f>
        <v>UA-2022-03-30-002122-b</v>
      </c>
      <c r="C28" s="8" t="s">
        <v>18</v>
      </c>
      <c r="D28" s="8" t="s">
        <v>206</v>
      </c>
      <c r="E28" s="8" t="s">
        <v>211</v>
      </c>
      <c r="F28" s="1" t="s">
        <v>124</v>
      </c>
      <c r="G28" s="1" t="s">
        <v>245</v>
      </c>
      <c r="H28" s="1" t="s">
        <v>94</v>
      </c>
      <c r="I28" s="1" t="s">
        <v>56</v>
      </c>
      <c r="J28" s="6">
        <v>420</v>
      </c>
      <c r="K28" s="5">
        <v>44650</v>
      </c>
    </row>
    <row r="29" spans="1:11" ht="39">
      <c r="A29" s="4">
        <v>24</v>
      </c>
      <c r="B29" s="2" t="str">
        <f>HYPERLINK("https://my.zakupki.prom.ua/remote/dispatcher/state_purchase_view/35787700", "UA-2022-03-30-001213-b")</f>
        <v>UA-2022-03-30-001213-b</v>
      </c>
      <c r="C29" s="8" t="s">
        <v>14</v>
      </c>
      <c r="D29" s="8" t="s">
        <v>206</v>
      </c>
      <c r="E29" s="8" t="s">
        <v>211</v>
      </c>
      <c r="F29" s="1" t="s">
        <v>124</v>
      </c>
      <c r="G29" s="1" t="s">
        <v>245</v>
      </c>
      <c r="H29" s="1" t="s">
        <v>94</v>
      </c>
      <c r="I29" s="1" t="s">
        <v>57</v>
      </c>
      <c r="J29" s="6">
        <v>1867.8</v>
      </c>
      <c r="K29" s="5">
        <v>44650</v>
      </c>
    </row>
    <row r="30" spans="1:11" ht="39">
      <c r="A30" s="4">
        <v>25</v>
      </c>
      <c r="B30" s="2" t="str">
        <f>HYPERLINK("https://my.zakupki.prom.ua/remote/dispatcher/state_purchase_view/35782407", "UA-2022-03-29-003651-b")</f>
        <v>UA-2022-03-29-003651-b</v>
      </c>
      <c r="C30" s="8" t="s">
        <v>269</v>
      </c>
      <c r="D30" s="8" t="s">
        <v>206</v>
      </c>
      <c r="E30" s="8" t="s">
        <v>211</v>
      </c>
      <c r="F30" s="1" t="s">
        <v>124</v>
      </c>
      <c r="G30" s="1" t="s">
        <v>208</v>
      </c>
      <c r="H30" s="1" t="s">
        <v>119</v>
      </c>
      <c r="I30" s="1" t="s">
        <v>175</v>
      </c>
      <c r="J30" s="6">
        <v>20760</v>
      </c>
      <c r="K30" s="5">
        <v>44649</v>
      </c>
    </row>
    <row r="31" spans="1:11" ht="39">
      <c r="A31" s="4">
        <v>26</v>
      </c>
      <c r="B31" s="2" t="str">
        <f>HYPERLINK("https://my.zakupki.prom.ua/remote/dispatcher/state_purchase_view/35782080", "UA-2022-03-29-003557-b")</f>
        <v>UA-2022-03-29-003557-b</v>
      </c>
      <c r="C31" s="8" t="s">
        <v>264</v>
      </c>
      <c r="D31" s="8" t="s">
        <v>206</v>
      </c>
      <c r="E31" s="8" t="s">
        <v>211</v>
      </c>
      <c r="F31" s="1" t="s">
        <v>124</v>
      </c>
      <c r="G31" s="1" t="s">
        <v>208</v>
      </c>
      <c r="H31" s="1" t="s">
        <v>119</v>
      </c>
      <c r="I31" s="1" t="s">
        <v>176</v>
      </c>
      <c r="J31" s="6">
        <v>9500.5400000000009</v>
      </c>
      <c r="K31" s="5">
        <v>44649</v>
      </c>
    </row>
    <row r="32" spans="1:11" ht="39">
      <c r="A32" s="4">
        <v>27</v>
      </c>
      <c r="B32" s="2" t="str">
        <f>HYPERLINK("https://my.zakupki.prom.ua/remote/dispatcher/state_purchase_view/35781951", "UA-2022-03-29-003502-b")</f>
        <v>UA-2022-03-29-003502-b</v>
      </c>
      <c r="C32" s="8" t="s">
        <v>35</v>
      </c>
      <c r="D32" s="8" t="s">
        <v>206</v>
      </c>
      <c r="E32" s="8" t="s">
        <v>211</v>
      </c>
      <c r="F32" s="1" t="s">
        <v>124</v>
      </c>
      <c r="G32" s="1" t="s">
        <v>208</v>
      </c>
      <c r="H32" s="1" t="s">
        <v>119</v>
      </c>
      <c r="I32" s="1" t="s">
        <v>52</v>
      </c>
      <c r="J32" s="6">
        <v>370</v>
      </c>
      <c r="K32" s="5">
        <v>44649</v>
      </c>
    </row>
    <row r="33" spans="1:11" ht="39">
      <c r="A33" s="4">
        <v>28</v>
      </c>
      <c r="B33" s="2" t="str">
        <f>HYPERLINK("https://my.zakupki.prom.ua/remote/dispatcher/state_purchase_view/35781763", "UA-2022-03-29-003423-b")</f>
        <v>UA-2022-03-29-003423-b</v>
      </c>
      <c r="C33" s="8" t="s">
        <v>265</v>
      </c>
      <c r="D33" s="8" t="s">
        <v>206</v>
      </c>
      <c r="E33" s="8" t="s">
        <v>211</v>
      </c>
      <c r="F33" s="1" t="s">
        <v>124</v>
      </c>
      <c r="G33" s="1" t="s">
        <v>208</v>
      </c>
      <c r="H33" s="1" t="s">
        <v>119</v>
      </c>
      <c r="I33" s="1" t="s">
        <v>53</v>
      </c>
      <c r="J33" s="6">
        <v>110</v>
      </c>
      <c r="K33" s="5">
        <v>44649</v>
      </c>
    </row>
    <row r="34" spans="1:11" ht="39">
      <c r="A34" s="4">
        <v>29</v>
      </c>
      <c r="B34" s="2" t="str">
        <f>HYPERLINK("https://my.zakupki.prom.ua/remote/dispatcher/state_purchase_view/35781666", "UA-2022-03-29-003370-b")</f>
        <v>UA-2022-03-29-003370-b</v>
      </c>
      <c r="C34" s="8" t="s">
        <v>32</v>
      </c>
      <c r="D34" s="8" t="s">
        <v>206</v>
      </c>
      <c r="E34" s="8" t="s">
        <v>211</v>
      </c>
      <c r="F34" s="1" t="s">
        <v>124</v>
      </c>
      <c r="G34" s="1" t="s">
        <v>208</v>
      </c>
      <c r="H34" s="1" t="s">
        <v>119</v>
      </c>
      <c r="I34" s="1" t="s">
        <v>51</v>
      </c>
      <c r="J34" s="6">
        <v>80</v>
      </c>
      <c r="K34" s="5">
        <v>44649</v>
      </c>
    </row>
    <row r="35" spans="1:11" ht="51.75">
      <c r="A35" s="4">
        <v>30</v>
      </c>
      <c r="B35" s="2" t="str">
        <f>HYPERLINK("https://my.zakupki.prom.ua/remote/dispatcher/state_purchase_view/35779943", "UA-2022-03-29-002681-b")</f>
        <v>UA-2022-03-29-002681-b</v>
      </c>
      <c r="C35" s="8" t="s">
        <v>263</v>
      </c>
      <c r="D35" s="8" t="s">
        <v>206</v>
      </c>
      <c r="E35" s="8" t="s">
        <v>211</v>
      </c>
      <c r="F35" s="1" t="s">
        <v>124</v>
      </c>
      <c r="G35" s="1" t="s">
        <v>243</v>
      </c>
      <c r="H35" s="1" t="s">
        <v>133</v>
      </c>
      <c r="I35" s="1" t="s">
        <v>58</v>
      </c>
      <c r="J35" s="6">
        <v>23200</v>
      </c>
      <c r="K35" s="5">
        <v>44649</v>
      </c>
    </row>
    <row r="36" spans="1:11" ht="64.5">
      <c r="A36" s="4">
        <v>31</v>
      </c>
      <c r="B36" s="2" t="str">
        <f>HYPERLINK("https://my.zakupki.prom.ua/remote/dispatcher/state_purchase_view/35771725", "UA-2022-03-28-003801-b")</f>
        <v>UA-2022-03-28-003801-b</v>
      </c>
      <c r="C36" s="8" t="s">
        <v>19</v>
      </c>
      <c r="D36" s="8" t="s">
        <v>206</v>
      </c>
      <c r="E36" s="8" t="s">
        <v>211</v>
      </c>
      <c r="F36" s="1" t="s">
        <v>124</v>
      </c>
      <c r="G36" s="1" t="s">
        <v>245</v>
      </c>
      <c r="H36" s="1" t="s">
        <v>94</v>
      </c>
      <c r="I36" s="1" t="s">
        <v>54</v>
      </c>
      <c r="J36" s="6">
        <v>4110</v>
      </c>
      <c r="K36" s="5">
        <v>44648</v>
      </c>
    </row>
    <row r="37" spans="1:11" ht="51.75">
      <c r="A37" s="4">
        <v>32</v>
      </c>
      <c r="B37" s="2" t="str">
        <f>HYPERLINK("https://my.zakupki.prom.ua/remote/dispatcher/state_purchase_view/35744112", "UA-2022-03-24-002876-b")</f>
        <v>UA-2022-03-24-002876-b</v>
      </c>
      <c r="C37" s="8" t="s">
        <v>200</v>
      </c>
      <c r="D37" s="8" t="s">
        <v>206</v>
      </c>
      <c r="E37" s="8" t="s">
        <v>211</v>
      </c>
      <c r="F37" s="1" t="s">
        <v>124</v>
      </c>
      <c r="G37" s="1" t="s">
        <v>223</v>
      </c>
      <c r="H37" s="1" t="s">
        <v>46</v>
      </c>
      <c r="I37" s="1" t="s">
        <v>83</v>
      </c>
      <c r="J37" s="6">
        <v>1064</v>
      </c>
      <c r="K37" s="5">
        <v>44644</v>
      </c>
    </row>
    <row r="38" spans="1:11" ht="39">
      <c r="A38" s="4">
        <v>33</v>
      </c>
      <c r="B38" s="2" t="str">
        <f>HYPERLINK("https://my.zakupki.prom.ua/remote/dispatcher/state_purchase_view/35738189", "UA-2022-03-24-000955-b")</f>
        <v>UA-2022-03-24-000955-b</v>
      </c>
      <c r="C38" s="8" t="s">
        <v>198</v>
      </c>
      <c r="D38" s="8" t="s">
        <v>206</v>
      </c>
      <c r="E38" s="8" t="s">
        <v>211</v>
      </c>
      <c r="F38" s="1" t="s">
        <v>124</v>
      </c>
      <c r="G38" s="1" t="s">
        <v>221</v>
      </c>
      <c r="H38" s="1" t="s">
        <v>113</v>
      </c>
      <c r="I38" s="1" t="s">
        <v>166</v>
      </c>
      <c r="J38" s="6">
        <v>150</v>
      </c>
      <c r="K38" s="5">
        <v>44644</v>
      </c>
    </row>
    <row r="39" spans="1:11" ht="64.5">
      <c r="A39" s="4">
        <v>34</v>
      </c>
      <c r="B39" s="2" t="str">
        <f>HYPERLINK("https://my.zakupki.prom.ua/remote/dispatcher/state_purchase_view/35732573", "UA-2022-03-23-003174-b")</f>
        <v>UA-2022-03-23-003174-b</v>
      </c>
      <c r="C39" s="8" t="s">
        <v>37</v>
      </c>
      <c r="D39" s="8" t="s">
        <v>206</v>
      </c>
      <c r="E39" s="8" t="s">
        <v>211</v>
      </c>
      <c r="F39" s="1" t="s">
        <v>124</v>
      </c>
      <c r="G39" s="1" t="s">
        <v>242</v>
      </c>
      <c r="H39" s="1" t="s">
        <v>139</v>
      </c>
      <c r="I39" s="1" t="s">
        <v>174</v>
      </c>
      <c r="J39" s="6">
        <v>1820</v>
      </c>
      <c r="K39" s="5">
        <v>44643</v>
      </c>
    </row>
    <row r="40" spans="1:11" ht="39">
      <c r="A40" s="4">
        <v>35</v>
      </c>
      <c r="B40" s="2" t="str">
        <f>HYPERLINK("https://my.zakupki.prom.ua/remote/dispatcher/state_purchase_view/35710568", "UA-2022-03-22-000122-a")</f>
        <v>UA-2022-03-22-000122-a</v>
      </c>
      <c r="C40" s="8" t="s">
        <v>196</v>
      </c>
      <c r="D40" s="8" t="s">
        <v>206</v>
      </c>
      <c r="E40" s="8" t="s">
        <v>211</v>
      </c>
      <c r="F40" s="1" t="s">
        <v>124</v>
      </c>
      <c r="G40" s="1" t="s">
        <v>233</v>
      </c>
      <c r="H40" s="1" t="s">
        <v>136</v>
      </c>
      <c r="I40" s="1" t="s">
        <v>171</v>
      </c>
      <c r="J40" s="6">
        <v>1074.8399999999999</v>
      </c>
      <c r="K40" s="5">
        <v>44642</v>
      </c>
    </row>
    <row r="41" spans="1:11" ht="51.75">
      <c r="A41" s="4">
        <v>36</v>
      </c>
      <c r="B41" s="2" t="str">
        <f>HYPERLINK("https://my.zakupki.prom.ua/remote/dispatcher/state_purchase_view/35710522", "UA-2022-03-22-000099-a")</f>
        <v>UA-2022-03-22-000099-a</v>
      </c>
      <c r="C41" s="8" t="s">
        <v>29</v>
      </c>
      <c r="D41" s="8" t="s">
        <v>206</v>
      </c>
      <c r="E41" s="8" t="s">
        <v>211</v>
      </c>
      <c r="F41" s="1" t="s">
        <v>124</v>
      </c>
      <c r="G41" s="1" t="s">
        <v>222</v>
      </c>
      <c r="H41" s="1" t="s">
        <v>93</v>
      </c>
      <c r="I41" s="1" t="s">
        <v>172</v>
      </c>
      <c r="J41" s="6">
        <v>578.74</v>
      </c>
      <c r="K41" s="5">
        <v>44642</v>
      </c>
    </row>
    <row r="42" spans="1:11" ht="51.75">
      <c r="A42" s="4">
        <v>37</v>
      </c>
      <c r="B42" s="2" t="str">
        <f>HYPERLINK("https://my.zakupki.prom.ua/remote/dispatcher/state_purchase_view/35697844", "UA-2022-03-21-000076-a")</f>
        <v>UA-2022-03-21-000076-a</v>
      </c>
      <c r="C42" s="8" t="s">
        <v>43</v>
      </c>
      <c r="D42" s="8" t="s">
        <v>206</v>
      </c>
      <c r="E42" s="8" t="s">
        <v>211</v>
      </c>
      <c r="F42" s="1" t="s">
        <v>124</v>
      </c>
      <c r="G42" s="1" t="s">
        <v>227</v>
      </c>
      <c r="H42" s="1" t="s">
        <v>92</v>
      </c>
      <c r="I42" s="1" t="s">
        <v>170</v>
      </c>
      <c r="J42" s="6">
        <v>14585.14</v>
      </c>
      <c r="K42" s="5">
        <v>44641</v>
      </c>
    </row>
    <row r="43" spans="1:11" ht="77.25">
      <c r="A43" s="4">
        <v>38</v>
      </c>
      <c r="B43" s="2" t="str">
        <f>HYPERLINK("https://my.zakupki.prom.ua/remote/dispatcher/state_purchase_view/35692964", "UA-2022-03-18-002483-a")</f>
        <v>UA-2022-03-18-002483-a</v>
      </c>
      <c r="C43" s="8" t="s">
        <v>27</v>
      </c>
      <c r="D43" s="8" t="s">
        <v>206</v>
      </c>
      <c r="E43" s="8" t="s">
        <v>211</v>
      </c>
      <c r="F43" s="1" t="s">
        <v>124</v>
      </c>
      <c r="G43" s="1" t="s">
        <v>184</v>
      </c>
      <c r="H43" s="1" t="s">
        <v>120</v>
      </c>
      <c r="I43" s="1" t="s">
        <v>169</v>
      </c>
      <c r="J43" s="6">
        <v>3699</v>
      </c>
      <c r="K43" s="5">
        <v>44638</v>
      </c>
    </row>
    <row r="44" spans="1:11" ht="39">
      <c r="A44" s="4">
        <v>39</v>
      </c>
      <c r="B44" s="2" t="str">
        <f>HYPERLINK("https://my.zakupki.prom.ua/remote/dispatcher/state_purchase_view/35680177", "UA-2022-03-17-002656-a")</f>
        <v>UA-2022-03-17-002656-a</v>
      </c>
      <c r="C44" s="8" t="s">
        <v>13</v>
      </c>
      <c r="D44" s="8" t="s">
        <v>206</v>
      </c>
      <c r="E44" s="8" t="s">
        <v>211</v>
      </c>
      <c r="F44" s="1" t="s">
        <v>124</v>
      </c>
      <c r="G44" s="1" t="s">
        <v>247</v>
      </c>
      <c r="H44" s="1" t="s">
        <v>94</v>
      </c>
      <c r="I44" s="1" t="s">
        <v>157</v>
      </c>
      <c r="J44" s="6">
        <v>5054.1000000000004</v>
      </c>
      <c r="K44" s="5">
        <v>44637</v>
      </c>
    </row>
    <row r="45" spans="1:11" ht="39">
      <c r="A45" s="4">
        <v>40</v>
      </c>
      <c r="B45" s="2" t="str">
        <f>HYPERLINK("https://my.zakupki.prom.ua/remote/dispatcher/state_purchase_view/35679724", "UA-2022-03-17-002510-a")</f>
        <v>UA-2022-03-17-002510-a</v>
      </c>
      <c r="C45" s="8" t="s">
        <v>17</v>
      </c>
      <c r="D45" s="8" t="s">
        <v>206</v>
      </c>
      <c r="E45" s="8" t="s">
        <v>211</v>
      </c>
      <c r="F45" s="1" t="s">
        <v>124</v>
      </c>
      <c r="G45" s="1" t="s">
        <v>229</v>
      </c>
      <c r="H45" s="1" t="s">
        <v>94</v>
      </c>
      <c r="I45" s="1" t="s">
        <v>151</v>
      </c>
      <c r="J45" s="6">
        <v>5472.9</v>
      </c>
      <c r="K45" s="5">
        <v>44637</v>
      </c>
    </row>
    <row r="46" spans="1:11" ht="51.75">
      <c r="A46" s="4">
        <v>41</v>
      </c>
      <c r="B46" s="2" t="str">
        <f>HYPERLINK("https://my.zakupki.prom.ua/remote/dispatcher/state_purchase_view/35679454", "UA-2022-03-17-002449-a")</f>
        <v>UA-2022-03-17-002449-a</v>
      </c>
      <c r="C46" s="8" t="s">
        <v>20</v>
      </c>
      <c r="D46" s="8" t="s">
        <v>206</v>
      </c>
      <c r="E46" s="8" t="s">
        <v>211</v>
      </c>
      <c r="F46" s="1" t="s">
        <v>124</v>
      </c>
      <c r="G46" s="1" t="s">
        <v>229</v>
      </c>
      <c r="H46" s="1" t="s">
        <v>94</v>
      </c>
      <c r="I46" s="1" t="s">
        <v>160</v>
      </c>
      <c r="J46" s="6">
        <v>15849</v>
      </c>
      <c r="K46" s="5">
        <v>44637</v>
      </c>
    </row>
    <row r="47" spans="1:11" ht="39">
      <c r="A47" s="4">
        <v>42</v>
      </c>
      <c r="B47" s="2" t="str">
        <f>HYPERLINK("https://my.zakupki.prom.ua/remote/dispatcher/state_purchase_view/35679061", "UA-2022-03-17-002341-a")</f>
        <v>UA-2022-03-17-002341-a</v>
      </c>
      <c r="C47" s="8" t="s">
        <v>266</v>
      </c>
      <c r="D47" s="8" t="s">
        <v>206</v>
      </c>
      <c r="E47" s="8" t="s">
        <v>211</v>
      </c>
      <c r="F47" s="1" t="s">
        <v>124</v>
      </c>
      <c r="G47" s="1" t="s">
        <v>229</v>
      </c>
      <c r="H47" s="1" t="s">
        <v>94</v>
      </c>
      <c r="I47" s="1" t="s">
        <v>159</v>
      </c>
      <c r="J47" s="6">
        <v>2736</v>
      </c>
      <c r="K47" s="5">
        <v>44637</v>
      </c>
    </row>
    <row r="48" spans="1:11" ht="39">
      <c r="A48" s="4">
        <v>43</v>
      </c>
      <c r="B48" s="2" t="str">
        <f>HYPERLINK("https://my.zakupki.prom.ua/remote/dispatcher/state_purchase_view/35675157", "UA-2022-03-17-001138-a")</f>
        <v>UA-2022-03-17-001138-a</v>
      </c>
      <c r="C48" s="8" t="s">
        <v>11</v>
      </c>
      <c r="D48" s="8" t="s">
        <v>206</v>
      </c>
      <c r="E48" s="8" t="s">
        <v>211</v>
      </c>
      <c r="F48" s="1" t="s">
        <v>124</v>
      </c>
      <c r="G48" s="1" t="s">
        <v>229</v>
      </c>
      <c r="H48" s="1" t="s">
        <v>94</v>
      </c>
      <c r="I48" s="1" t="s">
        <v>164</v>
      </c>
      <c r="J48" s="6">
        <v>180</v>
      </c>
      <c r="K48" s="5">
        <v>44637</v>
      </c>
    </row>
    <row r="49" spans="1:11" ht="39">
      <c r="A49" s="4">
        <v>44</v>
      </c>
      <c r="B49" s="2" t="str">
        <f>HYPERLINK("https://my.zakupki.prom.ua/remote/dispatcher/state_purchase_view/35674759", "UA-2022-03-17-001029-a")</f>
        <v>UA-2022-03-17-001029-a</v>
      </c>
      <c r="C49" s="8" t="s">
        <v>15</v>
      </c>
      <c r="D49" s="8" t="s">
        <v>206</v>
      </c>
      <c r="E49" s="8" t="s">
        <v>211</v>
      </c>
      <c r="F49" s="1" t="s">
        <v>124</v>
      </c>
      <c r="G49" s="1" t="s">
        <v>229</v>
      </c>
      <c r="H49" s="1" t="s">
        <v>94</v>
      </c>
      <c r="I49" s="1" t="s">
        <v>151</v>
      </c>
      <c r="J49" s="6">
        <v>300</v>
      </c>
      <c r="K49" s="5">
        <v>44637</v>
      </c>
    </row>
    <row r="50" spans="1:11" ht="39">
      <c r="A50" s="4">
        <v>45</v>
      </c>
      <c r="B50" s="2" t="str">
        <f>HYPERLINK("https://my.zakupki.prom.ua/remote/dispatcher/state_purchase_view/35674394", "UA-2022-03-17-000904-a")</f>
        <v>UA-2022-03-17-000904-a</v>
      </c>
      <c r="C50" s="8" t="s">
        <v>261</v>
      </c>
      <c r="D50" s="8" t="s">
        <v>206</v>
      </c>
      <c r="E50" s="8" t="s">
        <v>211</v>
      </c>
      <c r="F50" s="1" t="s">
        <v>124</v>
      </c>
      <c r="G50" s="1" t="s">
        <v>229</v>
      </c>
      <c r="H50" s="1" t="s">
        <v>94</v>
      </c>
      <c r="I50" s="1" t="s">
        <v>156</v>
      </c>
      <c r="J50" s="6">
        <v>4809</v>
      </c>
      <c r="K50" s="5">
        <v>44637</v>
      </c>
    </row>
    <row r="51" spans="1:11" ht="39">
      <c r="A51" s="4">
        <v>46</v>
      </c>
      <c r="B51" s="2" t="str">
        <f>HYPERLINK("https://my.zakupki.prom.ua/remote/dispatcher/state_purchase_view/35673840", "UA-2022-03-17-000753-a")</f>
        <v>UA-2022-03-17-000753-a</v>
      </c>
      <c r="C51" s="8" t="s">
        <v>26</v>
      </c>
      <c r="D51" s="8" t="s">
        <v>206</v>
      </c>
      <c r="E51" s="8" t="s">
        <v>211</v>
      </c>
      <c r="F51" s="1" t="s">
        <v>124</v>
      </c>
      <c r="G51" s="1" t="s">
        <v>229</v>
      </c>
      <c r="H51" s="1" t="s">
        <v>94</v>
      </c>
      <c r="I51" s="1" t="s">
        <v>157</v>
      </c>
      <c r="J51" s="6">
        <v>630</v>
      </c>
      <c r="K51" s="5">
        <v>44637</v>
      </c>
    </row>
    <row r="52" spans="1:11" ht="39">
      <c r="A52" s="4">
        <v>47</v>
      </c>
      <c r="B52" s="2" t="str">
        <f>HYPERLINK("https://my.zakupki.prom.ua/remote/dispatcher/state_purchase_view/35673678", "UA-2022-03-17-000715-a")</f>
        <v>UA-2022-03-17-000715-a</v>
      </c>
      <c r="C52" s="8" t="s">
        <v>196</v>
      </c>
      <c r="D52" s="8" t="s">
        <v>206</v>
      </c>
      <c r="E52" s="8" t="s">
        <v>211</v>
      </c>
      <c r="F52" s="1" t="s">
        <v>124</v>
      </c>
      <c r="G52" s="1" t="s">
        <v>229</v>
      </c>
      <c r="H52" s="1" t="s">
        <v>94</v>
      </c>
      <c r="I52" s="1" t="s">
        <v>158</v>
      </c>
      <c r="J52" s="6">
        <v>570</v>
      </c>
      <c r="K52" s="5">
        <v>44637</v>
      </c>
    </row>
    <row r="53" spans="1:11" ht="39">
      <c r="A53" s="4">
        <v>48</v>
      </c>
      <c r="B53" s="2" t="str">
        <f>HYPERLINK("https://my.zakupki.prom.ua/remote/dispatcher/state_purchase_view/35672777", "UA-2022-03-17-000453-a")</f>
        <v>UA-2022-03-17-000453-a</v>
      </c>
      <c r="C53" s="8" t="s">
        <v>34</v>
      </c>
      <c r="D53" s="8" t="s">
        <v>206</v>
      </c>
      <c r="E53" s="8" t="s">
        <v>211</v>
      </c>
      <c r="F53" s="1" t="s">
        <v>124</v>
      </c>
      <c r="G53" s="1" t="s">
        <v>229</v>
      </c>
      <c r="H53" s="1" t="s">
        <v>94</v>
      </c>
      <c r="I53" s="1" t="s">
        <v>163</v>
      </c>
      <c r="J53" s="6">
        <v>1338</v>
      </c>
      <c r="K53" s="5">
        <v>44637</v>
      </c>
    </row>
    <row r="54" spans="1:11" ht="39">
      <c r="A54" s="4">
        <v>49</v>
      </c>
      <c r="B54" s="2" t="str">
        <f>HYPERLINK("https://my.zakupki.prom.ua/remote/dispatcher/state_purchase_view/35669104", "UA-2022-03-16-003272-a")</f>
        <v>UA-2022-03-16-003272-a</v>
      </c>
      <c r="C54" s="8" t="s">
        <v>31</v>
      </c>
      <c r="D54" s="8" t="s">
        <v>206</v>
      </c>
      <c r="E54" s="8" t="s">
        <v>211</v>
      </c>
      <c r="F54" s="1" t="s">
        <v>124</v>
      </c>
      <c r="G54" s="1" t="s">
        <v>230</v>
      </c>
      <c r="H54" s="1" t="s">
        <v>89</v>
      </c>
      <c r="I54" s="1" t="s">
        <v>168</v>
      </c>
      <c r="J54" s="6">
        <v>2157</v>
      </c>
      <c r="K54" s="5">
        <v>44636</v>
      </c>
    </row>
    <row r="55" spans="1:11" ht="64.5">
      <c r="A55" s="4">
        <v>50</v>
      </c>
      <c r="B55" s="2" t="str">
        <f>HYPERLINK("https://my.zakupki.prom.ua/remote/dispatcher/state_purchase_view/35645406", "UA-2022-03-15-000160-a")</f>
        <v>UA-2022-03-15-000160-a</v>
      </c>
      <c r="C55" s="8" t="s">
        <v>37</v>
      </c>
      <c r="D55" s="8" t="s">
        <v>206</v>
      </c>
      <c r="E55" s="8" t="s">
        <v>211</v>
      </c>
      <c r="F55" s="1" t="s">
        <v>124</v>
      </c>
      <c r="G55" s="1" t="s">
        <v>232</v>
      </c>
      <c r="H55" s="1" t="s">
        <v>139</v>
      </c>
      <c r="I55" s="1" t="s">
        <v>162</v>
      </c>
      <c r="J55" s="6">
        <v>475</v>
      </c>
      <c r="K55" s="5">
        <v>44635</v>
      </c>
    </row>
    <row r="56" spans="1:11" ht="51.75">
      <c r="A56" s="4">
        <v>51</v>
      </c>
      <c r="B56" s="2" t="str">
        <f>HYPERLINK("https://my.zakupki.prom.ua/remote/dispatcher/state_purchase_view/35645326", "UA-2022-03-15-000130-a")</f>
        <v>UA-2022-03-15-000130-a</v>
      </c>
      <c r="C56" s="8" t="s">
        <v>5</v>
      </c>
      <c r="D56" s="8" t="s">
        <v>206</v>
      </c>
      <c r="E56" s="8" t="s">
        <v>211</v>
      </c>
      <c r="F56" s="1" t="s">
        <v>124</v>
      </c>
      <c r="G56" s="1" t="s">
        <v>252</v>
      </c>
      <c r="H56" s="1" t="s">
        <v>108</v>
      </c>
      <c r="I56" s="1" t="s">
        <v>161</v>
      </c>
      <c r="J56" s="6">
        <v>1400</v>
      </c>
      <c r="K56" s="5">
        <v>44635</v>
      </c>
    </row>
    <row r="57" spans="1:11" ht="51.75">
      <c r="A57" s="4">
        <v>52</v>
      </c>
      <c r="B57" s="2" t="str">
        <f>HYPERLINK("https://my.zakupki.prom.ua/remote/dispatcher/state_purchase_view/35641939", "UA-2022-03-14-003120-a")</f>
        <v>UA-2022-03-14-003120-a</v>
      </c>
      <c r="C57" s="8" t="s">
        <v>5</v>
      </c>
      <c r="D57" s="8" t="s">
        <v>206</v>
      </c>
      <c r="E57" s="8" t="s">
        <v>211</v>
      </c>
      <c r="F57" s="1" t="s">
        <v>124</v>
      </c>
      <c r="G57" s="1" t="s">
        <v>231</v>
      </c>
      <c r="H57" s="1" t="s">
        <v>49</v>
      </c>
      <c r="I57" s="1" t="s">
        <v>154</v>
      </c>
      <c r="J57" s="6">
        <v>18480</v>
      </c>
      <c r="K57" s="5">
        <v>44631</v>
      </c>
    </row>
    <row r="58" spans="1:11" ht="39">
      <c r="A58" s="4">
        <v>53</v>
      </c>
      <c r="B58" s="2" t="str">
        <f>HYPERLINK("https://my.zakupki.prom.ua/remote/dispatcher/state_purchase_view/35616791", "UA-2022-03-10-003353-a")</f>
        <v>UA-2022-03-10-003353-a</v>
      </c>
      <c r="C58" s="8" t="s">
        <v>261</v>
      </c>
      <c r="D58" s="8" t="s">
        <v>206</v>
      </c>
      <c r="E58" s="8" t="s">
        <v>211</v>
      </c>
      <c r="F58" s="1" t="s">
        <v>124</v>
      </c>
      <c r="G58" s="1" t="s">
        <v>233</v>
      </c>
      <c r="H58" s="1" t="s">
        <v>136</v>
      </c>
      <c r="I58" s="1" t="s">
        <v>150</v>
      </c>
      <c r="J58" s="6">
        <v>1508.88</v>
      </c>
      <c r="K58" s="5">
        <v>44630</v>
      </c>
    </row>
    <row r="59" spans="1:11" ht="51.75">
      <c r="A59" s="4">
        <v>54</v>
      </c>
      <c r="B59" s="2" t="str">
        <f>HYPERLINK("https://my.zakupki.prom.ua/remote/dispatcher/state_purchase_view/35616748", "UA-2022-03-10-003344-a")</f>
        <v>UA-2022-03-10-003344-a</v>
      </c>
      <c r="C59" s="8" t="s">
        <v>22</v>
      </c>
      <c r="D59" s="8" t="s">
        <v>206</v>
      </c>
      <c r="E59" s="8" t="s">
        <v>211</v>
      </c>
      <c r="F59" s="1" t="s">
        <v>124</v>
      </c>
      <c r="G59" s="1" t="s">
        <v>233</v>
      </c>
      <c r="H59" s="1" t="s">
        <v>136</v>
      </c>
      <c r="I59" s="1" t="s">
        <v>152</v>
      </c>
      <c r="J59" s="6">
        <v>3150</v>
      </c>
      <c r="K59" s="5">
        <v>44630</v>
      </c>
    </row>
    <row r="60" spans="1:11" ht="39">
      <c r="A60" s="4">
        <v>55</v>
      </c>
      <c r="B60" s="2" t="str">
        <f>HYPERLINK("https://my.zakupki.prom.ua/remote/dispatcher/state_purchase_view/35616724", "UA-2022-03-10-003330-a")</f>
        <v>UA-2022-03-10-003330-a</v>
      </c>
      <c r="C60" s="8" t="s">
        <v>9</v>
      </c>
      <c r="D60" s="8" t="s">
        <v>206</v>
      </c>
      <c r="E60" s="8" t="s">
        <v>211</v>
      </c>
      <c r="F60" s="1" t="s">
        <v>124</v>
      </c>
      <c r="G60" s="1" t="s">
        <v>233</v>
      </c>
      <c r="H60" s="1" t="s">
        <v>136</v>
      </c>
      <c r="I60" s="1" t="s">
        <v>153</v>
      </c>
      <c r="J60" s="6">
        <v>1260</v>
      </c>
      <c r="K60" s="5">
        <v>44630</v>
      </c>
    </row>
    <row r="61" spans="1:11" ht="39">
      <c r="A61" s="4">
        <v>56</v>
      </c>
      <c r="B61" s="2" t="str">
        <f>HYPERLINK("https://my.zakupki.prom.ua/remote/dispatcher/state_purchase_view/35593578", "UA-2022-03-09-000125-a")</f>
        <v>UA-2022-03-09-000125-a</v>
      </c>
      <c r="C61" s="8" t="s">
        <v>260</v>
      </c>
      <c r="D61" s="8" t="s">
        <v>206</v>
      </c>
      <c r="E61" s="8" t="s">
        <v>211</v>
      </c>
      <c r="F61" s="1" t="s">
        <v>124</v>
      </c>
      <c r="G61" s="1" t="s">
        <v>222</v>
      </c>
      <c r="H61" s="1" t="s">
        <v>93</v>
      </c>
      <c r="I61" s="1" t="s">
        <v>149</v>
      </c>
      <c r="J61" s="6">
        <v>6904.31</v>
      </c>
      <c r="K61" s="5">
        <v>44627</v>
      </c>
    </row>
    <row r="62" spans="1:11" ht="77.25">
      <c r="A62" s="4">
        <v>57</v>
      </c>
      <c r="B62" s="2" t="str">
        <f>HYPERLINK("https://my.zakupki.prom.ua/remote/dispatcher/state_purchase_view/35589303", "UA-2022-03-07-001530-a")</f>
        <v>UA-2022-03-07-001530-a</v>
      </c>
      <c r="C62" s="8" t="s">
        <v>44</v>
      </c>
      <c r="D62" s="8" t="s">
        <v>206</v>
      </c>
      <c r="E62" s="8" t="s">
        <v>211</v>
      </c>
      <c r="F62" s="1" t="s">
        <v>124</v>
      </c>
      <c r="G62" s="1" t="s">
        <v>207</v>
      </c>
      <c r="H62" s="1" t="s">
        <v>138</v>
      </c>
      <c r="I62" s="1" t="s">
        <v>78</v>
      </c>
      <c r="J62" s="6">
        <v>708.76</v>
      </c>
      <c r="K62" s="5">
        <v>44627</v>
      </c>
    </row>
    <row r="63" spans="1:11" ht="64.5">
      <c r="A63" s="4">
        <v>58</v>
      </c>
      <c r="B63" s="2" t="str">
        <f>HYPERLINK("https://my.zakupki.prom.ua/remote/dispatcher/state_purchase_view/35588086", "UA-2022-03-07-001190-a")</f>
        <v>UA-2022-03-07-001190-a</v>
      </c>
      <c r="C63" s="8" t="s">
        <v>37</v>
      </c>
      <c r="D63" s="8" t="s">
        <v>206</v>
      </c>
      <c r="E63" s="8" t="s">
        <v>211</v>
      </c>
      <c r="F63" s="1" t="s">
        <v>124</v>
      </c>
      <c r="G63" s="1" t="s">
        <v>232</v>
      </c>
      <c r="H63" s="1" t="s">
        <v>139</v>
      </c>
      <c r="I63" s="1" t="s">
        <v>145</v>
      </c>
      <c r="J63" s="6">
        <v>610</v>
      </c>
      <c r="K63" s="5">
        <v>44624</v>
      </c>
    </row>
    <row r="64" spans="1:11" ht="39">
      <c r="A64" s="4">
        <v>59</v>
      </c>
      <c r="B64" s="2" t="str">
        <f>HYPERLINK("https://my.zakupki.prom.ua/remote/dispatcher/state_purchase_view/35579969", "UA-2022-03-04-002788-a")</f>
        <v>UA-2022-03-04-002788-a</v>
      </c>
      <c r="C64" s="8" t="s">
        <v>38</v>
      </c>
      <c r="D64" s="8" t="s">
        <v>206</v>
      </c>
      <c r="E64" s="8" t="s">
        <v>211</v>
      </c>
      <c r="F64" s="1" t="s">
        <v>124</v>
      </c>
      <c r="G64" s="1" t="s">
        <v>212</v>
      </c>
      <c r="H64" s="1" t="s">
        <v>101</v>
      </c>
      <c r="I64" s="1" t="s">
        <v>148</v>
      </c>
      <c r="J64" s="6">
        <v>3260</v>
      </c>
      <c r="K64" s="5">
        <v>44624</v>
      </c>
    </row>
    <row r="65" spans="1:11" ht="39">
      <c r="A65" s="4">
        <v>60</v>
      </c>
      <c r="B65" s="2" t="str">
        <f>HYPERLINK("https://my.zakupki.prom.ua/remote/dispatcher/state_purchase_view/35579920", "UA-2022-03-04-002772-a")</f>
        <v>UA-2022-03-04-002772-a</v>
      </c>
      <c r="C65" s="8" t="s">
        <v>41</v>
      </c>
      <c r="D65" s="8" t="s">
        <v>206</v>
      </c>
      <c r="E65" s="8" t="s">
        <v>211</v>
      </c>
      <c r="F65" s="1" t="s">
        <v>124</v>
      </c>
      <c r="G65" s="1" t="s">
        <v>212</v>
      </c>
      <c r="H65" s="1" t="s">
        <v>101</v>
      </c>
      <c r="I65" s="1" t="s">
        <v>147</v>
      </c>
      <c r="J65" s="6">
        <v>19000</v>
      </c>
      <c r="K65" s="5">
        <v>44624</v>
      </c>
    </row>
    <row r="66" spans="1:11" ht="64.5">
      <c r="A66" s="4">
        <v>61</v>
      </c>
      <c r="B66" s="2" t="str">
        <f>HYPERLINK("https://my.zakupki.prom.ua/remote/dispatcher/state_purchase_view/35525706", "UA-2022-02-28-000274-a")</f>
        <v>UA-2022-02-28-000274-a</v>
      </c>
      <c r="C66" s="8" t="s">
        <v>192</v>
      </c>
      <c r="D66" s="8" t="s">
        <v>206</v>
      </c>
      <c r="E66" s="8" t="s">
        <v>211</v>
      </c>
      <c r="F66" s="1" t="s">
        <v>124</v>
      </c>
      <c r="G66" s="1" t="s">
        <v>203</v>
      </c>
      <c r="H66" s="1" t="s">
        <v>87</v>
      </c>
      <c r="I66" s="1" t="s">
        <v>100</v>
      </c>
      <c r="J66" s="6">
        <v>2300</v>
      </c>
      <c r="K66" s="5">
        <v>44620</v>
      </c>
    </row>
    <row r="67" spans="1:11" ht="39">
      <c r="A67" s="4">
        <v>62</v>
      </c>
      <c r="B67" s="2" t="str">
        <f>HYPERLINK("https://my.zakupki.prom.ua/remote/dispatcher/state_purchase_view/35491628", "UA-2022-02-23-011305-a")</f>
        <v>UA-2022-02-23-011305-a</v>
      </c>
      <c r="C67" s="8" t="s">
        <v>3</v>
      </c>
      <c r="D67" s="8" t="s">
        <v>206</v>
      </c>
      <c r="E67" s="8" t="s">
        <v>211</v>
      </c>
      <c r="F67" s="1" t="s">
        <v>124</v>
      </c>
      <c r="G67" s="1" t="s">
        <v>254</v>
      </c>
      <c r="H67" s="1" t="s">
        <v>120</v>
      </c>
      <c r="I67" s="1" t="s">
        <v>143</v>
      </c>
      <c r="J67" s="6">
        <v>6636</v>
      </c>
      <c r="K67" s="5">
        <v>44614</v>
      </c>
    </row>
    <row r="68" spans="1:11" ht="39">
      <c r="A68" s="4">
        <v>63</v>
      </c>
      <c r="B68" s="2" t="str">
        <f>HYPERLINK("https://my.zakupki.prom.ua/remote/dispatcher/state_purchase_view/35435042", "UA-2022-02-22-011259-b")</f>
        <v>UA-2022-02-22-011259-b</v>
      </c>
      <c r="C68" s="8" t="s">
        <v>2</v>
      </c>
      <c r="D68" s="8" t="s">
        <v>206</v>
      </c>
      <c r="E68" s="8" t="s">
        <v>211</v>
      </c>
      <c r="F68" s="1" t="s">
        <v>124</v>
      </c>
      <c r="G68" s="1" t="s">
        <v>234</v>
      </c>
      <c r="H68" s="1" t="s">
        <v>137</v>
      </c>
      <c r="I68" s="1" t="s">
        <v>142</v>
      </c>
      <c r="J68" s="6">
        <v>963</v>
      </c>
      <c r="K68" s="5">
        <v>44614</v>
      </c>
    </row>
    <row r="69" spans="1:11" ht="51.75">
      <c r="A69" s="4">
        <v>64</v>
      </c>
      <c r="B69" s="2" t="str">
        <f>HYPERLINK("https://my.zakupki.prom.ua/remote/dispatcher/state_purchase_view/35405269", "UA-2022-02-22-000674-b")</f>
        <v>UA-2022-02-22-000674-b</v>
      </c>
      <c r="C69" s="8" t="s">
        <v>23</v>
      </c>
      <c r="D69" s="8" t="s">
        <v>206</v>
      </c>
      <c r="E69" s="8" t="s">
        <v>211</v>
      </c>
      <c r="F69" s="1" t="s">
        <v>124</v>
      </c>
      <c r="G69" s="1" t="s">
        <v>245</v>
      </c>
      <c r="H69" s="1" t="s">
        <v>94</v>
      </c>
      <c r="I69" s="1" t="s">
        <v>134</v>
      </c>
      <c r="J69" s="6">
        <v>4680</v>
      </c>
      <c r="K69" s="5">
        <v>44614</v>
      </c>
    </row>
    <row r="70" spans="1:11" ht="51.75">
      <c r="A70" s="4">
        <v>65</v>
      </c>
      <c r="B70" s="2" t="str">
        <f>HYPERLINK("https://my.zakupki.prom.ua/remote/dispatcher/state_purchase_view/35396673", "UA-2022-02-21-014429-b")</f>
        <v>UA-2022-02-21-014429-b</v>
      </c>
      <c r="C70" s="8" t="s">
        <v>267</v>
      </c>
      <c r="D70" s="8" t="s">
        <v>206</v>
      </c>
      <c r="E70" s="8" t="s">
        <v>211</v>
      </c>
      <c r="F70" s="1" t="s">
        <v>124</v>
      </c>
      <c r="G70" s="1" t="s">
        <v>245</v>
      </c>
      <c r="H70" s="1" t="s">
        <v>94</v>
      </c>
      <c r="I70" s="1" t="s">
        <v>132</v>
      </c>
      <c r="J70" s="6">
        <v>6672</v>
      </c>
      <c r="K70" s="5">
        <v>44613</v>
      </c>
    </row>
    <row r="71" spans="1:11" ht="39">
      <c r="A71" s="4">
        <v>66</v>
      </c>
      <c r="B71" s="2" t="str">
        <f>HYPERLINK("https://my.zakupki.prom.ua/remote/dispatcher/state_purchase_view/35395450", "UA-2022-02-21-014018-b")</f>
        <v>UA-2022-02-21-014018-b</v>
      </c>
      <c r="C71" s="8" t="s">
        <v>186</v>
      </c>
      <c r="D71" s="8" t="s">
        <v>206</v>
      </c>
      <c r="E71" s="8" t="s">
        <v>211</v>
      </c>
      <c r="F71" s="1" t="s">
        <v>124</v>
      </c>
      <c r="G71" s="1" t="s">
        <v>245</v>
      </c>
      <c r="H71" s="1" t="s">
        <v>94</v>
      </c>
      <c r="I71" s="1" t="s">
        <v>277</v>
      </c>
      <c r="J71" s="6">
        <v>2661</v>
      </c>
      <c r="K71" s="5">
        <v>44613</v>
      </c>
    </row>
    <row r="72" spans="1:11" ht="39">
      <c r="A72" s="4">
        <v>67</v>
      </c>
      <c r="B72" s="2" t="str">
        <f>HYPERLINK("https://my.zakupki.prom.ua/remote/dispatcher/state_purchase_view/35394289", "UA-2022-02-21-013549-b")</f>
        <v>UA-2022-02-21-013549-b</v>
      </c>
      <c r="C72" s="8" t="s">
        <v>12</v>
      </c>
      <c r="D72" s="8" t="s">
        <v>206</v>
      </c>
      <c r="E72" s="8" t="s">
        <v>211</v>
      </c>
      <c r="F72" s="1" t="s">
        <v>124</v>
      </c>
      <c r="G72" s="1" t="s">
        <v>245</v>
      </c>
      <c r="H72" s="1" t="s">
        <v>94</v>
      </c>
      <c r="I72" s="1" t="s">
        <v>131</v>
      </c>
      <c r="J72" s="6">
        <v>594</v>
      </c>
      <c r="K72" s="5">
        <v>44613</v>
      </c>
    </row>
    <row r="73" spans="1:11" ht="39">
      <c r="A73" s="4">
        <v>68</v>
      </c>
      <c r="B73" s="2" t="str">
        <f>HYPERLINK("https://my.zakupki.prom.ua/remote/dispatcher/state_purchase_view/35333291", "UA-2022-02-18-009024-b")</f>
        <v>UA-2022-02-18-009024-b</v>
      </c>
      <c r="C73" s="8" t="s">
        <v>0</v>
      </c>
      <c r="D73" s="8" t="s">
        <v>206</v>
      </c>
      <c r="E73" s="8" t="s">
        <v>211</v>
      </c>
      <c r="F73" s="1" t="s">
        <v>124</v>
      </c>
      <c r="G73" s="1" t="s">
        <v>183</v>
      </c>
      <c r="H73" s="1" t="s">
        <v>112</v>
      </c>
      <c r="I73" s="1" t="s">
        <v>127</v>
      </c>
      <c r="J73" s="6">
        <v>2454.84</v>
      </c>
      <c r="K73" s="5">
        <v>44610</v>
      </c>
    </row>
    <row r="74" spans="1:11" ht="39">
      <c r="A74" s="4">
        <v>69</v>
      </c>
      <c r="B74" s="2" t="str">
        <f>HYPERLINK("https://my.zakupki.prom.ua/remote/dispatcher/state_purchase_view/35263054", "UA-2022-02-17-001454-b")</f>
        <v>UA-2022-02-17-001454-b</v>
      </c>
      <c r="C74" s="8" t="s">
        <v>197</v>
      </c>
      <c r="D74" s="8" t="s">
        <v>206</v>
      </c>
      <c r="E74" s="8" t="s">
        <v>211</v>
      </c>
      <c r="F74" s="1" t="s">
        <v>124</v>
      </c>
      <c r="G74" s="1" t="s">
        <v>233</v>
      </c>
      <c r="H74" s="1" t="s">
        <v>136</v>
      </c>
      <c r="I74" s="1" t="s">
        <v>109</v>
      </c>
      <c r="J74" s="6">
        <v>798.72</v>
      </c>
      <c r="K74" s="5">
        <v>44608</v>
      </c>
    </row>
    <row r="75" spans="1:11" ht="39">
      <c r="A75" s="4">
        <v>70</v>
      </c>
      <c r="B75" s="2" t="str">
        <f>HYPERLINK("https://my.zakupki.prom.ua/remote/dispatcher/state_purchase_view/35262806", "UA-2022-02-17-001330-b")</f>
        <v>UA-2022-02-17-001330-b</v>
      </c>
      <c r="C75" s="8" t="s">
        <v>8</v>
      </c>
      <c r="D75" s="8" t="s">
        <v>206</v>
      </c>
      <c r="E75" s="8" t="s">
        <v>211</v>
      </c>
      <c r="F75" s="1" t="s">
        <v>124</v>
      </c>
      <c r="G75" s="1" t="s">
        <v>233</v>
      </c>
      <c r="H75" s="1" t="s">
        <v>136</v>
      </c>
      <c r="I75" s="1" t="s">
        <v>110</v>
      </c>
      <c r="J75" s="6">
        <v>9600.1200000000008</v>
      </c>
      <c r="K75" s="5">
        <v>44608</v>
      </c>
    </row>
    <row r="76" spans="1:11" ht="39">
      <c r="A76" s="4">
        <v>71</v>
      </c>
      <c r="B76" s="2" t="str">
        <f>HYPERLINK("https://my.zakupki.prom.ua/remote/dispatcher/state_purchase_view/35261893", "UA-2022-02-17-001023-b")</f>
        <v>UA-2022-02-17-001023-b</v>
      </c>
      <c r="C76" s="8" t="s">
        <v>213</v>
      </c>
      <c r="D76" s="8" t="s">
        <v>206</v>
      </c>
      <c r="E76" s="8" t="s">
        <v>211</v>
      </c>
      <c r="F76" s="1" t="s">
        <v>124</v>
      </c>
      <c r="G76" s="1" t="s">
        <v>233</v>
      </c>
      <c r="H76" s="1" t="s">
        <v>136</v>
      </c>
      <c r="I76" s="1" t="s">
        <v>118</v>
      </c>
      <c r="J76" s="6">
        <v>9500.0400000000009</v>
      </c>
      <c r="K76" s="5">
        <v>44608</v>
      </c>
    </row>
    <row r="77" spans="1:11" ht="39">
      <c r="A77" s="4">
        <v>72</v>
      </c>
      <c r="B77" s="2" t="str">
        <f>HYPERLINK("https://my.zakupki.prom.ua/remote/dispatcher/state_purchase_view/35246242", "UA-2022-02-16-010717-b")</f>
        <v>UA-2022-02-16-010717-b</v>
      </c>
      <c r="C77" s="8" t="s">
        <v>10</v>
      </c>
      <c r="D77" s="8" t="s">
        <v>206</v>
      </c>
      <c r="E77" s="8" t="s">
        <v>211</v>
      </c>
      <c r="F77" s="1" t="s">
        <v>124</v>
      </c>
      <c r="G77" s="1" t="s">
        <v>233</v>
      </c>
      <c r="H77" s="1" t="s">
        <v>136</v>
      </c>
      <c r="I77" s="1" t="s">
        <v>114</v>
      </c>
      <c r="J77" s="6">
        <v>15000</v>
      </c>
      <c r="K77" s="5">
        <v>44608</v>
      </c>
    </row>
    <row r="78" spans="1:11" ht="39">
      <c r="A78" s="4">
        <v>73</v>
      </c>
      <c r="B78" s="2" t="str">
        <f>HYPERLINK("https://my.zakupki.prom.ua/remote/dispatcher/state_purchase_view/35245030", "UA-2022-02-16-010251-b")</f>
        <v>UA-2022-02-16-010251-b</v>
      </c>
      <c r="C78" s="8" t="s">
        <v>6</v>
      </c>
      <c r="D78" s="8" t="s">
        <v>206</v>
      </c>
      <c r="E78" s="8" t="s">
        <v>211</v>
      </c>
      <c r="F78" s="1" t="s">
        <v>124</v>
      </c>
      <c r="G78" s="1" t="s">
        <v>236</v>
      </c>
      <c r="H78" s="1" t="s">
        <v>135</v>
      </c>
      <c r="I78" s="1" t="s">
        <v>106</v>
      </c>
      <c r="J78" s="6">
        <v>2577</v>
      </c>
      <c r="K78" s="5">
        <v>44608</v>
      </c>
    </row>
    <row r="79" spans="1:11" ht="51.75">
      <c r="A79" s="4">
        <v>74</v>
      </c>
      <c r="B79" s="2" t="str">
        <f>HYPERLINK("https://my.zakupki.prom.ua/remote/dispatcher/state_purchase_view/35222069", "UA-2022-02-16-002678-b")</f>
        <v>UA-2022-02-16-002678-b</v>
      </c>
      <c r="C79" s="8" t="s">
        <v>28</v>
      </c>
      <c r="D79" s="8" t="s">
        <v>206</v>
      </c>
      <c r="E79" s="8" t="s">
        <v>211</v>
      </c>
      <c r="F79" s="1" t="s">
        <v>124</v>
      </c>
      <c r="G79" s="1" t="s">
        <v>208</v>
      </c>
      <c r="H79" s="1" t="s">
        <v>119</v>
      </c>
      <c r="I79" s="1" t="s">
        <v>125</v>
      </c>
      <c r="J79" s="6">
        <v>15678</v>
      </c>
      <c r="K79" s="5">
        <v>44608</v>
      </c>
    </row>
    <row r="80" spans="1:11" ht="102.75">
      <c r="A80" s="4">
        <v>75</v>
      </c>
      <c r="B80" s="2" t="str">
        <f>HYPERLINK("https://my.zakupki.prom.ua/remote/dispatcher/state_purchase_view/35195059", "UA-2022-02-15-008279-b")</f>
        <v>UA-2022-02-15-008279-b</v>
      </c>
      <c r="C80" s="8" t="s">
        <v>226</v>
      </c>
      <c r="D80" s="8" t="s">
        <v>206</v>
      </c>
      <c r="E80" s="8" t="s">
        <v>211</v>
      </c>
      <c r="F80" s="1" t="s">
        <v>124</v>
      </c>
      <c r="G80" s="1" t="s">
        <v>239</v>
      </c>
      <c r="H80" s="1" t="s">
        <v>141</v>
      </c>
      <c r="I80" s="1" t="s">
        <v>90</v>
      </c>
      <c r="J80" s="6">
        <v>49000</v>
      </c>
      <c r="K80" s="5">
        <v>44607</v>
      </c>
    </row>
    <row r="81" spans="1:11" ht="51.75">
      <c r="A81" s="4">
        <v>76</v>
      </c>
      <c r="B81" s="2" t="str">
        <f>HYPERLINK("https://my.zakupki.prom.ua/remote/dispatcher/state_purchase_view/35171262", "UA-2022-02-15-001372-b")</f>
        <v>UA-2022-02-15-001372-b</v>
      </c>
      <c r="C81" s="8" t="s">
        <v>194</v>
      </c>
      <c r="D81" s="8" t="s">
        <v>206</v>
      </c>
      <c r="E81" s="8" t="s">
        <v>211</v>
      </c>
      <c r="F81" s="1" t="s">
        <v>124</v>
      </c>
      <c r="G81" s="1" t="s">
        <v>180</v>
      </c>
      <c r="H81" s="1" t="s">
        <v>91</v>
      </c>
      <c r="I81" s="1" t="s">
        <v>115</v>
      </c>
      <c r="J81" s="6">
        <v>1200</v>
      </c>
      <c r="K81" s="5">
        <v>44607</v>
      </c>
    </row>
    <row r="82" spans="1:11" ht="64.5">
      <c r="A82" s="4">
        <v>77</v>
      </c>
      <c r="B82" s="2" t="str">
        <f>HYPERLINK("https://my.zakupki.prom.ua/remote/dispatcher/state_purchase_view/35122799", "UA-2022-02-14-000229-b")</f>
        <v>UA-2022-02-14-000229-b</v>
      </c>
      <c r="C82" s="8" t="s">
        <v>45</v>
      </c>
      <c r="D82" s="8" t="s">
        <v>206</v>
      </c>
      <c r="E82" s="8" t="s">
        <v>211</v>
      </c>
      <c r="F82" s="1" t="s">
        <v>124</v>
      </c>
      <c r="G82" s="1" t="s">
        <v>218</v>
      </c>
      <c r="H82" s="1" t="s">
        <v>47</v>
      </c>
      <c r="I82" s="1" t="s">
        <v>97</v>
      </c>
      <c r="J82" s="6">
        <v>71.069999999999993</v>
      </c>
      <c r="K82" s="5">
        <v>44603</v>
      </c>
    </row>
    <row r="83" spans="1:11" ht="51.75">
      <c r="A83" s="4">
        <v>78</v>
      </c>
      <c r="B83" s="2" t="str">
        <f>HYPERLINK("https://my.zakupki.prom.ua/remote/dispatcher/state_purchase_view/34834694", "UA-2022-02-04-003873-b")</f>
        <v>UA-2022-02-04-003873-b</v>
      </c>
      <c r="C83" s="8" t="s">
        <v>199</v>
      </c>
      <c r="D83" s="8" t="s">
        <v>206</v>
      </c>
      <c r="E83" s="8" t="s">
        <v>211</v>
      </c>
      <c r="F83" s="1" t="s">
        <v>124</v>
      </c>
      <c r="G83" s="1" t="s">
        <v>223</v>
      </c>
      <c r="H83" s="1" t="s">
        <v>46</v>
      </c>
      <c r="I83" s="1" t="s">
        <v>81</v>
      </c>
      <c r="J83" s="6">
        <v>7794</v>
      </c>
      <c r="K83" s="5">
        <v>44596</v>
      </c>
    </row>
    <row r="84" spans="1:11" ht="39">
      <c r="A84" s="4">
        <v>79</v>
      </c>
      <c r="B84" s="2" t="str">
        <f>HYPERLINK("https://my.zakupki.prom.ua/remote/dispatcher/state_purchase_view/34756225", "UA-2022-02-02-010598-b")</f>
        <v>UA-2022-02-02-010598-b</v>
      </c>
      <c r="C84" s="8" t="s">
        <v>201</v>
      </c>
      <c r="D84" s="8" t="s">
        <v>206</v>
      </c>
      <c r="E84" s="8" t="s">
        <v>211</v>
      </c>
      <c r="F84" s="1" t="s">
        <v>124</v>
      </c>
      <c r="G84" s="1" t="s">
        <v>234</v>
      </c>
      <c r="H84" s="1" t="s">
        <v>137</v>
      </c>
      <c r="I84" s="1" t="s">
        <v>86</v>
      </c>
      <c r="J84" s="6">
        <v>1219</v>
      </c>
      <c r="K84" s="5">
        <v>44594</v>
      </c>
    </row>
    <row r="85" spans="1:11" ht="39">
      <c r="A85" s="4">
        <v>80</v>
      </c>
      <c r="B85" s="2" t="str">
        <f>HYPERLINK("https://my.zakupki.prom.ua/remote/dispatcher/state_purchase_view/34696683", "UA-2022-02-01-008228-b")</f>
        <v>UA-2022-02-01-008228-b</v>
      </c>
      <c r="C85" s="8" t="s">
        <v>188</v>
      </c>
      <c r="D85" s="8" t="s">
        <v>206</v>
      </c>
      <c r="E85" s="8" t="s">
        <v>211</v>
      </c>
      <c r="F85" s="1" t="s">
        <v>124</v>
      </c>
      <c r="G85" s="1" t="s">
        <v>217</v>
      </c>
      <c r="H85" s="1" t="s">
        <v>117</v>
      </c>
      <c r="I85" s="1" t="s">
        <v>85</v>
      </c>
      <c r="J85" s="6">
        <v>20000</v>
      </c>
      <c r="K85" s="5">
        <v>44593</v>
      </c>
    </row>
    <row r="86" spans="1:11" ht="90">
      <c r="A86" s="4">
        <v>81</v>
      </c>
      <c r="B86" s="2" t="str">
        <f>HYPERLINK("https://my.zakupki.prom.ua/remote/dispatcher/state_purchase_view/34694433", "UA-2022-02-01-007565-b")</f>
        <v>UA-2022-02-01-007565-b</v>
      </c>
      <c r="C86" s="8" t="s">
        <v>190</v>
      </c>
      <c r="D86" s="8" t="s">
        <v>206</v>
      </c>
      <c r="E86" s="8" t="s">
        <v>211</v>
      </c>
      <c r="F86" s="1" t="s">
        <v>124</v>
      </c>
      <c r="G86" s="1" t="s">
        <v>237</v>
      </c>
      <c r="H86" s="1" t="s">
        <v>128</v>
      </c>
      <c r="I86" s="1" t="s">
        <v>82</v>
      </c>
      <c r="J86" s="6">
        <v>10890</v>
      </c>
      <c r="K86" s="5">
        <v>44593</v>
      </c>
    </row>
    <row r="87" spans="1:11" ht="90">
      <c r="A87" s="4">
        <v>82</v>
      </c>
      <c r="B87" s="2" t="str">
        <f>HYPERLINK("https://my.zakupki.prom.ua/remote/dispatcher/state_purchase_view/34693388", "UA-2022-02-01-007256-b")</f>
        <v>UA-2022-02-01-007256-b</v>
      </c>
      <c r="C87" s="8" t="s">
        <v>187</v>
      </c>
      <c r="D87" s="8" t="s">
        <v>206</v>
      </c>
      <c r="E87" s="8" t="s">
        <v>211</v>
      </c>
      <c r="F87" s="1" t="s">
        <v>124</v>
      </c>
      <c r="G87" s="1" t="s">
        <v>237</v>
      </c>
      <c r="H87" s="1" t="s">
        <v>128</v>
      </c>
      <c r="I87" s="1" t="s">
        <v>80</v>
      </c>
      <c r="J87" s="6">
        <v>3850</v>
      </c>
      <c r="K87" s="5">
        <v>44593</v>
      </c>
    </row>
    <row r="88" spans="1:11" ht="39">
      <c r="A88" s="4">
        <v>83</v>
      </c>
      <c r="B88" s="2" t="str">
        <f>HYPERLINK("https://my.zakupki.prom.ua/remote/dispatcher/state_purchase_view/34692055", "UA-2022-02-01-006925-b")</f>
        <v>UA-2022-02-01-006925-b</v>
      </c>
      <c r="C88" s="8" t="s">
        <v>215</v>
      </c>
      <c r="D88" s="8" t="s">
        <v>206</v>
      </c>
      <c r="E88" s="8" t="s">
        <v>211</v>
      </c>
      <c r="F88" s="1" t="s">
        <v>124</v>
      </c>
      <c r="G88" s="1" t="s">
        <v>237</v>
      </c>
      <c r="H88" s="1" t="s">
        <v>128</v>
      </c>
      <c r="I88" s="1" t="s">
        <v>78</v>
      </c>
      <c r="J88" s="6">
        <v>24129</v>
      </c>
      <c r="K88" s="5">
        <v>44593</v>
      </c>
    </row>
    <row r="89" spans="1:11" ht="64.5">
      <c r="A89" s="4">
        <v>84</v>
      </c>
      <c r="B89" s="2" t="str">
        <f>HYPERLINK("https://my.zakupki.prom.ua/remote/dispatcher/state_purchase_view/34569394", "UA-2022-01-28-001373-b")</f>
        <v>UA-2022-01-28-001373-b</v>
      </c>
      <c r="C89" s="8" t="s">
        <v>191</v>
      </c>
      <c r="D89" s="8" t="s">
        <v>206</v>
      </c>
      <c r="E89" s="8" t="s">
        <v>211</v>
      </c>
      <c r="F89" s="1" t="s">
        <v>124</v>
      </c>
      <c r="G89" s="1" t="s">
        <v>246</v>
      </c>
      <c r="H89" s="1" t="s">
        <v>130</v>
      </c>
      <c r="I89" s="1" t="s">
        <v>155</v>
      </c>
      <c r="J89" s="6">
        <v>49764</v>
      </c>
      <c r="K89" s="5">
        <v>44589</v>
      </c>
    </row>
    <row r="90" spans="1:11" ht="39">
      <c r="A90" s="4">
        <v>85</v>
      </c>
      <c r="B90" s="2" t="str">
        <f>HYPERLINK("https://my.zakupki.prom.ua/remote/dispatcher/state_purchase_view/34534602", "UA-2022-01-27-008309-b")</f>
        <v>UA-2022-01-27-008309-b</v>
      </c>
      <c r="C90" s="8" t="s">
        <v>185</v>
      </c>
      <c r="D90" s="8" t="s">
        <v>206</v>
      </c>
      <c r="E90" s="8" t="s">
        <v>211</v>
      </c>
      <c r="F90" s="1" t="s">
        <v>124</v>
      </c>
      <c r="G90" s="1" t="s">
        <v>234</v>
      </c>
      <c r="H90" s="1" t="s">
        <v>137</v>
      </c>
      <c r="I90" s="1" t="s">
        <v>59</v>
      </c>
      <c r="J90" s="6">
        <v>1545</v>
      </c>
      <c r="K90" s="5">
        <v>44588</v>
      </c>
    </row>
    <row r="91" spans="1:11" ht="77.25">
      <c r="A91" s="4">
        <v>86</v>
      </c>
      <c r="B91" s="2" t="str">
        <f>HYPERLINK("https://my.zakupki.prom.ua/remote/dispatcher/state_purchase_view/34401366", "UA-2022-01-25-003622-b")</f>
        <v>UA-2022-01-25-003622-b</v>
      </c>
      <c r="C91" s="8" t="s">
        <v>189</v>
      </c>
      <c r="D91" s="8" t="s">
        <v>206</v>
      </c>
      <c r="E91" s="8" t="s">
        <v>211</v>
      </c>
      <c r="F91" s="1" t="s">
        <v>124</v>
      </c>
      <c r="G91" s="1" t="s">
        <v>256</v>
      </c>
      <c r="H91" s="1" t="s">
        <v>111</v>
      </c>
      <c r="I91" s="1" t="s">
        <v>69</v>
      </c>
      <c r="J91" s="6">
        <v>30600</v>
      </c>
      <c r="K91" s="5">
        <v>44586</v>
      </c>
    </row>
    <row r="92" spans="1:11" ht="77.25">
      <c r="A92" s="4">
        <v>87</v>
      </c>
      <c r="B92" s="2" t="str">
        <f>HYPERLINK("https://my.zakupki.prom.ua/remote/dispatcher/state_purchase_view/34396449", "UA-2022-01-25-001893-b")</f>
        <v>UA-2022-01-25-001893-b</v>
      </c>
      <c r="C92" s="8" t="s">
        <v>224</v>
      </c>
      <c r="D92" s="8" t="s">
        <v>206</v>
      </c>
      <c r="E92" s="8" t="s">
        <v>211</v>
      </c>
      <c r="F92" s="1" t="s">
        <v>124</v>
      </c>
      <c r="G92" s="1" t="s">
        <v>244</v>
      </c>
      <c r="H92" s="1" t="s">
        <v>129</v>
      </c>
      <c r="I92" s="1" t="s">
        <v>124</v>
      </c>
      <c r="J92" s="6">
        <v>996</v>
      </c>
      <c r="K92" s="5">
        <v>44585</v>
      </c>
    </row>
    <row r="93" spans="1:11" ht="39">
      <c r="A93" s="4">
        <v>88</v>
      </c>
      <c r="B93" s="2" t="str">
        <f>HYPERLINK("https://my.zakupki.prom.ua/remote/dispatcher/state_purchase_view/34283705", "UA-2022-01-21-003065-b")</f>
        <v>UA-2022-01-21-003065-b</v>
      </c>
      <c r="C93" s="8" t="s">
        <v>270</v>
      </c>
      <c r="D93" s="8" t="s">
        <v>206</v>
      </c>
      <c r="E93" s="8" t="s">
        <v>211</v>
      </c>
      <c r="F93" s="1" t="s">
        <v>124</v>
      </c>
      <c r="G93" s="1" t="s">
        <v>250</v>
      </c>
      <c r="H93" s="1" t="s">
        <v>96</v>
      </c>
      <c r="I93" s="1" t="s">
        <v>50</v>
      </c>
      <c r="J93" s="6">
        <v>2860</v>
      </c>
      <c r="K93" s="5">
        <v>44582</v>
      </c>
    </row>
    <row r="94" spans="1:11" ht="64.5">
      <c r="A94" s="4">
        <v>89</v>
      </c>
      <c r="B94" s="2" t="str">
        <f>HYPERLINK("https://my.zakupki.prom.ua/remote/dispatcher/state_purchase_view/34191751", "UA-2022-01-19-002684-a")</f>
        <v>UA-2022-01-19-002684-a</v>
      </c>
      <c r="C94" s="8" t="s">
        <v>193</v>
      </c>
      <c r="D94" s="8" t="s">
        <v>206</v>
      </c>
      <c r="E94" s="8" t="s">
        <v>211</v>
      </c>
      <c r="F94" s="1" t="s">
        <v>124</v>
      </c>
      <c r="G94" s="1" t="s">
        <v>255</v>
      </c>
      <c r="H94" s="1" t="s">
        <v>105</v>
      </c>
      <c r="I94" s="1" t="s">
        <v>144</v>
      </c>
      <c r="J94" s="6">
        <v>25000</v>
      </c>
      <c r="K94" s="5">
        <v>44580</v>
      </c>
    </row>
    <row r="95" spans="1:11" ht="51.75">
      <c r="A95" s="4">
        <v>90</v>
      </c>
      <c r="B95" s="2" t="str">
        <f>HYPERLINK("https://my.zakupki.prom.ua/remote/dispatcher/state_purchase_view/34124192", "UA-2022-01-17-004863-a")</f>
        <v>UA-2022-01-17-004863-a</v>
      </c>
      <c r="C95" s="8" t="s">
        <v>272</v>
      </c>
      <c r="D95" s="8" t="s">
        <v>206</v>
      </c>
      <c r="E95" s="8" t="s">
        <v>211</v>
      </c>
      <c r="F95" s="1" t="s">
        <v>124</v>
      </c>
      <c r="G95" s="1" t="s">
        <v>241</v>
      </c>
      <c r="H95" s="1" t="s">
        <v>48</v>
      </c>
      <c r="I95" s="1" t="s">
        <v>173</v>
      </c>
      <c r="J95" s="6">
        <v>1468</v>
      </c>
      <c r="K95" s="5">
        <v>44578</v>
      </c>
    </row>
    <row r="96" spans="1:11" ht="39">
      <c r="A96" s="4">
        <v>91</v>
      </c>
      <c r="B96" s="2" t="str">
        <f>HYPERLINK("https://my.zakupki.prom.ua/remote/dispatcher/state_purchase_view/34123231", "UA-2022-01-17-004624-a")</f>
        <v>UA-2022-01-17-004624-a</v>
      </c>
      <c r="C96" s="8" t="s">
        <v>275</v>
      </c>
      <c r="D96" s="8" t="s">
        <v>206</v>
      </c>
      <c r="E96" s="8" t="s">
        <v>211</v>
      </c>
      <c r="F96" s="1" t="s">
        <v>124</v>
      </c>
      <c r="G96" s="1" t="s">
        <v>219</v>
      </c>
      <c r="H96" s="1" t="s">
        <v>88</v>
      </c>
      <c r="I96" s="1" t="s">
        <v>95</v>
      </c>
      <c r="J96" s="6">
        <v>3600</v>
      </c>
      <c r="K96" s="5">
        <v>44578</v>
      </c>
    </row>
    <row r="97" spans="1:11" ht="102.75">
      <c r="A97" s="4">
        <v>92</v>
      </c>
      <c r="B97" s="2" t="str">
        <f>HYPERLINK("https://my.zakupki.prom.ua/remote/dispatcher/state_purchase_view/34122071", "UA-2022-01-17-004369-a")</f>
        <v>UA-2022-01-17-004369-a</v>
      </c>
      <c r="C97" s="8" t="s">
        <v>273</v>
      </c>
      <c r="D97" s="8" t="s">
        <v>206</v>
      </c>
      <c r="E97" s="8" t="s">
        <v>211</v>
      </c>
      <c r="F97" s="1" t="s">
        <v>124</v>
      </c>
      <c r="G97" s="1" t="s">
        <v>237</v>
      </c>
      <c r="H97" s="1" t="s">
        <v>128</v>
      </c>
      <c r="I97" s="1" t="s">
        <v>165</v>
      </c>
      <c r="J97" s="6">
        <v>34320</v>
      </c>
      <c r="K97" s="5">
        <v>44578</v>
      </c>
    </row>
    <row r="98" spans="1:11" ht="39">
      <c r="A98" s="4">
        <v>93</v>
      </c>
      <c r="B98" s="2" t="str">
        <f>HYPERLINK("https://my.zakupki.prom.ua/remote/dispatcher/state_purchase_view/34036784", "UA-2022-01-12-005459-a")</f>
        <v>UA-2022-01-12-005459-a</v>
      </c>
      <c r="C98" s="8" t="s">
        <v>271</v>
      </c>
      <c r="D98" s="8" t="s">
        <v>206</v>
      </c>
      <c r="E98" s="8" t="s">
        <v>211</v>
      </c>
      <c r="F98" s="1" t="s">
        <v>124</v>
      </c>
      <c r="G98" s="1" t="s">
        <v>258</v>
      </c>
      <c r="H98" s="1" t="s">
        <v>104</v>
      </c>
      <c r="I98" s="1" t="s">
        <v>146</v>
      </c>
      <c r="J98" s="6">
        <v>18000</v>
      </c>
      <c r="K98" s="5">
        <v>44573</v>
      </c>
    </row>
    <row r="99" spans="1:11" ht="51.75">
      <c r="A99" s="4">
        <v>94</v>
      </c>
      <c r="B99" s="2" t="str">
        <f>HYPERLINK("https://my.zakupki.prom.ua/remote/dispatcher/state_purchase_view/33941984", "UA-2022-01-05-001526-c")</f>
        <v>UA-2022-01-05-001526-c</v>
      </c>
      <c r="C99" s="8" t="s">
        <v>274</v>
      </c>
      <c r="D99" s="8" t="s">
        <v>206</v>
      </c>
      <c r="E99" s="8" t="s">
        <v>211</v>
      </c>
      <c r="F99" s="1" t="s">
        <v>124</v>
      </c>
      <c r="G99" s="1" t="s">
        <v>240</v>
      </c>
      <c r="H99" s="1" t="s">
        <v>126</v>
      </c>
      <c r="I99" s="1" t="s">
        <v>165</v>
      </c>
      <c r="J99" s="6">
        <v>4490</v>
      </c>
      <c r="K99" s="5">
        <v>44566</v>
      </c>
    </row>
  </sheetData>
  <autoFilter ref="A5:K99"/>
  <hyperlinks>
    <hyperlink ref="B6" r:id="rId1" display="https://my.zakupki.prom.ua/remote/dispatcher/state_purchase_view/37463288"/>
    <hyperlink ref="B7" r:id="rId2" display="https://my.zakupki.prom.ua/remote/dispatcher/state_purchase_view/36671029"/>
    <hyperlink ref="B8" r:id="rId3" display="https://my.zakupki.prom.ua/remote/dispatcher/state_purchase_view/35929923"/>
    <hyperlink ref="B9" r:id="rId4" display="https://my.zakupki.prom.ua/remote/dispatcher/state_purchase_view/35929886"/>
    <hyperlink ref="B10" r:id="rId5" display="https://my.zakupki.prom.ua/remote/dispatcher/state_purchase_view/35929827"/>
    <hyperlink ref="B11" r:id="rId6" display="https://my.zakupki.prom.ua/remote/dispatcher/state_purchase_view/35924855"/>
    <hyperlink ref="B12" r:id="rId7" display="https://my.zakupki.prom.ua/remote/dispatcher/state_purchase_view/35913979"/>
    <hyperlink ref="B13" r:id="rId8" display="https://my.zakupki.prom.ua/remote/dispatcher/state_purchase_view/35901928"/>
    <hyperlink ref="B14" r:id="rId9" display="https://my.zakupki.prom.ua/remote/dispatcher/state_purchase_view/35878810"/>
    <hyperlink ref="B15" r:id="rId10" display="https://my.zakupki.prom.ua/remote/dispatcher/state_purchase_view/35869836"/>
    <hyperlink ref="B16" r:id="rId11" display="https://my.zakupki.prom.ua/remote/dispatcher/state_purchase_view/35860853"/>
    <hyperlink ref="B17" r:id="rId12" display="https://my.zakupki.prom.ua/remote/dispatcher/state_purchase_view/35860667"/>
    <hyperlink ref="B18" r:id="rId13" display="https://my.zakupki.prom.ua/remote/dispatcher/state_purchase_view/35854942"/>
    <hyperlink ref="B19" r:id="rId14" display="https://my.zakupki.prom.ua/remote/dispatcher/state_purchase_view/35854849"/>
    <hyperlink ref="B20" r:id="rId15" display="https://my.zakupki.prom.ua/remote/dispatcher/state_purchase_view/35854718"/>
    <hyperlink ref="B21" r:id="rId16" display="https://my.zakupki.prom.ua/remote/dispatcher/state_purchase_view/35854574"/>
    <hyperlink ref="B22" r:id="rId17" display="https://my.zakupki.prom.ua/remote/dispatcher/state_purchase_view/35823510"/>
    <hyperlink ref="B23" r:id="rId18" display="https://my.zakupki.prom.ua/remote/dispatcher/state_purchase_view/35812504"/>
    <hyperlink ref="B24" r:id="rId19" display="https://my.zakupki.prom.ua/remote/dispatcher/state_purchase_view/35806496"/>
    <hyperlink ref="B25" r:id="rId20" display="https://my.zakupki.prom.ua/remote/dispatcher/state_purchase_view/35806322"/>
    <hyperlink ref="B26" r:id="rId21" display="https://my.zakupki.prom.ua/remote/dispatcher/state_purchase_view/35800315"/>
    <hyperlink ref="B27" r:id="rId22" display="https://my.zakupki.prom.ua/remote/dispatcher/state_purchase_view/35790108"/>
    <hyperlink ref="B28" r:id="rId23" display="https://my.zakupki.prom.ua/remote/dispatcher/state_purchase_view/35790031"/>
    <hyperlink ref="B29" r:id="rId24" display="https://my.zakupki.prom.ua/remote/dispatcher/state_purchase_view/35787700"/>
    <hyperlink ref="B30" r:id="rId25" display="https://my.zakupki.prom.ua/remote/dispatcher/state_purchase_view/35782407"/>
    <hyperlink ref="B31" r:id="rId26" display="https://my.zakupki.prom.ua/remote/dispatcher/state_purchase_view/35782080"/>
    <hyperlink ref="B32" r:id="rId27" display="https://my.zakupki.prom.ua/remote/dispatcher/state_purchase_view/35781951"/>
    <hyperlink ref="B33" r:id="rId28" display="https://my.zakupki.prom.ua/remote/dispatcher/state_purchase_view/35781763"/>
    <hyperlink ref="B34" r:id="rId29" display="https://my.zakupki.prom.ua/remote/dispatcher/state_purchase_view/35781666"/>
    <hyperlink ref="B35" r:id="rId30" display="https://my.zakupki.prom.ua/remote/dispatcher/state_purchase_view/35779943"/>
    <hyperlink ref="B36" r:id="rId31" display="https://my.zakupki.prom.ua/remote/dispatcher/state_purchase_view/35771725"/>
    <hyperlink ref="B37" r:id="rId32" display="https://my.zakupki.prom.ua/remote/dispatcher/state_purchase_view/35744112"/>
    <hyperlink ref="B38" r:id="rId33" display="https://my.zakupki.prom.ua/remote/dispatcher/state_purchase_view/35738189"/>
    <hyperlink ref="B39" r:id="rId34" display="https://my.zakupki.prom.ua/remote/dispatcher/state_purchase_view/35732573"/>
    <hyperlink ref="B40" r:id="rId35" display="https://my.zakupki.prom.ua/remote/dispatcher/state_purchase_view/35710568"/>
    <hyperlink ref="B41" r:id="rId36" display="https://my.zakupki.prom.ua/remote/dispatcher/state_purchase_view/35710522"/>
    <hyperlink ref="B42" r:id="rId37" display="https://my.zakupki.prom.ua/remote/dispatcher/state_purchase_view/35697844"/>
    <hyperlink ref="B43" r:id="rId38" display="https://my.zakupki.prom.ua/remote/dispatcher/state_purchase_view/35692964"/>
    <hyperlink ref="B44" r:id="rId39" display="https://my.zakupki.prom.ua/remote/dispatcher/state_purchase_view/35680177"/>
    <hyperlink ref="B45" r:id="rId40" display="https://my.zakupki.prom.ua/remote/dispatcher/state_purchase_view/35679724"/>
    <hyperlink ref="B46" r:id="rId41" display="https://my.zakupki.prom.ua/remote/dispatcher/state_purchase_view/35679454"/>
    <hyperlink ref="B47" r:id="rId42" display="https://my.zakupki.prom.ua/remote/dispatcher/state_purchase_view/35679061"/>
    <hyperlink ref="B48" r:id="rId43" display="https://my.zakupki.prom.ua/remote/dispatcher/state_purchase_view/35675157"/>
    <hyperlink ref="B49" r:id="rId44" display="https://my.zakupki.prom.ua/remote/dispatcher/state_purchase_view/35674759"/>
    <hyperlink ref="B50" r:id="rId45" display="https://my.zakupki.prom.ua/remote/dispatcher/state_purchase_view/35674394"/>
    <hyperlink ref="B51" r:id="rId46" display="https://my.zakupki.prom.ua/remote/dispatcher/state_purchase_view/35673840"/>
    <hyperlink ref="B52" r:id="rId47" display="https://my.zakupki.prom.ua/remote/dispatcher/state_purchase_view/35673678"/>
    <hyperlink ref="B53" r:id="rId48" display="https://my.zakupki.prom.ua/remote/dispatcher/state_purchase_view/35672777"/>
    <hyperlink ref="B54" r:id="rId49" display="https://my.zakupki.prom.ua/remote/dispatcher/state_purchase_view/35669104"/>
    <hyperlink ref="B55" r:id="rId50" display="https://my.zakupki.prom.ua/remote/dispatcher/state_purchase_view/35645406"/>
    <hyperlink ref="B56" r:id="rId51" display="https://my.zakupki.prom.ua/remote/dispatcher/state_purchase_view/35645326"/>
    <hyperlink ref="B57" r:id="rId52" display="https://my.zakupki.prom.ua/remote/dispatcher/state_purchase_view/35641939"/>
    <hyperlink ref="B58" r:id="rId53" display="https://my.zakupki.prom.ua/remote/dispatcher/state_purchase_view/35616791"/>
    <hyperlink ref="B59" r:id="rId54" display="https://my.zakupki.prom.ua/remote/dispatcher/state_purchase_view/35616748"/>
    <hyperlink ref="B60" r:id="rId55" display="https://my.zakupki.prom.ua/remote/dispatcher/state_purchase_view/35616724"/>
    <hyperlink ref="B61" r:id="rId56" display="https://my.zakupki.prom.ua/remote/dispatcher/state_purchase_view/35593578"/>
    <hyperlink ref="B62" r:id="rId57" display="https://my.zakupki.prom.ua/remote/dispatcher/state_purchase_view/35589303"/>
    <hyperlink ref="B63" r:id="rId58" display="https://my.zakupki.prom.ua/remote/dispatcher/state_purchase_view/35588086"/>
    <hyperlink ref="B64" r:id="rId59" display="https://my.zakupki.prom.ua/remote/dispatcher/state_purchase_view/35579969"/>
    <hyperlink ref="B65" r:id="rId60" display="https://my.zakupki.prom.ua/remote/dispatcher/state_purchase_view/35579920"/>
    <hyperlink ref="B66" r:id="rId61" display="https://my.zakupki.prom.ua/remote/dispatcher/state_purchase_view/35525706"/>
    <hyperlink ref="B67" r:id="rId62" display="https://my.zakupki.prom.ua/remote/dispatcher/state_purchase_view/35491628"/>
    <hyperlink ref="B68" r:id="rId63" display="https://my.zakupki.prom.ua/remote/dispatcher/state_purchase_view/35435042"/>
    <hyperlink ref="B69" r:id="rId64" display="https://my.zakupki.prom.ua/remote/dispatcher/state_purchase_view/35405269"/>
    <hyperlink ref="B70" r:id="rId65" display="https://my.zakupki.prom.ua/remote/dispatcher/state_purchase_view/35396673"/>
    <hyperlink ref="B71" r:id="rId66" display="https://my.zakupki.prom.ua/remote/dispatcher/state_purchase_view/35395450"/>
    <hyperlink ref="B72" r:id="rId67" display="https://my.zakupki.prom.ua/remote/dispatcher/state_purchase_view/35394289"/>
    <hyperlink ref="B73" r:id="rId68" display="https://my.zakupki.prom.ua/remote/dispatcher/state_purchase_view/35333291"/>
    <hyperlink ref="B74" r:id="rId69" display="https://my.zakupki.prom.ua/remote/dispatcher/state_purchase_view/35263054"/>
    <hyperlink ref="B75" r:id="rId70" display="https://my.zakupki.prom.ua/remote/dispatcher/state_purchase_view/35262806"/>
    <hyperlink ref="B76" r:id="rId71" display="https://my.zakupki.prom.ua/remote/dispatcher/state_purchase_view/35261893"/>
    <hyperlink ref="B77" r:id="rId72" display="https://my.zakupki.prom.ua/remote/dispatcher/state_purchase_view/35246242"/>
    <hyperlink ref="B78" r:id="rId73" display="https://my.zakupki.prom.ua/remote/dispatcher/state_purchase_view/35245030"/>
    <hyperlink ref="B79" r:id="rId74" display="https://my.zakupki.prom.ua/remote/dispatcher/state_purchase_view/35222069"/>
    <hyperlink ref="B80" r:id="rId75" display="https://my.zakupki.prom.ua/remote/dispatcher/state_purchase_view/35195059"/>
    <hyperlink ref="B81" r:id="rId76" display="https://my.zakupki.prom.ua/remote/dispatcher/state_purchase_view/35171262"/>
    <hyperlink ref="B82" r:id="rId77" display="https://my.zakupki.prom.ua/remote/dispatcher/state_purchase_view/35122799"/>
    <hyperlink ref="B83" r:id="rId78" display="https://my.zakupki.prom.ua/remote/dispatcher/state_purchase_view/34834694"/>
    <hyperlink ref="B84" r:id="rId79" display="https://my.zakupki.prom.ua/remote/dispatcher/state_purchase_view/34756225"/>
    <hyperlink ref="B85" r:id="rId80" display="https://my.zakupki.prom.ua/remote/dispatcher/state_purchase_view/34696683"/>
    <hyperlink ref="B86" r:id="rId81" display="https://my.zakupki.prom.ua/remote/dispatcher/state_purchase_view/34694433"/>
    <hyperlink ref="B87" r:id="rId82" display="https://my.zakupki.prom.ua/remote/dispatcher/state_purchase_view/34693388"/>
    <hyperlink ref="B88" r:id="rId83" display="https://my.zakupki.prom.ua/remote/dispatcher/state_purchase_view/34692055"/>
    <hyperlink ref="B89" r:id="rId84" display="https://my.zakupki.prom.ua/remote/dispatcher/state_purchase_view/34569394"/>
    <hyperlink ref="B90" r:id="rId85" display="https://my.zakupki.prom.ua/remote/dispatcher/state_purchase_view/34534602"/>
    <hyperlink ref="B91" r:id="rId86" display="https://my.zakupki.prom.ua/remote/dispatcher/state_purchase_view/34401366"/>
    <hyperlink ref="B92" r:id="rId87" display="https://my.zakupki.prom.ua/remote/dispatcher/state_purchase_view/34396449"/>
    <hyperlink ref="B93" r:id="rId88" display="https://my.zakupki.prom.ua/remote/dispatcher/state_purchase_view/34283705"/>
    <hyperlink ref="B94" r:id="rId89" display="https://my.zakupki.prom.ua/remote/dispatcher/state_purchase_view/34191751"/>
    <hyperlink ref="B95" r:id="rId90" display="https://my.zakupki.prom.ua/remote/dispatcher/state_purchase_view/34124192"/>
    <hyperlink ref="B96" r:id="rId91" display="https://my.zakupki.prom.ua/remote/dispatcher/state_purchase_view/34123231"/>
    <hyperlink ref="B97" r:id="rId92" display="https://my.zakupki.prom.ua/remote/dispatcher/state_purchase_view/34122071"/>
    <hyperlink ref="B98" r:id="rId93" display="https://my.zakupki.prom.ua/remote/dispatcher/state_purchase_view/34036784"/>
    <hyperlink ref="B99" r:id="rId94" display="https://my.zakupki.prom.ua/remote/dispatcher/state_purchase_view/33941984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Пользователь Windows</cp:lastModifiedBy>
  <dcterms:created xsi:type="dcterms:W3CDTF">2022-09-20T11:08:59Z</dcterms:created>
  <dcterms:modified xsi:type="dcterms:W3CDTF">2022-09-20T08:14:25Z</dcterms:modified>
  <cp:category/>
</cp:coreProperties>
</file>