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85" tabRatio="500" activeTab="1"/>
  </bookViews>
  <sheets>
    <sheet name="I. Фін план" sheetId="1" r:id="rId1"/>
    <sheet name="1.1. Інша інфо_1" sheetId="2" r:id="rId2"/>
    <sheet name="1.2. Інша інфо_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0">'I. Фін план'!$31:$33</definedName>
    <definedName name="Заголовки_для_печати_МИ">(NA(),NA())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'1.1. Інша інфо_1'!$A$1:$M$63</definedName>
    <definedName name="_xlnm.Print_Area" localSheetId="2">'1.2. Інша інфо_2'!$A$1:$AE$103</definedName>
    <definedName name="_xlnm.Print_Area" localSheetId="0">'I. Фін план'!$A$1:$G$113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<sst xmlns="http://schemas.openxmlformats.org/spreadsheetml/2006/main" count="329" uniqueCount="231">
  <si>
    <t>Додаток 3</t>
  </si>
  <si>
    <t>до рішення виконавчого комітету Мукачівської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</si>
  <si>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</si>
  <si>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</si>
  <si>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</si>
  <si>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</si>
  <si>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</si>
  <si>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</si>
  <si>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</si>
  <si>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</si>
  <si>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</si>
  <si>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</si>
  <si>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</si>
  <si>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</si>
  <si>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</si>
  <si>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</si>
  <si>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</si>
  <si>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</si>
  <si>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</si>
  <si>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</si>
  <si>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</si>
  <si>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</si>
  <si>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ЗВІТ</t>
  </si>
  <si>
    <t xml:space="preserve">ПРО ВИКОНАННЯ ФІНАНСОВОГО ПЛАНУ ПІДПРИЄМСТВА </t>
  </si>
  <si>
    <t>(квартал, рік)</t>
  </si>
  <si>
    <t>тис. грн.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</si>
  <si>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</si>
  <si>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</si>
  <si>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</si>
  <si>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</si>
  <si>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</si>
  <si>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</si>
  <si>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</si>
  <si>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</si>
  <si>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</si>
  <si>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</si>
  <si>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</si>
  <si>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</si>
  <si>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</si>
  <si>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</si>
  <si>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…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</si>
  <si>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</si>
  <si>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</si>
  <si>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</si>
  <si>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</si>
  <si>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</si>
  <si>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</si>
  <si>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</si>
  <si>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</si>
  <si>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</si>
  <si>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</si>
  <si>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</si>
  <si>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</si>
  <si>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</si>
  <si>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</si>
  <si>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</si>
  <si>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</si>
  <si>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</si>
  <si>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</si>
  <si>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</si>
  <si>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</si>
  <si>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</si>
  <si>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</si>
  <si>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</si>
  <si>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</si>
  <si>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</si>
  <si>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</si>
  <si>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</si>
  <si>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</si>
  <si>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</si>
  <si>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</si>
  <si>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</si>
  <si>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</si>
  <si>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</si>
  <si>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</si>
  <si>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</si>
  <si>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</si>
  <si>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</si>
  <si>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</si>
  <si>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</si>
  <si>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</si>
  <si>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</si>
  <si>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</si>
  <si>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</si>
  <si>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</si>
  <si>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</si>
  <si>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</si>
  <si>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</si>
  <si>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</si>
  <si>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</si>
  <si>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</si>
  <si>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</si>
  <si>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</si>
  <si>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</si>
  <si>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</si>
  <si>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</si>
  <si>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</si>
  <si>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</si>
  <si>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</si>
  <si>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</si>
  <si>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_________________________</t>
  </si>
  <si>
    <t xml:space="preserve">               (підпис)</t>
  </si>
  <si>
    <t>Інформація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</si>
  <si>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</si>
  <si>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</si>
  <si>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</si>
  <si>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 минулого року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</si>
  <si>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</si>
  <si>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</si>
  <si>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</si>
  <si>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</si>
  <si>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</si>
  <si>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керівний склад</t>
  </si>
  <si>
    <t>адміністративно-управлінський персонал та інший персонал</t>
  </si>
  <si>
    <t>амбулаторії загальної практики сімейної медицини</t>
  </si>
  <si>
    <t>фельдшерсько-акушерські пункти</t>
  </si>
  <si>
    <t>фельдшерські пункти</t>
  </si>
  <si>
    <t>Фонд оплати праці, тис. грн, у тому числі:</t>
  </si>
  <si>
    <t>фельдшердсько-акушерські пункти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</si>
  <si>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</si>
  <si>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</si>
  <si>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      2. Перелік підприємств, які включені до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</si>
  <si>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</si>
  <si>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</si>
  <si>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</si>
  <si>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100)</t>
  </si>
  <si>
    <t>Найменування видів діяльності за КВЕД</t>
  </si>
  <si>
    <t>Питома вага в загальному обсязі реалізації, %</t>
  </si>
  <si>
    <t>Фактичний показник за минулий рік</t>
  </si>
  <si>
    <t>Плановий показник поточного року</t>
  </si>
  <si>
    <t xml:space="preserve">Фактичний показник поточного року за останній звітний період 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</si>
  <si>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</si>
  <si>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</si>
  <si>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</si>
  <si>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</si>
  <si>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</si>
  <si>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кількість продукції/             наданих послуг, відвідувань</t>
  </si>
  <si>
    <t>Загальна медична практика</t>
  </si>
  <si>
    <t>Усього</t>
  </si>
  <si>
    <t>4. Витрати, пов'язані з використанням власних службових автомобілів (рядок 150)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</si>
  <si>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</si>
  <si>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</si>
  <si>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</si>
  <si>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</si>
  <si>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</si>
  <si>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</si>
  <si>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</si>
  <si>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</si>
  <si>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</si>
  <si>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5. Витрати на оренду службових автомобілів (у складі адміністративних витрат, рядок 231)</t>
  </si>
  <si>
    <t>Договір</t>
  </si>
  <si>
    <t>Дата початку оренди</t>
  </si>
  <si>
    <t>Витрати, усього тис. грн.</t>
  </si>
  <si>
    <t>фінансовий план 
поточного року</t>
  </si>
  <si>
    <t xml:space="preserve">плановий рік </t>
  </si>
  <si>
    <t>6.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</si>
  <si>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</si>
  <si>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</si>
  <si>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</si>
  <si>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</si>
  <si>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</si>
  <si>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</si>
  <si>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</si>
  <si>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</si>
  <si>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</si>
  <si>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</si>
  <si>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</si>
  <si>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 xml:space="preserve">ІV </t>
  </si>
  <si>
    <t>Відсоток</t>
  </si>
  <si>
    <t>7. Капітальне будівництво (рядок 511)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</si>
  <si>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</si>
  <si>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</si>
  <si>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</si>
  <si>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</si>
  <si>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</si>
  <si>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</si>
  <si>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</si>
  <si>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</si>
  <si>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</si>
  <si>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</si>
  <si>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</si>
  <si>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</si>
  <si>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</si>
  <si>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</si>
  <si>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9. Інші витрати (рядок 220)</t>
  </si>
  <si>
    <t>Стаття витрат</t>
  </si>
  <si>
    <t>9. Інші адміністративні витрати (рядок 280)</t>
  </si>
  <si>
    <t>____________________________________________</t>
  </si>
  <si>
    <t>(посада)</t>
  </si>
  <si>
    <t>(підпис)</t>
  </si>
  <si>
    <t>(ініціали, прізвище)</t>
  </si>
  <si>
    <t>за IV квартал 2018 року</t>
  </si>
  <si>
    <t>Головний лікар</t>
  </si>
  <si>
    <t xml:space="preserve"> (посада)</t>
  </si>
  <si>
    <t>до фінансового плану на 2018 рік</t>
  </si>
  <si>
    <t>періодичні видання</t>
  </si>
  <si>
    <t>банківські послуги</t>
  </si>
  <si>
    <t>Мешко Є.В.</t>
  </si>
  <si>
    <t>облаштування дитячих куточків в амбулаторіях</t>
  </si>
  <si>
    <t>Придбання (виготовлення) основних засобів</t>
  </si>
  <si>
    <t>Придбання (виготовлення)інших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</si>
  <si>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</si>
  <si>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 , капітальний ремонт</t>
  </si>
  <si>
    <t>УАЗ 3741</t>
  </si>
  <si>
    <t>обслуговування амбулаторій</t>
  </si>
  <si>
    <t>Комунальне некомерційне підприємство "Центр первинної медико-санітарної допомоги м.Мукачева»</t>
  </si>
  <si>
    <t>86.10 Діяльність лікарняних закладів</t>
  </si>
  <si>
    <t>Є.В.Мешко</t>
  </si>
  <si>
    <t>комунальне підприємство</t>
  </si>
  <si>
    <t>м. Мукачево</t>
  </si>
  <si>
    <t>Відділ охорони здоров'я ВК ММР</t>
  </si>
  <si>
    <t>Охорона здоров'я</t>
  </si>
  <si>
    <t>Діяльність лікарняних закладів</t>
  </si>
  <si>
    <t>грн.</t>
  </si>
  <si>
    <t>комунальна</t>
  </si>
  <si>
    <t>89600, Закарпатська область, м.Мукачево, вул. Грушевського Михайла, 29</t>
  </si>
  <si>
    <t>Мешко Євген Васильович</t>
  </si>
  <si>
    <t>86.10</t>
  </si>
  <si>
    <t>міської ради  від 23.10.18  № 296</t>
  </si>
  <si>
    <t>"ПОГОДЖЕНО"</t>
  </si>
  <si>
    <t>"ЗАТВЕРДЖЕНО"</t>
  </si>
  <si>
    <t>Начальник відділу охорони здоров’я</t>
  </si>
  <si>
    <t xml:space="preserve">Міський голова </t>
  </si>
  <si>
    <t>______________________________</t>
  </si>
  <si>
    <t>__________________Мандзич Л.І.</t>
  </si>
  <si>
    <t>Балога А.В.</t>
  </si>
  <si>
    <t>"____" _______________ 20___ р.</t>
  </si>
  <si>
    <t>"____" ___________ 20___ р.</t>
  </si>
  <si>
    <t>-</t>
  </si>
  <si>
    <t>Інші надходження (дохід від безоплатно отриманих активів)</t>
  </si>
  <si>
    <r>
      <t xml:space="preserve">Орган державного управління  </t>
    </r>
    <r>
      <rPr>
        <b/>
        <i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</si>
</sst>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\ _г_р_н_._-;\-* #,##0.00\ _г_р_н_._-;_-* \-??\ _г_р_н_._-;_-@_-"/>
    <numFmt numFmtId="173" formatCode="###\ ##0.000"/>
    <numFmt numFmtId="174" formatCode="_(\$* #,##0.00_);_(\$* \(#,##0.00\);_(\$* \-??_);_(@_)"/>
    <numFmt numFmtId="175" formatCode="_(* #,##0_);_(* \(#,##0\);_(* \-_);_(@_)"/>
    <numFmt numFmtId="176" formatCode="_(* #,##0.00_);_(* \(#,##0.00\);_(* \-??_);_(@_)"/>
    <numFmt numFmtId="177" formatCode="_-* #,##0.00_₴_-;\-* #,##0.00_₴_-;_-* \-??_₴_-;_-@_-"/>
    <numFmt numFmtId="178" formatCode="#,##0.00&quot;р.&quot;;\-#,##0.00&quot;р.&quot;"/>
    <numFmt numFmtId="179" formatCode="#,##0.0_ ;[Red]\-#,##0.0\ "/>
    <numFmt numFmtId="180" formatCode="_-* #,##0.00_р_._-;\-* #,##0.00_р_._-;_-* \-??_р_._-;_-@_-"/>
    <numFmt numFmtId="181" formatCode="#,##0&quot;р.&quot;;[Red]\-#,##0&quot;р.&quot;"/>
    <numFmt numFmtId="182" formatCode="0.0;\(0.0\);\ ;\-"/>
    <numFmt numFmtId="183" formatCode="_(* #,##0.0_);_(* \(#,##0.0\);_(* \-_);_(@_)"/>
    <numFmt numFmtId="184" formatCode="#,##0.0"/>
    <numFmt numFmtId="185" formatCode="0.0"/>
    <numFmt numFmtId="186" formatCode="_(* #,##0.0_);_(* \(#,##0.0\);_(* \-??_);_(@_)"/>
    <numFmt numFmtId="187" formatCode="_(* #,##0_);_(* \(#,##0\);_(* \-??_);_(@_)"/>
    <numFmt numFmtId="188" formatCode="_-* #,##0.0_₴_-;\-* #,##0.0_₴_-;_-* &quot;-&quot;?_₴_-;_-@_-"/>
    <numFmt numFmtId="189" formatCode="0.0%"/>
    <numFmt numFmtId="190" formatCode="0.00;[Red]0.00"/>
    <numFmt numFmtId="191" formatCode="#,##0.0_р_."/>
  </numFmts>
  <fonts count="9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4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3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3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3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3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3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3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3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3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3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3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3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3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4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4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4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4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4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4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2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73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4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4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4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4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4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5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6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7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78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9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80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2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8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4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85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7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72" fontId="0" fillId="0" borderId="0" applyFill="0" applyBorder="0" applyAlignment="0" applyProtection="0"/>
    <xf numFmtId="0" fontId="89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2" fontId="53" fillId="0" borderId="0" applyFill="0" applyBorder="0">
      <alignment horizontal="center" vertical="center" wrapText="1"/>
      <protection locked="0"/>
    </xf>
    <xf numFmtId="173" fontId="52" fillId="0" borderId="0">
      <alignment wrapText="1"/>
      <protection/>
    </xf>
    <xf numFmtId="173" fontId="11" fillId="0" borderId="0">
      <alignment wrapText="1"/>
      <protection/>
    </xf>
  </cellStyleXfs>
  <cellXfs count="205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5" fillId="0" borderId="3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center" vertical="center"/>
    </xf>
    <xf numFmtId="175" fontId="54" fillId="41" borderId="3" xfId="0" applyNumberFormat="1" applyFont="1" applyFill="1" applyBorder="1" applyAlignment="1">
      <alignment horizontal="center" vertical="center" wrapText="1"/>
    </xf>
    <xf numFmtId="183" fontId="54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7" fillId="0" borderId="3" xfId="0" applyFont="1" applyFill="1" applyBorder="1" applyAlignment="1">
      <alignment horizontal="center" vertical="center" wrapText="1"/>
    </xf>
    <xf numFmtId="183" fontId="58" fillId="0" borderId="3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Fill="1" applyAlignment="1">
      <alignment vertical="center"/>
    </xf>
    <xf numFmtId="0" fontId="54" fillId="0" borderId="3" xfId="0" applyNumberFormat="1" applyFont="1" applyFill="1" applyBorder="1" applyAlignment="1">
      <alignment horizontal="center" vertical="center" wrapText="1"/>
    </xf>
    <xf numFmtId="175" fontId="55" fillId="41" borderId="3" xfId="0" applyNumberFormat="1" applyFont="1" applyFill="1" applyBorder="1" applyAlignment="1">
      <alignment horizontal="center" vertical="center" wrapText="1"/>
    </xf>
    <xf numFmtId="183" fontId="55" fillId="41" borderId="3" xfId="0" applyNumberFormat="1" applyFont="1" applyFill="1" applyBorder="1" applyAlignment="1">
      <alignment horizontal="center" vertical="center" wrapText="1"/>
    </xf>
    <xf numFmtId="0" fontId="57" fillId="0" borderId="3" xfId="0" applyNumberFormat="1" applyFont="1" applyFill="1" applyBorder="1" applyAlignment="1">
      <alignment horizontal="center" vertical="center" wrapText="1"/>
    </xf>
    <xf numFmtId="0" fontId="57" fillId="0" borderId="3" xfId="0" applyNumberFormat="1" applyFont="1" applyFill="1" applyBorder="1" applyAlignment="1">
      <alignment horizontal="center" vertical="center"/>
    </xf>
    <xf numFmtId="0" fontId="54" fillId="0" borderId="3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175" fontId="55" fillId="7" borderId="3" xfId="0" applyNumberFormat="1" applyFont="1" applyFill="1" applyBorder="1" applyAlignment="1">
      <alignment horizontal="center" vertical="center" wrapText="1"/>
    </xf>
    <xf numFmtId="183" fontId="55" fillId="7" borderId="3" xfId="0" applyNumberFormat="1" applyFont="1" applyFill="1" applyBorder="1" applyAlignment="1">
      <alignment horizontal="center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center" vertical="center" wrapText="1"/>
    </xf>
    <xf numFmtId="184" fontId="54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left" vertical="center" wrapText="1"/>
    </xf>
    <xf numFmtId="184" fontId="57" fillId="0" borderId="0" xfId="0" applyNumberFormat="1" applyFont="1" applyFill="1" applyBorder="1" applyAlignment="1">
      <alignment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186" fontId="55" fillId="0" borderId="3" xfId="0" applyNumberFormat="1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186" fontId="54" fillId="0" borderId="3" xfId="0" applyNumberFormat="1" applyFont="1" applyFill="1" applyBorder="1" applyAlignment="1">
      <alignment horizontal="center" vertical="center" wrapText="1"/>
    </xf>
    <xf numFmtId="185" fontId="54" fillId="0" borderId="0" xfId="0" applyNumberFormat="1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23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184" fontId="54" fillId="0" borderId="3" xfId="0" applyNumberFormat="1" applyFont="1" applyFill="1" applyBorder="1" applyAlignment="1">
      <alignment horizontal="center" vertical="center" wrapText="1"/>
    </xf>
    <xf numFmtId="187" fontId="54" fillId="0" borderId="3" xfId="0" applyNumberFormat="1" applyFont="1" applyFill="1" applyBorder="1" applyAlignment="1">
      <alignment horizontal="center" vertical="center" wrapText="1"/>
    </xf>
    <xf numFmtId="184" fontId="55" fillId="0" borderId="3" xfId="0" applyNumberFormat="1" applyFont="1" applyFill="1" applyBorder="1" applyAlignment="1">
      <alignment horizontal="center" vertical="center" wrapText="1"/>
    </xf>
    <xf numFmtId="187" fontId="55" fillId="41" borderId="3" xfId="0" applyNumberFormat="1" applyFont="1" applyFill="1" applyBorder="1" applyAlignment="1">
      <alignment horizontal="center" vertical="center" wrapText="1"/>
    </xf>
    <xf numFmtId="187" fontId="55" fillId="0" borderId="3" xfId="0" applyNumberFormat="1" applyFont="1" applyFill="1" applyBorder="1" applyAlignment="1">
      <alignment horizontal="center" vertical="center" wrapText="1"/>
    </xf>
    <xf numFmtId="186" fontId="55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center" vertical="center" wrapText="1" shrinkToFit="1"/>
    </xf>
    <xf numFmtId="0" fontId="60" fillId="0" borderId="23" xfId="0" applyFont="1" applyFill="1" applyBorder="1" applyAlignment="1">
      <alignment horizontal="center" vertical="center" wrapText="1" shrinkToFit="1"/>
    </xf>
    <xf numFmtId="185" fontId="55" fillId="0" borderId="0" xfId="0" applyNumberFormat="1" applyFont="1" applyFill="1" applyBorder="1" applyAlignment="1">
      <alignment horizontal="right" vertical="center" wrapText="1"/>
    </xf>
    <xf numFmtId="185" fontId="55" fillId="0" borderId="0" xfId="0" applyNumberFormat="1" applyFont="1" applyFill="1" applyBorder="1" applyAlignment="1">
      <alignment horizontal="center" vertical="center" wrapText="1"/>
    </xf>
    <xf numFmtId="184" fontId="55" fillId="0" borderId="0" xfId="0" applyNumberFormat="1" applyFont="1" applyFill="1" applyBorder="1" applyAlignment="1">
      <alignment horizontal="center" vertical="center" wrapText="1"/>
    </xf>
    <xf numFmtId="184" fontId="55" fillId="0" borderId="0" xfId="0" applyNumberFormat="1" applyFont="1" applyFill="1" applyBorder="1" applyAlignment="1">
      <alignment horizontal="center" vertical="center"/>
    </xf>
    <xf numFmtId="3" fontId="60" fillId="0" borderId="3" xfId="0" applyNumberFormat="1" applyFont="1" applyFill="1" applyBorder="1" applyAlignment="1">
      <alignment horizontal="center" vertical="center" wrapText="1" shrinkToFit="1"/>
    </xf>
    <xf numFmtId="0" fontId="60" fillId="0" borderId="3" xfId="0" applyFont="1" applyFill="1" applyBorder="1" applyAlignment="1">
      <alignment horizontal="left" vertical="center" wrapText="1" shrinkToFit="1"/>
    </xf>
    <xf numFmtId="0" fontId="54" fillId="0" borderId="22" xfId="0" applyFont="1" applyFill="1" applyBorder="1" applyAlignment="1">
      <alignment vertical="center"/>
    </xf>
    <xf numFmtId="0" fontId="62" fillId="0" borderId="0" xfId="0" applyFont="1" applyFill="1" applyAlignment="1">
      <alignment horizontal="right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87" fontId="54" fillId="41" borderId="3" xfId="0" applyNumberFormat="1" applyFont="1" applyFill="1" applyBorder="1" applyAlignment="1">
      <alignment horizontal="center" vertical="center" wrapText="1"/>
    </xf>
    <xf numFmtId="186" fontId="54" fillId="41" borderId="3" xfId="0" applyNumberFormat="1" applyFont="1" applyFill="1" applyBorder="1" applyAlignment="1">
      <alignment horizontal="center" vertical="center" wrapText="1"/>
    </xf>
    <xf numFmtId="185" fontId="54" fillId="41" borderId="3" xfId="0" applyNumberFormat="1" applyFont="1" applyFill="1" applyBorder="1" applyAlignment="1">
      <alignment horizontal="center" vertical="center" wrapText="1"/>
    </xf>
    <xf numFmtId="185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 vertical="center"/>
    </xf>
    <xf numFmtId="185" fontId="55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 vertic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89" fontId="54" fillId="0" borderId="3" xfId="0" applyNumberFormat="1" applyFont="1" applyFill="1" applyBorder="1" applyAlignment="1">
      <alignment horizontal="center" vertical="center" wrapText="1"/>
    </xf>
    <xf numFmtId="189" fontId="54" fillId="56" borderId="3" xfId="0" applyNumberFormat="1" applyFont="1" applyFill="1" applyBorder="1" applyAlignment="1">
      <alignment horizontal="center" vertical="center" wrapText="1"/>
    </xf>
    <xf numFmtId="189" fontId="54" fillId="57" borderId="3" xfId="0" applyNumberFormat="1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 shrinkToFit="1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vertical="center"/>
    </xf>
    <xf numFmtId="191" fontId="55" fillId="7" borderId="23" xfId="0" applyNumberFormat="1" applyFont="1" applyFill="1" applyBorder="1" applyAlignment="1">
      <alignment horizontal="right" vertical="center" wrapText="1"/>
    </xf>
    <xf numFmtId="184" fontId="55" fillId="41" borderId="3" xfId="0" applyNumberFormat="1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/>
    </xf>
    <xf numFmtId="175" fontId="54" fillId="58" borderId="3" xfId="0" applyNumberFormat="1" applyFont="1" applyFill="1" applyBorder="1" applyAlignment="1">
      <alignment horizontal="center" vertical="center" wrapText="1"/>
    </xf>
    <xf numFmtId="183" fontId="54" fillId="58" borderId="3" xfId="0" applyNumberFormat="1" applyFont="1" applyFill="1" applyBorder="1" applyAlignment="1">
      <alignment horizontal="center" vertical="center" wrapText="1"/>
    </xf>
    <xf numFmtId="183" fontId="54" fillId="59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vertical="center"/>
    </xf>
    <xf numFmtId="0" fontId="67" fillId="0" borderId="25" xfId="0" applyFont="1" applyFill="1" applyBorder="1" applyAlignment="1">
      <alignment vertical="center"/>
    </xf>
    <xf numFmtId="0" fontId="67" fillId="0" borderId="25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vertical="center"/>
    </xf>
    <xf numFmtId="0" fontId="60" fillId="0" borderId="26" xfId="0" applyFont="1" applyFill="1" applyBorder="1" applyAlignment="1">
      <alignment vertical="center"/>
    </xf>
    <xf numFmtId="0" fontId="60" fillId="0" borderId="26" xfId="0" applyFont="1" applyFill="1" applyBorder="1" applyAlignment="1">
      <alignment vertical="center" wrapText="1"/>
    </xf>
    <xf numFmtId="0" fontId="60" fillId="0" borderId="21" xfId="0" applyFont="1" applyFill="1" applyBorder="1" applyAlignment="1">
      <alignment vertical="center"/>
    </xf>
    <xf numFmtId="0" fontId="60" fillId="0" borderId="3" xfId="0" applyFont="1" applyFill="1" applyBorder="1" applyAlignment="1">
      <alignment vertical="center" wrapText="1"/>
    </xf>
    <xf numFmtId="0" fontId="60" fillId="0" borderId="27" xfId="0" applyFont="1" applyFill="1" applyBorder="1" applyAlignment="1">
      <alignment vertical="center" wrapText="1"/>
    </xf>
    <xf numFmtId="0" fontId="60" fillId="0" borderId="27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left" vertical="center" wrapText="1"/>
    </xf>
    <xf numFmtId="0" fontId="55" fillId="0" borderId="3" xfId="0" applyFont="1" applyFill="1" applyBorder="1" applyAlignment="1">
      <alignment horizontal="left" vertical="center" wrapText="1"/>
    </xf>
    <xf numFmtId="184" fontId="54" fillId="0" borderId="0" xfId="0" applyNumberFormat="1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89" fontId="54" fillId="0" borderId="3" xfId="0" applyNumberFormat="1" applyFont="1" applyFill="1" applyBorder="1" applyAlignment="1">
      <alignment horizontal="center" vertical="center" wrapText="1"/>
    </xf>
    <xf numFmtId="186" fontId="54" fillId="0" borderId="3" xfId="0" applyNumberFormat="1" applyFont="1" applyFill="1" applyBorder="1" applyAlignment="1">
      <alignment horizontal="center" vertical="center" wrapText="1"/>
    </xf>
    <xf numFmtId="186" fontId="55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185" fontId="55" fillId="41" borderId="3" xfId="0" applyNumberFormat="1" applyFont="1" applyFill="1" applyBorder="1" applyAlignment="1">
      <alignment horizontal="center" vertical="center" wrapText="1"/>
    </xf>
    <xf numFmtId="1" fontId="55" fillId="41" borderId="3" xfId="0" applyNumberFormat="1" applyFont="1" applyFill="1" applyBorder="1" applyAlignment="1">
      <alignment horizontal="center" vertical="center" wrapText="1"/>
    </xf>
    <xf numFmtId="1" fontId="54" fillId="0" borderId="3" xfId="0" applyNumberFormat="1" applyFont="1" applyFill="1" applyBorder="1" applyAlignment="1">
      <alignment horizontal="center" vertical="center" wrapText="1"/>
    </xf>
    <xf numFmtId="190" fontId="54" fillId="0" borderId="3" xfId="0" applyNumberFormat="1" applyFont="1" applyFill="1" applyBorder="1" applyAlignment="1">
      <alignment horizontal="center" vertical="center" wrapText="1"/>
    </xf>
    <xf numFmtId="190" fontId="54" fillId="0" borderId="28" xfId="0" applyNumberFormat="1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/>
    </xf>
    <xf numFmtId="1" fontId="54" fillId="41" borderId="3" xfId="0" applyNumberFormat="1" applyFont="1" applyFill="1" applyBorder="1" applyAlignment="1">
      <alignment horizontal="center" vertical="center" wrapText="1"/>
    </xf>
    <xf numFmtId="1" fontId="54" fillId="56" borderId="29" xfId="0" applyNumberFormat="1" applyFont="1" applyFill="1" applyBorder="1" applyAlignment="1">
      <alignment horizontal="center" vertical="center" wrapText="1"/>
    </xf>
    <xf numFmtId="1" fontId="54" fillId="56" borderId="3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54" fillId="0" borderId="27" xfId="0" applyFont="1" applyFill="1" applyBorder="1" applyAlignment="1">
      <alignment horizontal="center" vertical="center"/>
    </xf>
    <xf numFmtId="0" fontId="55" fillId="0" borderId="3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60" fillId="0" borderId="3" xfId="0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/>
    </xf>
    <xf numFmtId="187" fontId="60" fillId="0" borderId="3" xfId="0" applyNumberFormat="1" applyFont="1" applyFill="1" applyBorder="1" applyAlignment="1">
      <alignment horizontal="center" vertical="center" wrapText="1"/>
    </xf>
    <xf numFmtId="4" fontId="60" fillId="0" borderId="3" xfId="0" applyNumberFormat="1" applyFont="1" applyFill="1" applyBorder="1" applyAlignment="1">
      <alignment horizontal="center" vertical="center" wrapText="1"/>
    </xf>
    <xf numFmtId="184" fontId="60" fillId="0" borderId="3" xfId="0" applyNumberFormat="1" applyFont="1" applyFill="1" applyBorder="1" applyAlignment="1">
      <alignment horizontal="center" vertical="center" wrapText="1"/>
    </xf>
    <xf numFmtId="189" fontId="60" fillId="0" borderId="27" xfId="0" applyNumberFormat="1" applyFont="1" applyFill="1" applyBorder="1" applyAlignment="1">
      <alignment horizontal="center" vertical="center" wrapText="1"/>
    </xf>
    <xf numFmtId="186" fontId="60" fillId="0" borderId="3" xfId="0" applyNumberFormat="1" applyFont="1" applyFill="1" applyBorder="1" applyAlignment="1">
      <alignment horizontal="center" vertical="center" wrapText="1"/>
    </xf>
    <xf numFmtId="186" fontId="60" fillId="0" borderId="27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 shrinkToFit="1"/>
    </xf>
    <xf numFmtId="187" fontId="55" fillId="41" borderId="3" xfId="0" applyNumberFormat="1" applyFont="1" applyFill="1" applyBorder="1" applyAlignment="1">
      <alignment horizontal="center" vertical="center" wrapText="1"/>
    </xf>
    <xf numFmtId="186" fontId="61" fillId="0" borderId="27" xfId="0" applyNumberFormat="1" applyFont="1" applyFill="1" applyBorder="1" applyAlignment="1">
      <alignment horizontal="center" vertical="center" wrapText="1"/>
    </xf>
    <xf numFmtId="186" fontId="61" fillId="0" borderId="3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49" fontId="60" fillId="0" borderId="3" xfId="0" applyNumberFormat="1" applyFont="1" applyFill="1" applyBorder="1" applyAlignment="1">
      <alignment horizontal="left" vertical="center" wrapText="1"/>
    </xf>
    <xf numFmtId="1" fontId="60" fillId="0" borderId="3" xfId="0" applyNumberFormat="1" applyFont="1" applyFill="1" applyBorder="1" applyAlignment="1">
      <alignment horizontal="right" wrapText="1"/>
    </xf>
    <xf numFmtId="185" fontId="60" fillId="0" borderId="3" xfId="0" applyNumberFormat="1" applyFont="1" applyFill="1" applyBorder="1" applyAlignment="1">
      <alignment horizontal="right" wrapText="1"/>
    </xf>
    <xf numFmtId="0" fontId="60" fillId="0" borderId="3" xfId="0" applyFont="1" applyFill="1" applyBorder="1" applyAlignment="1">
      <alignment horizontal="left" vertical="center" wrapText="1"/>
    </xf>
    <xf numFmtId="1" fontId="55" fillId="41" borderId="3" xfId="0" applyNumberFormat="1" applyFont="1" applyFill="1" applyBorder="1" applyAlignment="1">
      <alignment horizontal="right" wrapText="1" shrinkToFit="1"/>
    </xf>
    <xf numFmtId="49" fontId="54" fillId="0" borderId="3" xfId="0" applyNumberFormat="1" applyFont="1" applyFill="1" applyBorder="1" applyAlignment="1">
      <alignment horizontal="left" vertical="center" wrapText="1"/>
    </xf>
    <xf numFmtId="3" fontId="55" fillId="0" borderId="3" xfId="0" applyNumberFormat="1" applyFont="1" applyFill="1" applyBorder="1" applyAlignment="1">
      <alignment horizontal="left" vertical="center" wrapText="1"/>
    </xf>
    <xf numFmtId="187" fontId="54" fillId="0" borderId="3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187" fontId="54" fillId="41" borderId="3" xfId="0" applyNumberFormat="1" applyFont="1" applyFill="1" applyBorder="1" applyAlignment="1">
      <alignment horizontal="center" vertical="center" wrapText="1"/>
    </xf>
    <xf numFmtId="49" fontId="55" fillId="0" borderId="3" xfId="0" applyNumberFormat="1" applyFont="1" applyFill="1" applyBorder="1" applyAlignment="1">
      <alignment horizontal="left" vertical="center" wrapText="1"/>
    </xf>
    <xf numFmtId="187" fontId="60" fillId="0" borderId="3" xfId="0" applyNumberFormat="1" applyFont="1" applyFill="1" applyBorder="1" applyAlignment="1">
      <alignment horizontal="left" vertical="center" wrapText="1"/>
    </xf>
    <xf numFmtId="184" fontId="55" fillId="41" borderId="3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/>
    </xf>
    <xf numFmtId="184" fontId="60" fillId="0" borderId="28" xfId="0" applyNumberFormat="1" applyFont="1" applyFill="1" applyBorder="1" applyAlignment="1">
      <alignment horizontal="center" vertical="center" wrapText="1"/>
    </xf>
    <xf numFmtId="184" fontId="60" fillId="0" borderId="27" xfId="0" applyNumberFormat="1" applyFont="1" applyFill="1" applyBorder="1" applyAlignment="1">
      <alignment horizontal="center" vertical="center" wrapText="1"/>
    </xf>
    <xf numFmtId="184" fontId="60" fillId="0" borderId="29" xfId="0" applyNumberFormat="1" applyFont="1" applyFill="1" applyBorder="1" applyAlignment="1">
      <alignment horizontal="center" vertical="center" wrapText="1"/>
    </xf>
    <xf numFmtId="184" fontId="60" fillId="0" borderId="25" xfId="0" applyNumberFormat="1" applyFont="1" applyFill="1" applyBorder="1" applyAlignment="1">
      <alignment horizontal="center" vertical="center" wrapText="1"/>
    </xf>
    <xf numFmtId="184" fontId="60" fillId="0" borderId="30" xfId="0" applyNumberFormat="1" applyFont="1" applyFill="1" applyBorder="1" applyAlignment="1">
      <alignment horizontal="center" vertical="center" wrapText="1"/>
    </xf>
    <xf numFmtId="187" fontId="60" fillId="0" borderId="23" xfId="0" applyNumberFormat="1" applyFont="1" applyFill="1" applyBorder="1" applyAlignment="1">
      <alignment horizontal="left" vertical="center" wrapText="1"/>
    </xf>
    <xf numFmtId="187" fontId="60" fillId="0" borderId="2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 vertical="center" wrapText="1"/>
    </xf>
    <xf numFmtId="184" fontId="55" fillId="41" borderId="31" xfId="0" applyNumberFormat="1" applyFont="1" applyFill="1" applyBorder="1" applyAlignment="1">
      <alignment horizontal="center" vertical="center" wrapText="1"/>
    </xf>
  </cellXfs>
  <cellStyles count="400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Hyperlink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Followed Hyperlink" xfId="336"/>
    <cellStyle name="Плохой" xfId="337"/>
    <cellStyle name="Плохой 2" xfId="338"/>
    <cellStyle name="Плохой 3" xfId="339"/>
    <cellStyle name="Пояснение" xfId="340"/>
    <cellStyle name="Пояснение 2" xfId="341"/>
    <cellStyle name="Пояснение 3" xfId="342"/>
    <cellStyle name="Примечание" xfId="343"/>
    <cellStyle name="Примечание 2" xfId="344"/>
    <cellStyle name="Примечание 3" xfId="345"/>
    <cellStyle name="Percent" xfId="346"/>
    <cellStyle name="Процентный 2" xfId="347"/>
    <cellStyle name="Процентный 2 10" xfId="348"/>
    <cellStyle name="Процентный 2 11" xfId="349"/>
    <cellStyle name="Процентный 2 12" xfId="350"/>
    <cellStyle name="Процентный 2 13" xfId="351"/>
    <cellStyle name="Процентный 2 14" xfId="352"/>
    <cellStyle name="Процентный 2 15" xfId="353"/>
    <cellStyle name="Процентный 2 16" xfId="354"/>
    <cellStyle name="Процентный 2 2" xfId="355"/>
    <cellStyle name="Процентный 2 3" xfId="356"/>
    <cellStyle name="Процентный 2 4" xfId="357"/>
    <cellStyle name="Процентный 2 5" xfId="358"/>
    <cellStyle name="Процентный 2 6" xfId="359"/>
    <cellStyle name="Процентный 2 7" xfId="360"/>
    <cellStyle name="Процентный 2 8" xfId="361"/>
    <cellStyle name="Процентный 2 9" xfId="362"/>
    <cellStyle name="Процентный 3" xfId="363"/>
    <cellStyle name="Процентный 4" xfId="364"/>
    <cellStyle name="Процентный 4 2" xfId="365"/>
    <cellStyle name="Связанная ячейка" xfId="366"/>
    <cellStyle name="Связанная ячейка 2" xfId="367"/>
    <cellStyle name="Связанная ячейка 3" xfId="368"/>
    <cellStyle name="Стиль 1" xfId="369"/>
    <cellStyle name="Стиль 1 2" xfId="370"/>
    <cellStyle name="Стиль 1 3" xfId="371"/>
    <cellStyle name="Стиль 1 4" xfId="372"/>
    <cellStyle name="Стиль 1 5" xfId="373"/>
    <cellStyle name="Стиль 1 6" xfId="374"/>
    <cellStyle name="Стиль 1 7" xfId="375"/>
    <cellStyle name="Текст предупреждения" xfId="376"/>
    <cellStyle name="Текст предупреждения 2" xfId="377"/>
    <cellStyle name="Текст предупреждения 3" xfId="378"/>
    <cellStyle name="Тысячи [0]_1.62" xfId="379"/>
    <cellStyle name="Тысячи_1.62" xfId="380"/>
    <cellStyle name="Comma" xfId="381"/>
    <cellStyle name="Comma [0]" xfId="382"/>
    <cellStyle name="Финансовый 2" xfId="383"/>
    <cellStyle name="Финансовый 2 10" xfId="384"/>
    <cellStyle name="Финансовый 2 11" xfId="385"/>
    <cellStyle name="Финансовый 2 12" xfId="386"/>
    <cellStyle name="Финансовый 2 13" xfId="387"/>
    <cellStyle name="Финансовый 2 14" xfId="388"/>
    <cellStyle name="Финансовый 2 15" xfId="389"/>
    <cellStyle name="Финансовый 2 16" xfId="390"/>
    <cellStyle name="Финансовый 2 17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7" xfId="397"/>
    <cellStyle name="Финансовый 2 8" xfId="398"/>
    <cellStyle name="Финансовый 2 9" xfId="399"/>
    <cellStyle name="Финансовый 3" xfId="400"/>
    <cellStyle name="Финансовый 3 2" xfId="401"/>
    <cellStyle name="Финансовый 4" xfId="402"/>
    <cellStyle name="Финансовый 4 2" xfId="403"/>
    <cellStyle name="Финансовый 4 3" xfId="404"/>
    <cellStyle name="Финансовый 5" xfId="405"/>
    <cellStyle name="Финансовый 6" xfId="406"/>
    <cellStyle name="Финансовый 7" xfId="407"/>
    <cellStyle name="Хороший" xfId="408"/>
    <cellStyle name="Хороший 2" xfId="409"/>
    <cellStyle name="Хороший 3" xfId="410"/>
    <cellStyle name="числовой" xfId="411"/>
    <cellStyle name="Ю" xfId="412"/>
    <cellStyle name="Ю-FreeSet_10" xfId="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112"/>
  <sheetViews>
    <sheetView view="pageBreakPreview" zoomScale="85" zoomScaleNormal="75" zoomScaleSheetLayoutView="85" zoomScalePageLayoutView="0" workbookViewId="0" topLeftCell="A24">
      <selection activeCell="A18" sqref="A18"/>
    </sheetView>
  </sheetViews>
  <sheetFormatPr defaultColWidth="9.00390625" defaultRowHeight="12.75"/>
  <cols>
    <col min="1" max="1" width="74.75390625" style="1" customWidth="1"/>
    <col min="2" max="2" width="11.00390625" style="2" customWidth="1"/>
    <col min="3" max="3" width="14.375" style="2" customWidth="1"/>
    <col min="4" max="4" width="13.25390625" style="2" customWidth="1"/>
    <col min="5" max="6" width="16.75390625" style="1" customWidth="1"/>
    <col min="7" max="7" width="17.75390625" style="1" customWidth="1"/>
    <col min="8" max="8" width="9.125" style="1" customWidth="1"/>
    <col min="9" max="9" width="9.75390625" style="1" customWidth="1"/>
    <col min="10" max="16384" width="9.125" style="1" customWidth="1"/>
  </cols>
  <sheetData>
    <row r="1" ht="18.75" hidden="1">
      <c r="E1" s="1" t="s">
        <v>0</v>
      </c>
    </row>
    <row r="2" ht="18.75" hidden="1">
      <c r="D2" s="1" t="s">
        <v>1</v>
      </c>
    </row>
    <row r="3" ht="18.75" hidden="1">
      <c r="D3" s="1" t="s">
        <v>218</v>
      </c>
    </row>
    <row r="4" ht="18.75" hidden="1">
      <c r="D4" s="1"/>
    </row>
    <row r="5" spans="1:7" ht="18.75">
      <c r="A5" s="103" t="s">
        <v>219</v>
      </c>
      <c r="B5" s="104"/>
      <c r="C5" s="104"/>
      <c r="D5" s="104"/>
      <c r="E5" s="128" t="s">
        <v>220</v>
      </c>
      <c r="F5" s="128"/>
      <c r="G5" s="103"/>
    </row>
    <row r="6" spans="1:7" ht="18.75">
      <c r="A6" s="103" t="s">
        <v>221</v>
      </c>
      <c r="B6" s="104"/>
      <c r="C6" s="104"/>
      <c r="D6" s="104"/>
      <c r="E6" s="105" t="s">
        <v>222</v>
      </c>
      <c r="F6" s="105"/>
      <c r="G6" s="103"/>
    </row>
    <row r="7" spans="1:7" ht="18.75">
      <c r="A7" s="103" t="s">
        <v>223</v>
      </c>
      <c r="B7" s="104"/>
      <c r="C7" s="104"/>
      <c r="D7" s="104"/>
      <c r="E7" s="106"/>
      <c r="F7" s="106"/>
      <c r="G7" s="103"/>
    </row>
    <row r="8" spans="1:7" ht="18.75">
      <c r="A8" s="103" t="s">
        <v>224</v>
      </c>
      <c r="B8" s="104"/>
      <c r="C8" s="104"/>
      <c r="D8" s="104"/>
      <c r="E8" s="106"/>
      <c r="F8" s="107" t="s">
        <v>225</v>
      </c>
      <c r="G8" s="103"/>
    </row>
    <row r="9" spans="1:7" ht="18.75">
      <c r="A9" s="103" t="s">
        <v>226</v>
      </c>
      <c r="B9" s="104"/>
      <c r="C9" s="104"/>
      <c r="D9" s="104"/>
      <c r="E9" s="103" t="s">
        <v>227</v>
      </c>
      <c r="F9" s="103"/>
      <c r="G9" s="103"/>
    </row>
    <row r="10" ht="18.75">
      <c r="D10" s="1"/>
    </row>
    <row r="11" ht="18.75" hidden="1"/>
    <row r="12" spans="1:7" ht="18.75" customHeight="1">
      <c r="A12" s="95"/>
      <c r="B12" s="120"/>
      <c r="C12" s="120"/>
      <c r="D12" s="120"/>
      <c r="E12" s="95"/>
      <c r="F12" s="121" t="s">
        <v>2</v>
      </c>
      <c r="G12" s="121"/>
    </row>
    <row r="13" spans="1:7" ht="38.25" customHeight="1">
      <c r="A13" s="109" t="s">
        <v>3</v>
      </c>
      <c r="B13" s="119" t="s">
        <v>205</v>
      </c>
      <c r="C13" s="119"/>
      <c r="D13" s="119"/>
      <c r="E13" s="119"/>
      <c r="F13" s="110" t="s">
        <v>4</v>
      </c>
      <c r="G13" s="99">
        <v>40390032</v>
      </c>
    </row>
    <row r="14" spans="1:7" ht="18.75" customHeight="1">
      <c r="A14" s="109" t="s">
        <v>5</v>
      </c>
      <c r="B14" s="119" t="s">
        <v>208</v>
      </c>
      <c r="C14" s="119"/>
      <c r="D14" s="119"/>
      <c r="E14" s="111"/>
      <c r="F14" s="110" t="s">
        <v>6</v>
      </c>
      <c r="G14" s="99">
        <v>150</v>
      </c>
    </row>
    <row r="15" spans="1:7" ht="18.75" customHeight="1">
      <c r="A15" s="109" t="s">
        <v>7</v>
      </c>
      <c r="B15" s="119" t="s">
        <v>209</v>
      </c>
      <c r="C15" s="119"/>
      <c r="D15" s="119"/>
      <c r="E15" s="111"/>
      <c r="F15" s="110" t="s">
        <v>8</v>
      </c>
      <c r="G15" s="99">
        <v>2110400000</v>
      </c>
    </row>
    <row r="16" spans="1:7" ht="18.75" customHeight="1">
      <c r="A16" s="109" t="s">
        <v>230</v>
      </c>
      <c r="B16" s="119" t="s">
        <v>210</v>
      </c>
      <c r="C16" s="119"/>
      <c r="D16" s="119"/>
      <c r="E16" s="112"/>
      <c r="F16" s="110" t="s">
        <v>9</v>
      </c>
      <c r="G16" s="99"/>
    </row>
    <row r="17" spans="1:7" ht="18.75" customHeight="1">
      <c r="A17" s="109" t="s">
        <v>10</v>
      </c>
      <c r="B17" s="119" t="s">
        <v>211</v>
      </c>
      <c r="C17" s="119"/>
      <c r="D17" s="119"/>
      <c r="E17" s="112"/>
      <c r="F17" s="110" t="s">
        <v>11</v>
      </c>
      <c r="G17" s="99"/>
    </row>
    <row r="18" spans="1:7" ht="18.75" customHeight="1">
      <c r="A18" s="109" t="s">
        <v>12</v>
      </c>
      <c r="B18" s="119" t="s">
        <v>212</v>
      </c>
      <c r="C18" s="119"/>
      <c r="D18" s="119"/>
      <c r="E18" s="112"/>
      <c r="F18" s="113" t="s">
        <v>13</v>
      </c>
      <c r="G18" s="99" t="s">
        <v>217</v>
      </c>
    </row>
    <row r="19" spans="1:7" ht="18.75" customHeight="1">
      <c r="A19" s="109" t="s">
        <v>14</v>
      </c>
      <c r="B19" s="119" t="s">
        <v>213</v>
      </c>
      <c r="C19" s="119"/>
      <c r="D19" s="119"/>
      <c r="E19" s="122" t="s">
        <v>15</v>
      </c>
      <c r="F19" s="122"/>
      <c r="G19" s="98"/>
    </row>
    <row r="20" spans="1:7" ht="18.75" customHeight="1">
      <c r="A20" s="109" t="s">
        <v>16</v>
      </c>
      <c r="B20" s="119" t="s">
        <v>214</v>
      </c>
      <c r="C20" s="119"/>
      <c r="D20" s="119"/>
      <c r="E20" s="122" t="s">
        <v>17</v>
      </c>
      <c r="F20" s="122"/>
      <c r="G20" s="114"/>
    </row>
    <row r="21" spans="1:7" ht="18.75" customHeight="1">
      <c r="A21" s="109" t="s">
        <v>18</v>
      </c>
      <c r="B21" s="118">
        <v>191</v>
      </c>
      <c r="C21" s="118"/>
      <c r="D21" s="118"/>
      <c r="E21" s="112"/>
      <c r="F21" s="112"/>
      <c r="G21" s="115"/>
    </row>
    <row r="22" spans="1:7" ht="45" customHeight="1">
      <c r="A22" s="109" t="s">
        <v>19</v>
      </c>
      <c r="B22" s="118" t="s">
        <v>215</v>
      </c>
      <c r="C22" s="118"/>
      <c r="D22" s="118"/>
      <c r="E22" s="118"/>
      <c r="F22" s="111"/>
      <c r="G22" s="116"/>
    </row>
    <row r="23" spans="1:7" ht="18.75" customHeight="1">
      <c r="A23" s="109" t="s">
        <v>20</v>
      </c>
      <c r="B23" s="118">
        <v>502238898</v>
      </c>
      <c r="C23" s="118"/>
      <c r="D23" s="118"/>
      <c r="E23" s="112"/>
      <c r="F23" s="112"/>
      <c r="G23" s="115"/>
    </row>
    <row r="24" spans="1:7" ht="18.75" customHeight="1">
      <c r="A24" s="109" t="s">
        <v>21</v>
      </c>
      <c r="B24" s="118" t="s">
        <v>216</v>
      </c>
      <c r="C24" s="118"/>
      <c r="D24" s="118"/>
      <c r="E24" s="111"/>
      <c r="F24" s="111"/>
      <c r="G24" s="116"/>
    </row>
    <row r="25" spans="1:7" ht="18.75">
      <c r="A25" s="108"/>
      <c r="B25" s="117"/>
      <c r="C25" s="117"/>
      <c r="D25" s="117"/>
      <c r="E25" s="95"/>
      <c r="F25" s="95"/>
      <c r="G25" s="95"/>
    </row>
    <row r="26" spans="1:7" ht="18.75">
      <c r="A26" s="127" t="s">
        <v>22</v>
      </c>
      <c r="B26" s="127"/>
      <c r="C26" s="127"/>
      <c r="D26" s="127"/>
      <c r="E26" s="127"/>
      <c r="F26" s="127"/>
      <c r="G26" s="127"/>
    </row>
    <row r="27" spans="1:7" ht="18.75">
      <c r="A27" s="127" t="s">
        <v>23</v>
      </c>
      <c r="B27" s="127"/>
      <c r="C27" s="127"/>
      <c r="D27" s="127"/>
      <c r="E27" s="127"/>
      <c r="F27" s="127"/>
      <c r="G27" s="127"/>
    </row>
    <row r="28" spans="1:7" ht="18.75" customHeight="1">
      <c r="A28" s="125" t="s">
        <v>191</v>
      </c>
      <c r="B28" s="125"/>
      <c r="C28" s="125"/>
      <c r="D28" s="125"/>
      <c r="E28" s="125"/>
      <c r="F28" s="125"/>
      <c r="G28" s="125"/>
    </row>
    <row r="29" spans="1:7" ht="18.75" customHeight="1">
      <c r="A29" s="126" t="s">
        <v>24</v>
      </c>
      <c r="B29" s="126"/>
      <c r="C29" s="126"/>
      <c r="D29" s="126"/>
      <c r="E29" s="126"/>
      <c r="F29" s="126"/>
      <c r="G29" s="126"/>
    </row>
    <row r="30" spans="1:7" ht="18.75">
      <c r="A30" s="7"/>
      <c r="B30" s="6"/>
      <c r="C30" s="7"/>
      <c r="D30" s="7"/>
      <c r="E30" s="7"/>
      <c r="F30" s="7"/>
      <c r="G30" s="7" t="s">
        <v>25</v>
      </c>
    </row>
    <row r="31" spans="1:7" ht="36" customHeight="1">
      <c r="A31" s="123" t="s">
        <v>26</v>
      </c>
      <c r="B31" s="124" t="s">
        <v>27</v>
      </c>
      <c r="C31" s="124" t="s">
        <v>28</v>
      </c>
      <c r="D31" s="124"/>
      <c r="E31" s="124" t="s">
        <v>29</v>
      </c>
      <c r="F31" s="124"/>
      <c r="G31" s="124"/>
    </row>
    <row r="32" spans="1:7" ht="61.5" customHeight="1">
      <c r="A32" s="123"/>
      <c r="B32" s="124"/>
      <c r="C32" s="8" t="s">
        <v>30</v>
      </c>
      <c r="D32" s="8" t="s">
        <v>31</v>
      </c>
      <c r="E32" s="9" t="s">
        <v>32</v>
      </c>
      <c r="F32" s="9" t="s">
        <v>33</v>
      </c>
      <c r="G32" s="9" t="s">
        <v>34</v>
      </c>
    </row>
    <row r="33" spans="1:7" ht="18" customHeight="1">
      <c r="A33" s="4">
        <v>1</v>
      </c>
      <c r="B33" s="5">
        <v>2</v>
      </c>
      <c r="C33" s="5">
        <v>3</v>
      </c>
      <c r="D33" s="5">
        <v>4</v>
      </c>
      <c r="E33" s="5">
        <v>6</v>
      </c>
      <c r="F33" s="5">
        <v>8</v>
      </c>
      <c r="G33" s="5">
        <v>9</v>
      </c>
    </row>
    <row r="34" spans="1:7" ht="18" customHeight="1">
      <c r="A34" s="131" t="s">
        <v>35</v>
      </c>
      <c r="B34" s="131"/>
      <c r="C34" s="131"/>
      <c r="D34" s="131"/>
      <c r="E34" s="131"/>
      <c r="F34" s="131"/>
      <c r="G34" s="131"/>
    </row>
    <row r="35" spans="1:7" s="11" customFormat="1" ht="19.5" customHeight="1">
      <c r="A35" s="132" t="s">
        <v>36</v>
      </c>
      <c r="B35" s="132"/>
      <c r="C35" s="132"/>
      <c r="D35" s="132"/>
      <c r="E35" s="132"/>
      <c r="F35" s="132"/>
      <c r="G35" s="132"/>
    </row>
    <row r="36" spans="1:7" s="11" customFormat="1" ht="37.5">
      <c r="A36" s="12" t="s">
        <v>37</v>
      </c>
      <c r="B36" s="4">
        <v>100</v>
      </c>
      <c r="C36" s="13"/>
      <c r="D36" s="13"/>
      <c r="E36" s="14">
        <v>10500</v>
      </c>
      <c r="F36" s="53">
        <v>10362.4</v>
      </c>
      <c r="G36" s="89">
        <f>SUM(F36*100%/E36)</f>
        <v>0.986895238095238</v>
      </c>
    </row>
    <row r="37" spans="1:7" s="11" customFormat="1" ht="56.25">
      <c r="A37" s="12" t="s">
        <v>38</v>
      </c>
      <c r="B37" s="4">
        <v>110</v>
      </c>
      <c r="C37" s="13"/>
      <c r="D37" s="13"/>
      <c r="E37" s="14">
        <v>117.9</v>
      </c>
      <c r="F37" s="102">
        <v>104.3</v>
      </c>
      <c r="G37" s="89">
        <f>SUM(F37*100%/E37)</f>
        <v>0.8846480067854113</v>
      </c>
    </row>
    <row r="38" spans="1:7" s="11" customFormat="1" ht="37.5">
      <c r="A38" s="12" t="s">
        <v>39</v>
      </c>
      <c r="B38" s="4">
        <v>120</v>
      </c>
      <c r="C38" s="13"/>
      <c r="D38" s="13"/>
      <c r="E38" s="14"/>
      <c r="F38" s="102"/>
      <c r="G38" s="89"/>
    </row>
    <row r="39" spans="1:7" s="11" customFormat="1" ht="19.5" customHeight="1">
      <c r="A39" s="15" t="s">
        <v>40</v>
      </c>
      <c r="B39" s="16">
        <v>121</v>
      </c>
      <c r="C39" s="13"/>
      <c r="D39" s="13"/>
      <c r="E39" s="14"/>
      <c r="F39" s="102"/>
      <c r="G39" s="14"/>
    </row>
    <row r="40" spans="1:7" s="11" customFormat="1" ht="20.25" customHeight="1">
      <c r="A40" s="15"/>
      <c r="B40" s="16">
        <v>122</v>
      </c>
      <c r="C40" s="13"/>
      <c r="D40" s="13"/>
      <c r="E40" s="14"/>
      <c r="F40" s="14"/>
      <c r="G40" s="14"/>
    </row>
    <row r="41" spans="1:7" s="11" customFormat="1" ht="18.75">
      <c r="A41" s="15" t="s">
        <v>40</v>
      </c>
      <c r="B41" s="16">
        <v>123</v>
      </c>
      <c r="C41" s="13"/>
      <c r="D41" s="13"/>
      <c r="E41" s="14"/>
      <c r="F41" s="14"/>
      <c r="G41" s="14"/>
    </row>
    <row r="42" spans="1:7" ht="18.75" customHeight="1">
      <c r="A42" s="12" t="s">
        <v>41</v>
      </c>
      <c r="B42" s="4">
        <v>130</v>
      </c>
      <c r="C42" s="17">
        <f>SUM(C43:C59)</f>
        <v>0</v>
      </c>
      <c r="D42" s="17">
        <f>SUM(D43:D59)</f>
        <v>0</v>
      </c>
      <c r="E42" s="18">
        <f>SUM(E43:E59)</f>
        <v>6960.6</v>
      </c>
      <c r="F42" s="18">
        <f>F43+F47+F48+SUM(F54:F59)</f>
        <v>6925.899999999999</v>
      </c>
      <c r="G42" s="90">
        <f aca="true" t="shared" si="0" ref="G42:G47">SUM(F42*100%/E42)</f>
        <v>0.9950147975749215</v>
      </c>
    </row>
    <row r="43" spans="1:7" s="19" customFormat="1" ht="19.5" customHeight="1">
      <c r="A43" s="12" t="s">
        <v>42</v>
      </c>
      <c r="B43" s="5">
        <v>140</v>
      </c>
      <c r="C43" s="17"/>
      <c r="D43" s="17"/>
      <c r="E43" s="18">
        <f>SUM(E44:E46)</f>
        <v>196.2</v>
      </c>
      <c r="F43" s="18">
        <f>SUM(F44:F46)</f>
        <v>104.3</v>
      </c>
      <c r="G43" s="90">
        <f t="shared" si="0"/>
        <v>0.5316004077471967</v>
      </c>
    </row>
    <row r="44" spans="1:7" s="19" customFormat="1" ht="19.5" customHeight="1">
      <c r="A44" s="15" t="s">
        <v>43</v>
      </c>
      <c r="B44" s="20">
        <v>141</v>
      </c>
      <c r="C44" s="13"/>
      <c r="D44" s="13"/>
      <c r="E44" s="14">
        <v>119.9</v>
      </c>
      <c r="F44" s="14">
        <v>51.9</v>
      </c>
      <c r="G44" s="89">
        <f t="shared" si="0"/>
        <v>0.43286071726438696</v>
      </c>
    </row>
    <row r="45" spans="1:7" s="19" customFormat="1" ht="19.5" customHeight="1">
      <c r="A45" s="15" t="s">
        <v>44</v>
      </c>
      <c r="B45" s="20">
        <v>142</v>
      </c>
      <c r="C45" s="13"/>
      <c r="D45" s="13"/>
      <c r="E45" s="14">
        <v>16</v>
      </c>
      <c r="F45" s="14">
        <v>15.7</v>
      </c>
      <c r="G45" s="89">
        <f t="shared" si="0"/>
        <v>0.98125</v>
      </c>
    </row>
    <row r="46" spans="1:7" s="19" customFormat="1" ht="19.5" customHeight="1">
      <c r="A46" s="15" t="s">
        <v>45</v>
      </c>
      <c r="B46" s="20">
        <v>143</v>
      </c>
      <c r="C46" s="13"/>
      <c r="D46" s="13"/>
      <c r="E46" s="14">
        <v>60.3</v>
      </c>
      <c r="F46" s="14">
        <v>36.7</v>
      </c>
      <c r="G46" s="89">
        <f t="shared" si="0"/>
        <v>0.6086235489220565</v>
      </c>
    </row>
    <row r="47" spans="1:7" s="19" customFormat="1" ht="19.5" customHeight="1">
      <c r="A47" s="12" t="s">
        <v>46</v>
      </c>
      <c r="B47" s="5">
        <v>150</v>
      </c>
      <c r="C47" s="13"/>
      <c r="D47" s="13"/>
      <c r="E47" s="21">
        <v>10</v>
      </c>
      <c r="F47" s="14">
        <v>10</v>
      </c>
      <c r="G47" s="89">
        <f t="shared" si="0"/>
        <v>1</v>
      </c>
    </row>
    <row r="48" spans="1:7" s="19" customFormat="1" ht="19.5" customHeight="1">
      <c r="A48" s="12" t="s">
        <v>47</v>
      </c>
      <c r="B48" s="5">
        <v>160</v>
      </c>
      <c r="C48" s="100"/>
      <c r="D48" s="100"/>
      <c r="E48" s="101">
        <f>SUM(E49:E52)</f>
        <v>117.9</v>
      </c>
      <c r="F48" s="101">
        <f>SUM(F49:F52)</f>
        <v>104.3</v>
      </c>
      <c r="G48" s="89">
        <f>SUM(F48*100%/E48)</f>
        <v>0.8846480067854113</v>
      </c>
    </row>
    <row r="49" spans="1:7" s="19" customFormat="1" ht="19.5" customHeight="1">
      <c r="A49" s="15" t="s">
        <v>48</v>
      </c>
      <c r="B49" s="20">
        <v>161</v>
      </c>
      <c r="C49" s="13"/>
      <c r="D49" s="13"/>
      <c r="E49" s="14">
        <v>31.4</v>
      </c>
      <c r="F49" s="14">
        <v>30.4</v>
      </c>
      <c r="G49" s="89">
        <f>SUM(F49*100%/E49)</f>
        <v>0.9681528662420382</v>
      </c>
    </row>
    <row r="50" spans="1:7" s="19" customFormat="1" ht="19.5" customHeight="1">
      <c r="A50" s="15" t="s">
        <v>49</v>
      </c>
      <c r="B50" s="20">
        <v>162</v>
      </c>
      <c r="C50" s="13"/>
      <c r="D50" s="13"/>
      <c r="E50" s="14">
        <v>12</v>
      </c>
      <c r="F50" s="14">
        <v>10.9</v>
      </c>
      <c r="G50" s="89">
        <f>SUM(F50*100%/E50)</f>
        <v>0.9083333333333333</v>
      </c>
    </row>
    <row r="51" spans="1:7" s="19" customFormat="1" ht="19.5" customHeight="1">
      <c r="A51" s="15" t="s">
        <v>50</v>
      </c>
      <c r="B51" s="20">
        <v>163</v>
      </c>
      <c r="C51" s="13"/>
      <c r="D51" s="13"/>
      <c r="E51" s="14">
        <v>74.5</v>
      </c>
      <c r="F51" s="14">
        <v>63</v>
      </c>
      <c r="G51" s="89">
        <f>SUM(F51*100%/E51)</f>
        <v>0.8456375838926175</v>
      </c>
    </row>
    <row r="52" spans="1:7" s="19" customFormat="1" ht="19.5" customHeight="1">
      <c r="A52" s="15" t="s">
        <v>51</v>
      </c>
      <c r="B52" s="20">
        <v>164</v>
      </c>
      <c r="C52" s="13"/>
      <c r="D52" s="13"/>
      <c r="E52" s="14"/>
      <c r="F52" s="14"/>
      <c r="G52" s="14"/>
    </row>
    <row r="53" spans="1:7" s="19" customFormat="1" ht="19.5" customHeight="1">
      <c r="A53" s="15" t="s">
        <v>52</v>
      </c>
      <c r="B53" s="20">
        <v>165</v>
      </c>
      <c r="C53" s="13"/>
      <c r="D53" s="13"/>
      <c r="E53" s="14">
        <v>8.1</v>
      </c>
      <c r="F53" s="14">
        <v>2.6</v>
      </c>
      <c r="G53" s="89">
        <f>SUM(F53*100%/E53)</f>
        <v>0.3209876543209877</v>
      </c>
    </row>
    <row r="54" spans="1:7" s="19" customFormat="1" ht="19.5" customHeight="1">
      <c r="A54" s="12" t="s">
        <v>53</v>
      </c>
      <c r="B54" s="5">
        <v>170</v>
      </c>
      <c r="C54" s="13"/>
      <c r="D54" s="13"/>
      <c r="E54" s="14">
        <v>5158.5</v>
      </c>
      <c r="F54" s="14">
        <v>5215.2</v>
      </c>
      <c r="G54" s="89">
        <f>SUM(F54*100%/E54)</f>
        <v>1.0109915673160803</v>
      </c>
    </row>
    <row r="55" spans="1:7" s="19" customFormat="1" ht="19.5" customHeight="1">
      <c r="A55" s="12" t="s">
        <v>54</v>
      </c>
      <c r="B55" s="5">
        <v>180</v>
      </c>
      <c r="C55" s="13"/>
      <c r="D55" s="13"/>
      <c r="E55" s="14">
        <v>1134.9</v>
      </c>
      <c r="F55" s="14">
        <v>1100.1</v>
      </c>
      <c r="G55" s="89">
        <f>SUM(F55*100%/E55)</f>
        <v>0.9693365054189795</v>
      </c>
    </row>
    <row r="56" spans="1:7" s="19" customFormat="1" ht="19.5" customHeight="1">
      <c r="A56" s="12" t="s">
        <v>55</v>
      </c>
      <c r="B56" s="5">
        <v>190</v>
      </c>
      <c r="C56" s="13"/>
      <c r="D56" s="13"/>
      <c r="E56" s="14"/>
      <c r="F56" s="14"/>
      <c r="G56" s="14"/>
    </row>
    <row r="57" spans="1:7" s="19" customFormat="1" ht="60" customHeight="1">
      <c r="A57" s="12" t="s">
        <v>56</v>
      </c>
      <c r="B57" s="5">
        <v>200</v>
      </c>
      <c r="C57" s="13"/>
      <c r="D57" s="13"/>
      <c r="E57" s="14">
        <v>10.9</v>
      </c>
      <c r="F57" s="14">
        <v>10.9</v>
      </c>
      <c r="G57" s="89">
        <f>SUM(F57*100%/E57)</f>
        <v>1</v>
      </c>
    </row>
    <row r="58" spans="1:7" s="19" customFormat="1" ht="19.5" customHeight="1">
      <c r="A58" s="12" t="s">
        <v>57</v>
      </c>
      <c r="B58" s="5">
        <v>210</v>
      </c>
      <c r="C58" s="13"/>
      <c r="D58" s="13"/>
      <c r="E58" s="14"/>
      <c r="F58" s="14">
        <v>380.4</v>
      </c>
      <c r="G58" s="14"/>
    </row>
    <row r="59" spans="1:7" s="19" customFormat="1" ht="19.5" customHeight="1">
      <c r="A59" s="12" t="s">
        <v>58</v>
      </c>
      <c r="B59" s="5">
        <v>220</v>
      </c>
      <c r="C59" s="13"/>
      <c r="D59" s="13"/>
      <c r="E59" s="14">
        <v>10</v>
      </c>
      <c r="F59" s="14">
        <v>0.7</v>
      </c>
      <c r="G59" s="89">
        <f aca="true" t="shared" si="1" ref="G59:G68">SUM(F59*100%/E59)</f>
        <v>0.06999999999999999</v>
      </c>
    </row>
    <row r="60" spans="1:7" ht="19.5" customHeight="1">
      <c r="A60" s="12" t="s">
        <v>59</v>
      </c>
      <c r="B60" s="4">
        <v>230</v>
      </c>
      <c r="C60" s="17">
        <f>SUM(C61:C72,C73)</f>
        <v>0</v>
      </c>
      <c r="D60" s="17">
        <f>SUM(D61:D72,D73)</f>
        <v>0</v>
      </c>
      <c r="E60" s="18">
        <f>SUM(E61:E72,E73)</f>
        <v>1109.1</v>
      </c>
      <c r="F60" s="18">
        <f>SUM(F61:F72,F73)</f>
        <v>1189.1</v>
      </c>
      <c r="G60" s="90">
        <f t="shared" si="1"/>
        <v>1.0721305563069154</v>
      </c>
    </row>
    <row r="61" spans="1:7" ht="19.5" customHeight="1">
      <c r="A61" s="15" t="s">
        <v>60</v>
      </c>
      <c r="B61" s="16">
        <v>231</v>
      </c>
      <c r="C61" s="13"/>
      <c r="D61" s="13"/>
      <c r="E61" s="14">
        <v>5</v>
      </c>
      <c r="F61" s="14">
        <v>3.1</v>
      </c>
      <c r="G61" s="89">
        <f t="shared" si="1"/>
        <v>0.62</v>
      </c>
    </row>
    <row r="62" spans="1:7" ht="19.5" customHeight="1">
      <c r="A62" s="15" t="s">
        <v>61</v>
      </c>
      <c r="B62" s="16">
        <v>232</v>
      </c>
      <c r="C62" s="13"/>
      <c r="D62" s="13"/>
      <c r="E62" s="14">
        <v>2</v>
      </c>
      <c r="F62" s="14"/>
      <c r="G62" s="89">
        <f t="shared" si="1"/>
        <v>0</v>
      </c>
    </row>
    <row r="63" spans="1:7" ht="19.5" customHeight="1">
      <c r="A63" s="15" t="s">
        <v>62</v>
      </c>
      <c r="B63" s="16">
        <v>233</v>
      </c>
      <c r="C63" s="13"/>
      <c r="D63" s="13"/>
      <c r="E63" s="14">
        <v>19</v>
      </c>
      <c r="F63" s="14"/>
      <c r="G63" s="89">
        <f t="shared" si="1"/>
        <v>0</v>
      </c>
    </row>
    <row r="64" spans="1:9" s="19" customFormat="1" ht="19.5" customHeight="1">
      <c r="A64" s="15" t="s">
        <v>63</v>
      </c>
      <c r="B64" s="16">
        <v>234</v>
      </c>
      <c r="C64" s="13"/>
      <c r="D64" s="13"/>
      <c r="E64" s="14">
        <v>20</v>
      </c>
      <c r="F64" s="14">
        <v>18.2</v>
      </c>
      <c r="G64" s="89">
        <f t="shared" si="1"/>
        <v>0.9099999999999999</v>
      </c>
      <c r="I64" s="22"/>
    </row>
    <row r="65" spans="1:7" s="19" customFormat="1" ht="19.5" customHeight="1">
      <c r="A65" s="15" t="s">
        <v>64</v>
      </c>
      <c r="B65" s="16">
        <v>235</v>
      </c>
      <c r="C65" s="13"/>
      <c r="D65" s="13"/>
      <c r="E65" s="14">
        <v>15</v>
      </c>
      <c r="F65" s="14">
        <v>4.7</v>
      </c>
      <c r="G65" s="89">
        <f t="shared" si="1"/>
        <v>0.31333333333333335</v>
      </c>
    </row>
    <row r="66" spans="1:7" s="19" customFormat="1" ht="19.5" customHeight="1">
      <c r="A66" s="15" t="s">
        <v>65</v>
      </c>
      <c r="B66" s="16">
        <v>236</v>
      </c>
      <c r="C66" s="13"/>
      <c r="D66" s="13"/>
      <c r="E66" s="14">
        <v>841.5</v>
      </c>
      <c r="F66" s="14">
        <v>783.4</v>
      </c>
      <c r="G66" s="89">
        <f t="shared" si="1"/>
        <v>0.9309566250742721</v>
      </c>
    </row>
    <row r="67" spans="1:7" s="19" customFormat="1" ht="19.5" customHeight="1">
      <c r="A67" s="15" t="s">
        <v>66</v>
      </c>
      <c r="B67" s="16">
        <v>237</v>
      </c>
      <c r="C67" s="13"/>
      <c r="D67" s="13"/>
      <c r="E67" s="14">
        <v>185.1</v>
      </c>
      <c r="F67" s="14">
        <v>156</v>
      </c>
      <c r="G67" s="89">
        <f t="shared" si="1"/>
        <v>0.8427876823338736</v>
      </c>
    </row>
    <row r="68" spans="1:7" s="19" customFormat="1" ht="19.5" customHeight="1">
      <c r="A68" s="15" t="s">
        <v>67</v>
      </c>
      <c r="B68" s="16">
        <v>238</v>
      </c>
      <c r="C68" s="13"/>
      <c r="D68" s="13"/>
      <c r="E68" s="14">
        <v>8</v>
      </c>
      <c r="F68" s="14">
        <v>2.9</v>
      </c>
      <c r="G68" s="89">
        <f t="shared" si="1"/>
        <v>0.3625</v>
      </c>
    </row>
    <row r="69" spans="1:7" s="19" customFormat="1" ht="19.5" customHeight="1">
      <c r="A69" s="15" t="s">
        <v>68</v>
      </c>
      <c r="B69" s="16">
        <v>239</v>
      </c>
      <c r="C69" s="13"/>
      <c r="D69" s="13"/>
      <c r="E69" s="14"/>
      <c r="F69" s="14"/>
      <c r="G69" s="14"/>
    </row>
    <row r="70" spans="1:7" s="19" customFormat="1" ht="20.25" customHeight="1">
      <c r="A70" s="12" t="s">
        <v>69</v>
      </c>
      <c r="B70" s="4">
        <v>250</v>
      </c>
      <c r="C70" s="13"/>
      <c r="D70" s="13"/>
      <c r="E70" s="14"/>
      <c r="F70" s="14">
        <v>208.3</v>
      </c>
      <c r="G70" s="14"/>
    </row>
    <row r="71" spans="1:7" s="19" customFormat="1" ht="19.5" customHeight="1">
      <c r="A71" s="12" t="s">
        <v>70</v>
      </c>
      <c r="B71" s="4">
        <v>260</v>
      </c>
      <c r="C71" s="13"/>
      <c r="D71" s="13"/>
      <c r="E71" s="14"/>
      <c r="F71" s="14"/>
      <c r="G71" s="14"/>
    </row>
    <row r="72" spans="1:7" s="19" customFormat="1" ht="19.5" customHeight="1">
      <c r="A72" s="12" t="s">
        <v>71</v>
      </c>
      <c r="B72" s="4">
        <v>270</v>
      </c>
      <c r="C72" s="13"/>
      <c r="D72" s="13"/>
      <c r="E72" s="13"/>
      <c r="F72" s="13"/>
      <c r="G72" s="13"/>
    </row>
    <row r="73" spans="1:7" s="19" customFormat="1" ht="19.5" customHeight="1">
      <c r="A73" s="12" t="s">
        <v>72</v>
      </c>
      <c r="B73" s="4">
        <v>280</v>
      </c>
      <c r="C73" s="13"/>
      <c r="D73" s="13"/>
      <c r="E73" s="14">
        <v>13.5</v>
      </c>
      <c r="F73" s="14">
        <v>12.5</v>
      </c>
      <c r="G73" s="89">
        <f>SUM(F73*100%/E73)</f>
        <v>0.9259259259259259</v>
      </c>
    </row>
    <row r="74" spans="1:7" s="19" customFormat="1" ht="19.5" customHeight="1">
      <c r="A74" s="12" t="s">
        <v>73</v>
      </c>
      <c r="B74" s="4">
        <v>290</v>
      </c>
      <c r="C74" s="17"/>
      <c r="D74" s="17"/>
      <c r="E74" s="18"/>
      <c r="F74" s="18">
        <f>SUM(F75:F76)</f>
        <v>0</v>
      </c>
      <c r="G74" s="18">
        <f>SUM(G75:G76)</f>
        <v>0</v>
      </c>
    </row>
    <row r="75" spans="1:7" s="19" customFormat="1" ht="19.5" customHeight="1">
      <c r="A75" s="15" t="s">
        <v>74</v>
      </c>
      <c r="B75" s="16">
        <v>291</v>
      </c>
      <c r="C75" s="13"/>
      <c r="D75" s="13"/>
      <c r="E75" s="14"/>
      <c r="F75" s="14"/>
      <c r="G75" s="14"/>
    </row>
    <row r="76" spans="1:7" s="19" customFormat="1" ht="19.5" customHeight="1">
      <c r="A76" s="15" t="s">
        <v>75</v>
      </c>
      <c r="B76" s="16">
        <v>292</v>
      </c>
      <c r="C76" s="13"/>
      <c r="D76" s="13"/>
      <c r="E76" s="13"/>
      <c r="F76" s="14"/>
      <c r="G76" s="14"/>
    </row>
    <row r="77" spans="1:7" s="19" customFormat="1" ht="19.5" customHeight="1">
      <c r="A77" s="12" t="s">
        <v>76</v>
      </c>
      <c r="B77" s="4">
        <v>300</v>
      </c>
      <c r="C77" s="13"/>
      <c r="D77" s="13"/>
      <c r="E77" s="13"/>
      <c r="F77" s="13"/>
      <c r="G77" s="13"/>
    </row>
    <row r="78" spans="1:7" s="19" customFormat="1" ht="19.5" customHeight="1">
      <c r="A78" s="132" t="s">
        <v>77</v>
      </c>
      <c r="B78" s="132"/>
      <c r="C78" s="132"/>
      <c r="D78" s="132"/>
      <c r="E78" s="132"/>
      <c r="F78" s="132"/>
      <c r="G78" s="132"/>
    </row>
    <row r="79" spans="1:7" s="19" customFormat="1" ht="19.5" customHeight="1">
      <c r="A79" s="12" t="s">
        <v>78</v>
      </c>
      <c r="B79" s="4">
        <v>400</v>
      </c>
      <c r="C79" s="13"/>
      <c r="D79" s="13"/>
      <c r="E79" s="53">
        <v>335</v>
      </c>
      <c r="F79" s="14">
        <f>F43+F48+F56+F47+F57</f>
        <v>229.5</v>
      </c>
      <c r="G79" s="89">
        <f>SUM(F79*100%/E79)</f>
        <v>0.6850746268656717</v>
      </c>
    </row>
    <row r="80" spans="1:7" s="19" customFormat="1" ht="19.5" customHeight="1">
      <c r="A80" s="12" t="s">
        <v>53</v>
      </c>
      <c r="B80" s="4">
        <v>410</v>
      </c>
      <c r="C80" s="13"/>
      <c r="D80" s="13"/>
      <c r="E80" s="53">
        <v>6000</v>
      </c>
      <c r="F80" s="14">
        <f>F54+F66</f>
        <v>5998.599999999999</v>
      </c>
      <c r="G80" s="89">
        <f>SUM(F80*100%/E80)</f>
        <v>0.9997666666666666</v>
      </c>
    </row>
    <row r="81" spans="1:7" s="19" customFormat="1" ht="19.5" customHeight="1">
      <c r="A81" s="12" t="s">
        <v>54</v>
      </c>
      <c r="B81" s="4">
        <v>420</v>
      </c>
      <c r="C81" s="13"/>
      <c r="D81" s="13"/>
      <c r="E81" s="53">
        <v>1320</v>
      </c>
      <c r="F81" s="14">
        <f>F55+F67</f>
        <v>1256.1</v>
      </c>
      <c r="G81" s="89">
        <f>SUM(F81*100%/E81)</f>
        <v>0.951590909090909</v>
      </c>
    </row>
    <row r="82" spans="1:7" s="19" customFormat="1" ht="19.5" customHeight="1">
      <c r="A82" s="12" t="s">
        <v>57</v>
      </c>
      <c r="B82" s="4">
        <v>430</v>
      </c>
      <c r="C82" s="13"/>
      <c r="D82" s="13"/>
      <c r="E82" s="53"/>
      <c r="F82" s="14">
        <v>580.5</v>
      </c>
      <c r="G82" s="89"/>
    </row>
    <row r="83" spans="1:7" s="19" customFormat="1" ht="19.5" customHeight="1">
      <c r="A83" s="12" t="s">
        <v>79</v>
      </c>
      <c r="B83" s="4">
        <v>440</v>
      </c>
      <c r="C83" s="13"/>
      <c r="D83" s="13"/>
      <c r="E83" s="53">
        <v>92.5</v>
      </c>
      <c r="F83" s="14">
        <f>F62+F63+F64+F65+F68+F69+F71+F72+F73+F59+F61</f>
        <v>42.1</v>
      </c>
      <c r="G83" s="89">
        <f>SUM(F83*100%/E83)</f>
        <v>0.45513513513513515</v>
      </c>
    </row>
    <row r="84" spans="1:7" s="19" customFormat="1" ht="19.5" customHeight="1">
      <c r="A84" s="12" t="s">
        <v>80</v>
      </c>
      <c r="B84" s="4">
        <v>450</v>
      </c>
      <c r="C84" s="13"/>
      <c r="D84" s="13"/>
      <c r="E84" s="53">
        <v>7747.5</v>
      </c>
      <c r="F84" s="14">
        <f>SUM(F79:F83)</f>
        <v>8106.799999999999</v>
      </c>
      <c r="G84" s="89">
        <f>SUM(F84*100%/E84)</f>
        <v>1.0463762504033558</v>
      </c>
    </row>
    <row r="85" spans="1:7" s="19" customFormat="1" ht="19.5" customHeight="1">
      <c r="A85" s="132" t="s">
        <v>81</v>
      </c>
      <c r="B85" s="132"/>
      <c r="C85" s="132"/>
      <c r="D85" s="132"/>
      <c r="E85" s="132"/>
      <c r="F85" s="132"/>
      <c r="G85" s="132"/>
    </row>
    <row r="86" spans="1:7" s="19" customFormat="1" ht="19.5" customHeight="1">
      <c r="A86" s="12" t="s">
        <v>82</v>
      </c>
      <c r="B86" s="4">
        <v>500</v>
      </c>
      <c r="C86" s="17"/>
      <c r="D86" s="17"/>
      <c r="E86" s="17"/>
      <c r="F86" s="18">
        <f>SUM(F87)</f>
        <v>0</v>
      </c>
      <c r="G86" s="18">
        <f>SUM(G87)</f>
        <v>0</v>
      </c>
    </row>
    <row r="87" spans="1:7" s="19" customFormat="1" ht="34.5" customHeight="1">
      <c r="A87" s="12" t="s">
        <v>83</v>
      </c>
      <c r="B87" s="16">
        <v>501</v>
      </c>
      <c r="C87" s="13"/>
      <c r="D87" s="13"/>
      <c r="E87" s="13"/>
      <c r="F87" s="14"/>
      <c r="G87" s="14"/>
    </row>
    <row r="88" spans="1:7" s="19" customFormat="1" ht="19.5" customHeight="1">
      <c r="A88" s="10" t="s">
        <v>84</v>
      </c>
      <c r="B88" s="23">
        <v>510</v>
      </c>
      <c r="C88" s="24">
        <f>SUM(C89:C94)</f>
        <v>0</v>
      </c>
      <c r="D88" s="24">
        <f>SUM(D89:D94)</f>
        <v>0</v>
      </c>
      <c r="E88" s="25">
        <f>SUM(E89:E94)</f>
        <v>2862.3</v>
      </c>
      <c r="F88" s="25">
        <f>SUM(F89:F94)</f>
        <v>1192.8000000000002</v>
      </c>
      <c r="G88" s="90">
        <f>SUM(F88*100%/E88)</f>
        <v>0.4167278063096112</v>
      </c>
    </row>
    <row r="89" spans="1:7" s="19" customFormat="1" ht="19.5" customHeight="1">
      <c r="A89" s="12" t="s">
        <v>85</v>
      </c>
      <c r="B89" s="26">
        <v>511</v>
      </c>
      <c r="C89" s="13"/>
      <c r="D89" s="13"/>
      <c r="E89" s="14"/>
      <c r="F89" s="14"/>
      <c r="G89" s="14"/>
    </row>
    <row r="90" spans="1:7" s="19" customFormat="1" ht="19.5" customHeight="1">
      <c r="A90" s="12" t="s">
        <v>86</v>
      </c>
      <c r="B90" s="26">
        <v>512</v>
      </c>
      <c r="C90" s="13"/>
      <c r="D90" s="13"/>
      <c r="E90" s="14">
        <v>1508.9</v>
      </c>
      <c r="F90" s="14">
        <v>524.1</v>
      </c>
      <c r="G90" s="89">
        <f>SUM(F90*100%/E90)</f>
        <v>0.34733912121412946</v>
      </c>
    </row>
    <row r="91" spans="1:7" s="19" customFormat="1" ht="34.5" customHeight="1">
      <c r="A91" s="12" t="s">
        <v>87</v>
      </c>
      <c r="B91" s="26">
        <v>513</v>
      </c>
      <c r="C91" s="13"/>
      <c r="D91" s="13"/>
      <c r="E91" s="14">
        <v>646.1</v>
      </c>
      <c r="F91" s="14">
        <v>317.3</v>
      </c>
      <c r="G91" s="89">
        <f>SUM(F91*100%/E91)</f>
        <v>0.4911004488469277</v>
      </c>
    </row>
    <row r="92" spans="1:7" s="19" customFormat="1" ht="19.5" customHeight="1">
      <c r="A92" s="12" t="s">
        <v>88</v>
      </c>
      <c r="B92" s="26">
        <v>514</v>
      </c>
      <c r="C92" s="13"/>
      <c r="D92" s="13"/>
      <c r="E92" s="14">
        <v>30</v>
      </c>
      <c r="F92" s="14">
        <v>18.5</v>
      </c>
      <c r="G92" s="89">
        <f>SUM(F92*100%/E92)</f>
        <v>0.6166666666666667</v>
      </c>
    </row>
    <row r="93" spans="1:7" s="19" customFormat="1" ht="39.75" customHeight="1">
      <c r="A93" s="12" t="s">
        <v>89</v>
      </c>
      <c r="B93" s="26">
        <v>515</v>
      </c>
      <c r="C93" s="13"/>
      <c r="D93" s="13"/>
      <c r="E93" s="14">
        <v>677.3</v>
      </c>
      <c r="F93" s="14">
        <v>332.9</v>
      </c>
      <c r="G93" s="89">
        <f>SUM(F93*100%/E93)</f>
        <v>0.49151040897681975</v>
      </c>
    </row>
    <row r="94" spans="1:7" s="19" customFormat="1" ht="19.5" customHeight="1">
      <c r="A94" s="12" t="s">
        <v>90</v>
      </c>
      <c r="B94" s="27">
        <v>516</v>
      </c>
      <c r="C94" s="13"/>
      <c r="D94" s="13"/>
      <c r="E94" s="14"/>
      <c r="F94" s="14"/>
      <c r="G94" s="14"/>
    </row>
    <row r="95" spans="1:7" s="19" customFormat="1" ht="19.5" customHeight="1">
      <c r="A95" s="132" t="s">
        <v>91</v>
      </c>
      <c r="B95" s="132"/>
      <c r="C95" s="132"/>
      <c r="D95" s="132"/>
      <c r="E95" s="132"/>
      <c r="F95" s="132"/>
      <c r="G95" s="132"/>
    </row>
    <row r="96" spans="1:7" s="19" customFormat="1" ht="33.75" customHeight="1">
      <c r="A96" s="12" t="s">
        <v>92</v>
      </c>
      <c r="B96" s="28">
        <v>600</v>
      </c>
      <c r="C96" s="17">
        <f>SUM(C97:C100)</f>
        <v>0</v>
      </c>
      <c r="D96" s="17">
        <f>SUM(D97:D100)</f>
        <v>0</v>
      </c>
      <c r="E96" s="18">
        <f>SUM(E97:E100)</f>
        <v>0</v>
      </c>
      <c r="F96" s="18">
        <f>SUM(F97:F100)</f>
        <v>588.9</v>
      </c>
      <c r="G96" s="18">
        <f>SUM(G97:G100)</f>
        <v>0</v>
      </c>
    </row>
    <row r="97" spans="1:7" s="19" customFormat="1" ht="19.5" customHeight="1">
      <c r="A97" s="15" t="s">
        <v>93</v>
      </c>
      <c r="B97" s="27">
        <v>601</v>
      </c>
      <c r="C97" s="13"/>
      <c r="D97" s="13"/>
      <c r="E97" s="14"/>
      <c r="F97" s="14"/>
      <c r="G97" s="14"/>
    </row>
    <row r="98" spans="1:7" s="19" customFormat="1" ht="19.5" customHeight="1">
      <c r="A98" s="15" t="s">
        <v>94</v>
      </c>
      <c r="B98" s="27">
        <v>602</v>
      </c>
      <c r="C98" s="13"/>
      <c r="D98" s="13"/>
      <c r="E98" s="14"/>
      <c r="F98" s="14"/>
      <c r="G98" s="14"/>
    </row>
    <row r="99" spans="1:7" s="19" customFormat="1" ht="19.5" customHeight="1">
      <c r="A99" s="15" t="s">
        <v>95</v>
      </c>
      <c r="B99" s="27">
        <v>603</v>
      </c>
      <c r="C99" s="13"/>
      <c r="D99" s="13"/>
      <c r="E99" s="14"/>
      <c r="F99" s="14"/>
      <c r="G99" s="14"/>
    </row>
    <row r="100" spans="1:7" s="19" customFormat="1" ht="33" customHeight="1">
      <c r="A100" s="12" t="s">
        <v>229</v>
      </c>
      <c r="B100" s="28">
        <v>610</v>
      </c>
      <c r="C100" s="13"/>
      <c r="D100" s="13"/>
      <c r="E100" s="14"/>
      <c r="F100" s="14">
        <v>588.9</v>
      </c>
      <c r="G100" s="14"/>
    </row>
    <row r="101" spans="1:7" s="19" customFormat="1" ht="27.75" customHeight="1">
      <c r="A101" s="12" t="s">
        <v>96</v>
      </c>
      <c r="B101" s="28">
        <v>620</v>
      </c>
      <c r="C101" s="17">
        <f>SUM(C102:C105)</f>
        <v>0</v>
      </c>
      <c r="D101" s="17">
        <f>SUM(D102:D105)</f>
        <v>0</v>
      </c>
      <c r="E101" s="18">
        <f>SUM(E102:E105)</f>
        <v>0</v>
      </c>
      <c r="F101" s="18">
        <f>SUM(F102:F105)</f>
        <v>0</v>
      </c>
      <c r="G101" s="18">
        <f>SUM(G102:G105)</f>
        <v>0</v>
      </c>
    </row>
    <row r="102" spans="1:7" s="19" customFormat="1" ht="19.5" customHeight="1">
      <c r="A102" s="15" t="s">
        <v>93</v>
      </c>
      <c r="B102" s="27">
        <v>621</v>
      </c>
      <c r="C102" s="13"/>
      <c r="D102" s="13"/>
      <c r="E102" s="14"/>
      <c r="F102" s="14"/>
      <c r="G102" s="14"/>
    </row>
    <row r="103" spans="1:7" s="19" customFormat="1" ht="19.5" customHeight="1">
      <c r="A103" s="15" t="s">
        <v>94</v>
      </c>
      <c r="B103" s="27">
        <v>622</v>
      </c>
      <c r="C103" s="13"/>
      <c r="D103" s="13"/>
      <c r="E103" s="14"/>
      <c r="F103" s="14"/>
      <c r="G103" s="14"/>
    </row>
    <row r="104" spans="1:7" s="19" customFormat="1" ht="19.5" customHeight="1">
      <c r="A104" s="15" t="s">
        <v>95</v>
      </c>
      <c r="B104" s="27">
        <v>623</v>
      </c>
      <c r="C104" s="13"/>
      <c r="D104" s="13"/>
      <c r="E104" s="14"/>
      <c r="F104" s="14"/>
      <c r="G104" s="14"/>
    </row>
    <row r="105" spans="1:7" s="19" customFormat="1" ht="19.5" customHeight="1">
      <c r="A105" s="12" t="s">
        <v>58</v>
      </c>
      <c r="B105" s="28">
        <v>630</v>
      </c>
      <c r="C105" s="13"/>
      <c r="D105" s="13"/>
      <c r="E105" s="14"/>
      <c r="F105" s="14"/>
      <c r="G105" s="14"/>
    </row>
    <row r="106" spans="1:7" ht="19.5" customHeight="1">
      <c r="A106" s="10" t="s">
        <v>97</v>
      </c>
      <c r="B106" s="29">
        <v>700</v>
      </c>
      <c r="C106" s="30">
        <f>SUM(C36+C37+C38+C74+C86+C96)</f>
        <v>0</v>
      </c>
      <c r="D106" s="30">
        <f>SUM(D36+D37+D38+D74+D86+D96)</f>
        <v>0</v>
      </c>
      <c r="E106" s="31">
        <f>E36+E37+E38+E74+E86+E96</f>
        <v>10617.9</v>
      </c>
      <c r="F106" s="31">
        <f>F36+F37+F38+F74+F86+F96</f>
        <v>11055.599999999999</v>
      </c>
      <c r="G106" s="91">
        <f>SUM(F106*100%/E106)</f>
        <v>1.0412228406747095</v>
      </c>
    </row>
    <row r="107" spans="1:7" ht="19.5" customHeight="1">
      <c r="A107" s="10" t="s">
        <v>98</v>
      </c>
      <c r="B107" s="29">
        <v>800</v>
      </c>
      <c r="C107" s="30">
        <f>C43+C47+C48+C54+C55+C56+C58+C59+C60+C88+C101</f>
        <v>0</v>
      </c>
      <c r="D107" s="30">
        <f>D43+D47+D48+D54+D55+D56+D58+D59+D60+D88+D101</f>
        <v>0</v>
      </c>
      <c r="E107" s="96">
        <f>E43+E47+E48+E54+E55+E56+E58+E59+E60+E88+E101+E57+E53</f>
        <v>10617.900000000001</v>
      </c>
      <c r="F107" s="96">
        <f>F43+F47+F48+F54+F55+F56+F58+F59+F60+F88+F101+F57+F53</f>
        <v>9310.399999999998</v>
      </c>
      <c r="G107" s="91">
        <f>SUM(F107*100%/E107)</f>
        <v>0.8768588892342174</v>
      </c>
    </row>
    <row r="108" spans="1:7" ht="19.5" customHeight="1">
      <c r="A108" s="12" t="s">
        <v>99</v>
      </c>
      <c r="B108" s="4">
        <v>850</v>
      </c>
      <c r="C108" s="13"/>
      <c r="D108" s="13"/>
      <c r="E108" s="14">
        <f>E106-E107</f>
        <v>0</v>
      </c>
      <c r="F108" s="14">
        <f>F106-F107</f>
        <v>1745.2000000000007</v>
      </c>
      <c r="G108" s="89">
        <f>G106-G107</f>
        <v>0.1643639514404921</v>
      </c>
    </row>
    <row r="109" spans="1:7" ht="19.5" customHeight="1">
      <c r="A109" s="3"/>
      <c r="C109" s="32"/>
      <c r="D109" s="32"/>
      <c r="E109" s="32"/>
      <c r="F109" s="32"/>
      <c r="G109" s="32"/>
    </row>
    <row r="110" spans="1:7" ht="16.5" customHeight="1">
      <c r="A110" s="3"/>
      <c r="C110" s="33"/>
      <c r="D110" s="34"/>
      <c r="E110" s="34"/>
      <c r="F110" s="34"/>
      <c r="G110" s="34"/>
    </row>
    <row r="111" spans="1:7" ht="19.5" customHeight="1">
      <c r="A111" s="92" t="s">
        <v>192</v>
      </c>
      <c r="C111" s="133" t="s">
        <v>100</v>
      </c>
      <c r="D111" s="133"/>
      <c r="E111" s="36"/>
      <c r="F111" s="134" t="s">
        <v>197</v>
      </c>
      <c r="G111" s="134"/>
    </row>
    <row r="112" spans="1:7" s="19" customFormat="1" ht="19.5" customHeight="1">
      <c r="A112" s="2" t="s">
        <v>193</v>
      </c>
      <c r="B112" s="1"/>
      <c r="C112" s="129" t="s">
        <v>101</v>
      </c>
      <c r="D112" s="129"/>
      <c r="E112" s="39"/>
      <c r="F112" s="130"/>
      <c r="G112" s="130"/>
    </row>
  </sheetData>
  <sheetProtection selectLockedCells="1" selectUnlockedCells="1"/>
  <mergeCells count="34">
    <mergeCell ref="A85:G85"/>
    <mergeCell ref="A95:G95"/>
    <mergeCell ref="C111:D111"/>
    <mergeCell ref="F111:G111"/>
    <mergeCell ref="A28:G28"/>
    <mergeCell ref="A29:G29"/>
    <mergeCell ref="A26:G26"/>
    <mergeCell ref="A27:G27"/>
    <mergeCell ref="E5:F5"/>
    <mergeCell ref="C112:D112"/>
    <mergeCell ref="F112:G112"/>
    <mergeCell ref="A34:G34"/>
    <mergeCell ref="A35:G35"/>
    <mergeCell ref="A78:G78"/>
    <mergeCell ref="B19:D19"/>
    <mergeCell ref="E19:F19"/>
    <mergeCell ref="B20:D20"/>
    <mergeCell ref="E20:F20"/>
    <mergeCell ref="A31:A32"/>
    <mergeCell ref="B31:B32"/>
    <mergeCell ref="C31:D31"/>
    <mergeCell ref="E31:G31"/>
    <mergeCell ref="B23:D23"/>
    <mergeCell ref="B24:D24"/>
    <mergeCell ref="B21:D21"/>
    <mergeCell ref="B22:E22"/>
    <mergeCell ref="B15:D15"/>
    <mergeCell ref="B16:D16"/>
    <mergeCell ref="B12:D12"/>
    <mergeCell ref="F12:G12"/>
    <mergeCell ref="B13:E13"/>
    <mergeCell ref="B14:D14"/>
    <mergeCell ref="B17:D17"/>
    <mergeCell ref="B18:D18"/>
  </mergeCells>
  <printOptions/>
  <pageMargins left="0.7874015748031497" right="0.5905511811023623" top="0.5118110236220472" bottom="0.4724409448818898" header="0.5118110236220472" footer="0.5118110236220472"/>
  <pageSetup fitToHeight="0" horizontalDpi="300" verticalDpi="300" orientation="landscape" paperSize="9" scale="80" r:id="rId1"/>
  <rowBreaks count="3" manualBreakCount="3">
    <brk id="35" max="6" man="1"/>
    <brk id="57" max="6" man="1"/>
    <brk id="8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R61"/>
  <sheetViews>
    <sheetView tabSelected="1" view="pageBreakPreview" zoomScale="70" zoomScaleNormal="70" zoomScaleSheetLayoutView="70" zoomScalePageLayoutView="0" workbookViewId="0" topLeftCell="A28">
      <selection activeCell="H33" sqref="H33:I33"/>
    </sheetView>
  </sheetViews>
  <sheetFormatPr defaultColWidth="9.00390625" defaultRowHeight="12.75"/>
  <cols>
    <col min="1" max="1" width="44.875" style="19" customWidth="1"/>
    <col min="2" max="2" width="13.625" style="40" customWidth="1"/>
    <col min="3" max="3" width="12.75390625" style="19" customWidth="1"/>
    <col min="4" max="4" width="16.125" style="19" customWidth="1"/>
    <col min="5" max="5" width="15.375" style="19" customWidth="1"/>
    <col min="6" max="6" width="16.625" style="19" customWidth="1"/>
    <col min="7" max="7" width="15.25390625" style="19" customWidth="1"/>
    <col min="8" max="8" width="16.375" style="19" customWidth="1"/>
    <col min="9" max="9" width="15.625" style="19" customWidth="1"/>
    <col min="10" max="10" width="16.875" style="19" customWidth="1"/>
    <col min="11" max="13" width="16.75390625" style="19" customWidth="1"/>
    <col min="14" max="14" width="16.00390625" style="19" customWidth="1"/>
    <col min="15" max="15" width="37.25390625" style="19" customWidth="1"/>
    <col min="16" max="17" width="9.125" style="19" customWidth="1"/>
    <col min="18" max="18" width="12.25390625" style="19" customWidth="1"/>
    <col min="19" max="16384" width="9.125" style="19" customWidth="1"/>
  </cols>
  <sheetData>
    <row r="1" spans="1:13" ht="18.75">
      <c r="A1" s="137" t="s">
        <v>102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8.75">
      <c r="A2" s="137" t="s">
        <v>194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18.75">
      <c r="A3" s="138" t="s">
        <v>205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9.5" customHeight="1">
      <c r="A4" s="139" t="s">
        <v>103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21.75" customHeight="1">
      <c r="A5" s="135" t="s">
        <v>104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0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6.5" customHeight="1">
      <c r="A7" s="136" t="s">
        <v>105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10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1" customFormat="1" ht="63.75" customHeight="1">
      <c r="A9" s="123" t="s">
        <v>26</v>
      </c>
      <c r="B9" s="123"/>
      <c r="C9" s="123"/>
      <c r="D9" s="124" t="s">
        <v>106</v>
      </c>
      <c r="E9" s="124"/>
      <c r="F9" s="124" t="s">
        <v>107</v>
      </c>
      <c r="G9" s="124"/>
      <c r="H9" s="124" t="s">
        <v>108</v>
      </c>
      <c r="I9" s="124"/>
      <c r="J9" s="124" t="s">
        <v>109</v>
      </c>
      <c r="K9" s="124"/>
      <c r="L9" s="124" t="s">
        <v>110</v>
      </c>
      <c r="M9" s="124"/>
    </row>
    <row r="10" spans="1:13" s="1" customFormat="1" ht="18" customHeight="1">
      <c r="A10" s="123">
        <v>1</v>
      </c>
      <c r="B10" s="123"/>
      <c r="C10" s="123"/>
      <c r="D10" s="124">
        <v>2</v>
      </c>
      <c r="E10" s="124"/>
      <c r="F10" s="124">
        <v>3</v>
      </c>
      <c r="G10" s="124"/>
      <c r="H10" s="124">
        <v>4</v>
      </c>
      <c r="I10" s="124"/>
      <c r="J10" s="124">
        <v>5</v>
      </c>
      <c r="K10" s="124"/>
      <c r="L10" s="124">
        <v>6</v>
      </c>
      <c r="M10" s="124"/>
    </row>
    <row r="11" spans="1:13" s="1" customFormat="1" ht="60" customHeight="1">
      <c r="A11" s="132" t="s">
        <v>111</v>
      </c>
      <c r="B11" s="132"/>
      <c r="C11" s="132"/>
      <c r="D11" s="145"/>
      <c r="E11" s="145"/>
      <c r="F11" s="145">
        <f>SUM(F12:F17)</f>
        <v>191</v>
      </c>
      <c r="G11" s="145"/>
      <c r="H11" s="145">
        <f>SUM(H12:H17)</f>
        <v>191</v>
      </c>
      <c r="I11" s="145"/>
      <c r="J11" s="142"/>
      <c r="K11" s="142"/>
      <c r="L11" s="142"/>
      <c r="M11" s="142"/>
    </row>
    <row r="12" spans="1:13" s="1" customFormat="1" ht="19.5" customHeight="1">
      <c r="A12" s="143" t="s">
        <v>21</v>
      </c>
      <c r="B12" s="143"/>
      <c r="C12" s="143"/>
      <c r="D12" s="144"/>
      <c r="E12" s="144"/>
      <c r="F12" s="144">
        <v>1</v>
      </c>
      <c r="G12" s="144"/>
      <c r="H12" s="144">
        <v>1</v>
      </c>
      <c r="I12" s="144"/>
      <c r="J12" s="140">
        <f>SUM(H12*100%/F12)</f>
        <v>1</v>
      </c>
      <c r="K12" s="140"/>
      <c r="L12" s="141"/>
      <c r="M12" s="141"/>
    </row>
    <row r="13" spans="1:13" s="1" customFormat="1" ht="19.5" customHeight="1">
      <c r="A13" s="143" t="s">
        <v>112</v>
      </c>
      <c r="B13" s="143"/>
      <c r="C13" s="143"/>
      <c r="D13" s="144"/>
      <c r="E13" s="144"/>
      <c r="F13" s="144"/>
      <c r="G13" s="144"/>
      <c r="H13" s="144"/>
      <c r="I13" s="144"/>
      <c r="J13" s="141"/>
      <c r="K13" s="141"/>
      <c r="L13" s="141"/>
      <c r="M13" s="141"/>
    </row>
    <row r="14" spans="1:13" s="1" customFormat="1" ht="19.5" customHeight="1">
      <c r="A14" s="143" t="s">
        <v>113</v>
      </c>
      <c r="B14" s="143"/>
      <c r="C14" s="143"/>
      <c r="D14" s="144"/>
      <c r="E14" s="144"/>
      <c r="F14" s="144">
        <v>12</v>
      </c>
      <c r="G14" s="144"/>
      <c r="H14" s="144">
        <v>12</v>
      </c>
      <c r="I14" s="144"/>
      <c r="J14" s="140">
        <f>SUM(H14*100%/F14)</f>
        <v>1</v>
      </c>
      <c r="K14" s="140"/>
      <c r="L14" s="141"/>
      <c r="M14" s="141"/>
    </row>
    <row r="15" spans="1:13" s="1" customFormat="1" ht="19.5" customHeight="1">
      <c r="A15" s="143" t="s">
        <v>114</v>
      </c>
      <c r="B15" s="143"/>
      <c r="C15" s="143"/>
      <c r="D15" s="144"/>
      <c r="E15" s="144"/>
      <c r="F15" s="144">
        <v>178</v>
      </c>
      <c r="G15" s="144"/>
      <c r="H15" s="144">
        <v>178</v>
      </c>
      <c r="I15" s="144"/>
      <c r="J15" s="140">
        <f>SUM(H15*100%/F15)</f>
        <v>1</v>
      </c>
      <c r="K15" s="140"/>
      <c r="L15" s="141"/>
      <c r="M15" s="141"/>
    </row>
    <row r="16" spans="1:18" s="1" customFormat="1" ht="19.5" customHeight="1">
      <c r="A16" s="143" t="s">
        <v>115</v>
      </c>
      <c r="B16" s="143"/>
      <c r="C16" s="143"/>
      <c r="D16" s="144"/>
      <c r="E16" s="144"/>
      <c r="F16" s="144"/>
      <c r="G16" s="144"/>
      <c r="H16" s="144"/>
      <c r="I16" s="144"/>
      <c r="J16" s="141"/>
      <c r="K16" s="141"/>
      <c r="L16" s="141"/>
      <c r="M16" s="141"/>
      <c r="R16" s="47"/>
    </row>
    <row r="17" spans="1:13" s="1" customFormat="1" ht="19.5" customHeight="1">
      <c r="A17" s="143" t="s">
        <v>116</v>
      </c>
      <c r="B17" s="143"/>
      <c r="C17" s="143"/>
      <c r="D17" s="144"/>
      <c r="E17" s="144"/>
      <c r="F17" s="144"/>
      <c r="G17" s="144"/>
      <c r="H17" s="144"/>
      <c r="I17" s="144"/>
      <c r="J17" s="141"/>
      <c r="K17" s="141"/>
      <c r="L17" s="141"/>
      <c r="M17" s="141"/>
    </row>
    <row r="18" spans="1:13" s="1" customFormat="1" ht="18.75" customHeight="1">
      <c r="A18" s="132" t="s">
        <v>117</v>
      </c>
      <c r="B18" s="132"/>
      <c r="C18" s="132"/>
      <c r="D18" s="146"/>
      <c r="E18" s="146"/>
      <c r="F18" s="145">
        <f>SUM(F19:F24)</f>
        <v>6000</v>
      </c>
      <c r="G18" s="145"/>
      <c r="H18" s="145">
        <f>SUM(H19:H24)</f>
        <v>5998.599999999999</v>
      </c>
      <c r="I18" s="145"/>
      <c r="J18" s="140">
        <f>SUM(H18*100%/F18)</f>
        <v>0.9997666666666666</v>
      </c>
      <c r="K18" s="140"/>
      <c r="L18" s="142"/>
      <c r="M18" s="142"/>
    </row>
    <row r="19" spans="1:14" s="1" customFormat="1" ht="19.5" customHeight="1">
      <c r="A19" s="143" t="s">
        <v>21</v>
      </c>
      <c r="B19" s="143"/>
      <c r="C19" s="143"/>
      <c r="D19" s="147"/>
      <c r="E19" s="147"/>
      <c r="F19" s="148">
        <v>120.8</v>
      </c>
      <c r="G19" s="148"/>
      <c r="H19" s="148">
        <v>120.8</v>
      </c>
      <c r="I19" s="148"/>
      <c r="J19" s="140">
        <f>SUM(H19*100%/F19)</f>
        <v>1</v>
      </c>
      <c r="K19" s="140"/>
      <c r="L19" s="140"/>
      <c r="M19" s="140"/>
      <c r="N19" s="48"/>
    </row>
    <row r="20" spans="1:14" s="1" customFormat="1" ht="19.5" customHeight="1">
      <c r="A20" s="143" t="s">
        <v>112</v>
      </c>
      <c r="B20" s="143"/>
      <c r="C20" s="143"/>
      <c r="D20" s="147"/>
      <c r="E20" s="147"/>
      <c r="F20" s="148"/>
      <c r="G20" s="148"/>
      <c r="H20" s="148"/>
      <c r="I20" s="148"/>
      <c r="J20" s="140"/>
      <c r="K20" s="140"/>
      <c r="L20" s="141"/>
      <c r="M20" s="141"/>
      <c r="N20" s="48"/>
    </row>
    <row r="21" spans="1:15" s="1" customFormat="1" ht="19.5" customHeight="1">
      <c r="A21" s="143" t="s">
        <v>113</v>
      </c>
      <c r="B21" s="143"/>
      <c r="C21" s="143"/>
      <c r="D21" s="147"/>
      <c r="E21" s="147"/>
      <c r="F21" s="148">
        <v>720.7</v>
      </c>
      <c r="G21" s="148"/>
      <c r="H21" s="148">
        <v>662.6</v>
      </c>
      <c r="I21" s="148"/>
      <c r="J21" s="140">
        <f>SUM(H21*100%/F21)</f>
        <v>0.9193839322880533</v>
      </c>
      <c r="K21" s="140"/>
      <c r="L21" s="140"/>
      <c r="M21" s="140"/>
      <c r="N21" s="48">
        <f>H18/2</f>
        <v>2999.2999999999997</v>
      </c>
      <c r="O21" s="1">
        <f>N21+N22</f>
        <v>5763.9</v>
      </c>
    </row>
    <row r="22" spans="1:14" s="1" customFormat="1" ht="19.5" customHeight="1">
      <c r="A22" s="143" t="s">
        <v>114</v>
      </c>
      <c r="B22" s="143"/>
      <c r="C22" s="143"/>
      <c r="D22" s="147"/>
      <c r="E22" s="147"/>
      <c r="F22" s="148">
        <v>5158.5</v>
      </c>
      <c r="G22" s="148"/>
      <c r="H22" s="148">
        <v>5215.2</v>
      </c>
      <c r="I22" s="148"/>
      <c r="J22" s="140">
        <f>SUM(H22*100%/F22)</f>
        <v>1.0109915673160803</v>
      </c>
      <c r="K22" s="140"/>
      <c r="L22" s="140"/>
      <c r="M22" s="140"/>
      <c r="N22" s="48">
        <f>H25/2</f>
        <v>2764.6</v>
      </c>
    </row>
    <row r="23" spans="1:14" s="1" customFormat="1" ht="19.5" customHeight="1">
      <c r="A23" s="143" t="s">
        <v>118</v>
      </c>
      <c r="B23" s="143"/>
      <c r="C23" s="143"/>
      <c r="D23" s="147"/>
      <c r="E23" s="147"/>
      <c r="F23" s="144"/>
      <c r="G23" s="144"/>
      <c r="H23" s="144"/>
      <c r="I23" s="144"/>
      <c r="J23" s="141"/>
      <c r="K23" s="141"/>
      <c r="L23" s="141"/>
      <c r="M23" s="141"/>
      <c r="N23" s="48"/>
    </row>
    <row r="24" spans="1:14" s="1" customFormat="1" ht="19.5" customHeight="1">
      <c r="A24" s="143" t="s">
        <v>116</v>
      </c>
      <c r="B24" s="143"/>
      <c r="C24" s="143"/>
      <c r="D24" s="147"/>
      <c r="E24" s="147"/>
      <c r="F24" s="147"/>
      <c r="G24" s="147"/>
      <c r="H24" s="144"/>
      <c r="I24" s="144"/>
      <c r="J24" s="141"/>
      <c r="K24" s="141"/>
      <c r="L24" s="141"/>
      <c r="M24" s="141"/>
      <c r="N24" s="48"/>
    </row>
    <row r="25" spans="1:13" s="1" customFormat="1" ht="19.5" customHeight="1">
      <c r="A25" s="132" t="s">
        <v>119</v>
      </c>
      <c r="B25" s="132"/>
      <c r="C25" s="132"/>
      <c r="D25" s="146"/>
      <c r="E25" s="146"/>
      <c r="F25" s="145">
        <f>SUM(F26:F31)</f>
        <v>5613.8</v>
      </c>
      <c r="G25" s="145"/>
      <c r="H25" s="145">
        <f>SUM(H26:H31)</f>
        <v>5529.2</v>
      </c>
      <c r="I25" s="145"/>
      <c r="J25" s="140">
        <f>SUM(H25*100%/F25)</f>
        <v>0.9849299939434963</v>
      </c>
      <c r="K25" s="140"/>
      <c r="L25" s="142"/>
      <c r="M25" s="142"/>
    </row>
    <row r="26" spans="1:13" s="1" customFormat="1" ht="19.5" customHeight="1">
      <c r="A26" s="143" t="s">
        <v>21</v>
      </c>
      <c r="B26" s="143"/>
      <c r="C26" s="143"/>
      <c r="D26" s="147"/>
      <c r="E26" s="147"/>
      <c r="F26" s="149">
        <v>76.4</v>
      </c>
      <c r="G26" s="149"/>
      <c r="H26" s="150">
        <v>76.4</v>
      </c>
      <c r="I26" s="150"/>
      <c r="J26" s="140">
        <f>SUM(H26*100%/F26)</f>
        <v>1</v>
      </c>
      <c r="K26" s="140"/>
      <c r="L26" s="140"/>
      <c r="M26" s="140"/>
    </row>
    <row r="27" spans="1:13" s="1" customFormat="1" ht="19.5" customHeight="1">
      <c r="A27" s="143" t="s">
        <v>112</v>
      </c>
      <c r="B27" s="143"/>
      <c r="C27" s="143"/>
      <c r="D27" s="147"/>
      <c r="E27" s="147"/>
      <c r="F27" s="149"/>
      <c r="G27" s="149"/>
      <c r="H27" s="150"/>
      <c r="I27" s="150"/>
      <c r="J27" s="141"/>
      <c r="K27" s="141"/>
      <c r="L27" s="141"/>
      <c r="M27" s="141"/>
    </row>
    <row r="28" spans="1:13" s="1" customFormat="1" ht="19.5" customHeight="1">
      <c r="A28" s="143" t="s">
        <v>113</v>
      </c>
      <c r="B28" s="143"/>
      <c r="C28" s="143"/>
      <c r="D28" s="147"/>
      <c r="E28" s="147"/>
      <c r="F28" s="149">
        <v>639.4</v>
      </c>
      <c r="G28" s="149"/>
      <c r="H28" s="150">
        <v>628.6</v>
      </c>
      <c r="I28" s="150"/>
      <c r="J28" s="140">
        <f>SUM(H28*100%/F28)</f>
        <v>0.9831091648420395</v>
      </c>
      <c r="K28" s="140"/>
      <c r="L28" s="140"/>
      <c r="M28" s="140"/>
    </row>
    <row r="29" spans="1:13" s="1" customFormat="1" ht="19.5" customHeight="1">
      <c r="A29" s="143" t="s">
        <v>114</v>
      </c>
      <c r="B29" s="143"/>
      <c r="C29" s="143"/>
      <c r="D29" s="147"/>
      <c r="E29" s="147"/>
      <c r="F29" s="149">
        <v>4898</v>
      </c>
      <c r="G29" s="149"/>
      <c r="H29" s="150">
        <v>4824.2</v>
      </c>
      <c r="I29" s="150"/>
      <c r="J29" s="140">
        <f>SUM(H29*100%/F29)</f>
        <v>0.9849326255614537</v>
      </c>
      <c r="K29" s="140"/>
      <c r="L29" s="140"/>
      <c r="M29" s="140"/>
    </row>
    <row r="30" spans="1:13" s="1" customFormat="1" ht="19.5" customHeight="1">
      <c r="A30" s="143" t="s">
        <v>118</v>
      </c>
      <c r="B30" s="143"/>
      <c r="C30" s="143"/>
      <c r="D30" s="147"/>
      <c r="E30" s="147"/>
      <c r="F30" s="147"/>
      <c r="G30" s="147"/>
      <c r="H30" s="144"/>
      <c r="I30" s="144"/>
      <c r="J30" s="141"/>
      <c r="K30" s="141"/>
      <c r="L30" s="141"/>
      <c r="M30" s="141"/>
    </row>
    <row r="31" spans="1:15" s="1" customFormat="1" ht="19.5" customHeight="1">
      <c r="A31" s="143" t="s">
        <v>116</v>
      </c>
      <c r="B31" s="143"/>
      <c r="C31" s="143"/>
      <c r="D31" s="147"/>
      <c r="E31" s="147"/>
      <c r="F31" s="147"/>
      <c r="G31" s="147"/>
      <c r="H31" s="144"/>
      <c r="I31" s="144"/>
      <c r="J31" s="141"/>
      <c r="K31" s="141"/>
      <c r="L31" s="141"/>
      <c r="M31" s="141"/>
      <c r="O31" s="47"/>
    </row>
    <row r="32" spans="1:13" s="1" customFormat="1" ht="39" customHeight="1">
      <c r="A32" s="132" t="s">
        <v>120</v>
      </c>
      <c r="B32" s="132"/>
      <c r="C32" s="132"/>
      <c r="D32" s="146"/>
      <c r="E32" s="146"/>
      <c r="F32" s="152"/>
      <c r="G32" s="153"/>
      <c r="H32" s="151"/>
      <c r="I32" s="151"/>
      <c r="J32" s="142"/>
      <c r="K32" s="142"/>
      <c r="L32" s="142"/>
      <c r="M32" s="142"/>
    </row>
    <row r="33" spans="1:13" s="1" customFormat="1" ht="19.5" customHeight="1">
      <c r="A33" s="143" t="s">
        <v>21</v>
      </c>
      <c r="B33" s="143"/>
      <c r="C33" s="143"/>
      <c r="D33" s="151"/>
      <c r="E33" s="151"/>
      <c r="F33" s="152">
        <v>40266</v>
      </c>
      <c r="G33" s="153"/>
      <c r="H33" s="151">
        <v>40266</v>
      </c>
      <c r="I33" s="151"/>
      <c r="J33" s="141"/>
      <c r="K33" s="141"/>
      <c r="L33" s="141"/>
      <c r="M33" s="141"/>
    </row>
    <row r="34" spans="1:13" s="1" customFormat="1" ht="19.5" customHeight="1">
      <c r="A34" s="143" t="s">
        <v>112</v>
      </c>
      <c r="B34" s="143"/>
      <c r="C34" s="143"/>
      <c r="D34" s="151"/>
      <c r="E34" s="151"/>
      <c r="F34" s="152"/>
      <c r="G34" s="153"/>
      <c r="H34" s="151"/>
      <c r="I34" s="151"/>
      <c r="J34" s="141"/>
      <c r="K34" s="141"/>
      <c r="L34" s="141"/>
      <c r="M34" s="141"/>
    </row>
    <row r="35" spans="1:13" s="1" customFormat="1" ht="19.5" customHeight="1">
      <c r="A35" s="143" t="s">
        <v>113</v>
      </c>
      <c r="B35" s="143"/>
      <c r="C35" s="143"/>
      <c r="D35" s="151"/>
      <c r="E35" s="151"/>
      <c r="F35" s="152">
        <v>20019</v>
      </c>
      <c r="G35" s="153"/>
      <c r="H35" s="151">
        <v>18405</v>
      </c>
      <c r="I35" s="151"/>
      <c r="J35" s="141"/>
      <c r="K35" s="141"/>
      <c r="L35" s="141"/>
      <c r="M35" s="141"/>
    </row>
    <row r="36" spans="1:13" s="1" customFormat="1" ht="19.5" customHeight="1">
      <c r="A36" s="143" t="s">
        <v>114</v>
      </c>
      <c r="B36" s="143"/>
      <c r="C36" s="143"/>
      <c r="D36" s="151"/>
      <c r="E36" s="151"/>
      <c r="F36" s="152">
        <v>9660</v>
      </c>
      <c r="G36" s="153"/>
      <c r="H36" s="151">
        <v>9766</v>
      </c>
      <c r="I36" s="151"/>
      <c r="J36" s="141"/>
      <c r="K36" s="141"/>
      <c r="L36" s="141"/>
      <c r="M36" s="141"/>
    </row>
    <row r="37" spans="1:13" s="1" customFormat="1" ht="19.5" customHeight="1">
      <c r="A37" s="143" t="s">
        <v>118</v>
      </c>
      <c r="B37" s="143"/>
      <c r="C37" s="143"/>
      <c r="D37" s="151"/>
      <c r="E37" s="151"/>
      <c r="F37" s="151"/>
      <c r="G37" s="151"/>
      <c r="H37" s="151"/>
      <c r="I37" s="151"/>
      <c r="J37" s="141"/>
      <c r="K37" s="141"/>
      <c r="L37" s="141"/>
      <c r="M37" s="141"/>
    </row>
    <row r="38" spans="1:13" s="1" customFormat="1" ht="20.25" customHeight="1">
      <c r="A38" s="143" t="s">
        <v>116</v>
      </c>
      <c r="B38" s="143"/>
      <c r="C38" s="143"/>
      <c r="D38" s="151"/>
      <c r="E38" s="151"/>
      <c r="F38" s="151"/>
      <c r="G38" s="151"/>
      <c r="H38" s="151"/>
      <c r="I38" s="151"/>
      <c r="J38" s="141"/>
      <c r="K38" s="141"/>
      <c r="L38" s="141"/>
      <c r="M38" s="141"/>
    </row>
    <row r="39" spans="1:13" ht="10.5" customHeight="1">
      <c r="A39" s="49"/>
      <c r="B39" s="49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19.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</row>
    <row r="41" spans="1:7" ht="15" customHeight="1">
      <c r="A41" s="50"/>
      <c r="B41" s="50"/>
      <c r="C41" s="50"/>
      <c r="D41" s="50"/>
      <c r="E41" s="50"/>
      <c r="F41" s="50"/>
      <c r="G41" s="50"/>
    </row>
    <row r="42" spans="1:13" ht="21.75" customHeight="1">
      <c r="A42" s="135" t="s">
        <v>121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ht="10.5" customHeight="1"/>
    <row r="44" spans="1:13" ht="60" customHeight="1">
      <c r="A44" s="51" t="s">
        <v>122</v>
      </c>
      <c r="B44" s="123" t="s">
        <v>123</v>
      </c>
      <c r="C44" s="123"/>
      <c r="D44" s="123"/>
      <c r="E44" s="123"/>
      <c r="F44" s="123"/>
      <c r="G44" s="123"/>
      <c r="H44" s="155" t="s">
        <v>124</v>
      </c>
      <c r="I44" s="155"/>
      <c r="J44" s="155"/>
      <c r="K44" s="155"/>
      <c r="L44" s="155"/>
      <c r="M44" s="155"/>
    </row>
    <row r="45" spans="1:13" ht="20.25" customHeight="1">
      <c r="A45" s="51">
        <v>1</v>
      </c>
      <c r="B45" s="123">
        <v>2</v>
      </c>
      <c r="C45" s="123"/>
      <c r="D45" s="123"/>
      <c r="E45" s="123"/>
      <c r="F45" s="123"/>
      <c r="G45" s="123"/>
      <c r="H45" s="155">
        <v>3</v>
      </c>
      <c r="I45" s="155"/>
      <c r="J45" s="155"/>
      <c r="K45" s="155"/>
      <c r="L45" s="155"/>
      <c r="M45" s="155"/>
    </row>
    <row r="46" spans="1:13" ht="15.75" customHeight="1">
      <c r="A46" s="156">
        <v>40390032</v>
      </c>
      <c r="B46" s="157" t="s">
        <v>205</v>
      </c>
      <c r="C46" s="157"/>
      <c r="D46" s="157"/>
      <c r="E46" s="157"/>
      <c r="F46" s="157"/>
      <c r="G46" s="157"/>
      <c r="H46" s="158" t="s">
        <v>206</v>
      </c>
      <c r="I46" s="158"/>
      <c r="J46" s="158"/>
      <c r="K46" s="158"/>
      <c r="L46" s="158"/>
      <c r="M46" s="158"/>
    </row>
    <row r="47" spans="1:13" ht="19.5" customHeight="1">
      <c r="A47" s="156"/>
      <c r="B47" s="157"/>
      <c r="C47" s="157"/>
      <c r="D47" s="157"/>
      <c r="E47" s="157"/>
      <c r="F47" s="157"/>
      <c r="G47" s="157"/>
      <c r="H47" s="158"/>
      <c r="I47" s="158"/>
      <c r="J47" s="158"/>
      <c r="K47" s="158"/>
      <c r="L47" s="158"/>
      <c r="M47" s="158"/>
    </row>
    <row r="48" spans="1:13" ht="19.5" customHeight="1">
      <c r="A48" s="156"/>
      <c r="B48" s="157"/>
      <c r="C48" s="157"/>
      <c r="D48" s="157"/>
      <c r="E48" s="157"/>
      <c r="F48" s="157"/>
      <c r="G48" s="157"/>
      <c r="H48" s="158"/>
      <c r="I48" s="158"/>
      <c r="J48" s="158"/>
      <c r="K48" s="158"/>
      <c r="L48" s="158"/>
      <c r="M48" s="158"/>
    </row>
    <row r="49" spans="1:13" ht="11.25" customHeight="1">
      <c r="A49" s="156"/>
      <c r="B49" s="157"/>
      <c r="C49" s="157"/>
      <c r="D49" s="157"/>
      <c r="E49" s="157"/>
      <c r="F49" s="157"/>
      <c r="G49" s="157"/>
      <c r="H49" s="158"/>
      <c r="I49" s="158"/>
      <c r="J49" s="158"/>
      <c r="K49" s="158"/>
      <c r="L49" s="158"/>
      <c r="M49" s="158"/>
    </row>
    <row r="50" spans="1:13" ht="19.5" customHeight="1" hidden="1">
      <c r="A50" s="156"/>
      <c r="B50" s="157"/>
      <c r="C50" s="157"/>
      <c r="D50" s="157"/>
      <c r="E50" s="157"/>
      <c r="F50" s="157"/>
      <c r="G50" s="157"/>
      <c r="H50" s="158"/>
      <c r="I50" s="158"/>
      <c r="J50" s="158"/>
      <c r="K50" s="158"/>
      <c r="L50" s="158"/>
      <c r="M50" s="158"/>
    </row>
    <row r="51" spans="1:13" ht="19.5" customHeight="1">
      <c r="A51" s="4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8" ht="21.75" customHeight="1">
      <c r="A52" s="159" t="s">
        <v>125</v>
      </c>
      <c r="B52" s="159"/>
      <c r="C52" s="159"/>
      <c r="D52" s="159"/>
      <c r="E52" s="159"/>
      <c r="F52" s="159"/>
      <c r="G52" s="159"/>
      <c r="H52" s="159"/>
    </row>
    <row r="53" ht="19.5" customHeight="1">
      <c r="A53" s="52"/>
    </row>
    <row r="54" spans="1:13" ht="80.25" customHeight="1">
      <c r="A54" s="124" t="s">
        <v>126</v>
      </c>
      <c r="B54" s="124" t="s">
        <v>127</v>
      </c>
      <c r="C54" s="124"/>
      <c r="D54" s="124" t="s">
        <v>128</v>
      </c>
      <c r="E54" s="124"/>
      <c r="F54" s="124"/>
      <c r="G54" s="5" t="s">
        <v>129</v>
      </c>
      <c r="H54" s="124" t="s">
        <v>130</v>
      </c>
      <c r="I54" s="124"/>
      <c r="J54" s="124"/>
      <c r="K54" s="124" t="s">
        <v>108</v>
      </c>
      <c r="L54" s="124"/>
      <c r="M54" s="124"/>
    </row>
    <row r="55" spans="1:13" ht="150">
      <c r="A55" s="124"/>
      <c r="B55" s="5" t="s">
        <v>131</v>
      </c>
      <c r="C55" s="5" t="s">
        <v>132</v>
      </c>
      <c r="D55" s="5" t="s">
        <v>133</v>
      </c>
      <c r="E55" s="5" t="s">
        <v>134</v>
      </c>
      <c r="F55" s="5" t="s">
        <v>135</v>
      </c>
      <c r="G55" s="5" t="s">
        <v>133</v>
      </c>
      <c r="H55" s="5" t="s">
        <v>133</v>
      </c>
      <c r="I55" s="5" t="s">
        <v>134</v>
      </c>
      <c r="J55" s="5" t="s">
        <v>135</v>
      </c>
      <c r="K55" s="5" t="s">
        <v>133</v>
      </c>
      <c r="L55" s="5" t="s">
        <v>136</v>
      </c>
      <c r="M55" s="5" t="s">
        <v>135</v>
      </c>
    </row>
    <row r="56" spans="1:13" ht="18" customHeight="1">
      <c r="A56" s="5">
        <v>1</v>
      </c>
      <c r="B56" s="5">
        <v>2</v>
      </c>
      <c r="C56" s="5">
        <v>3</v>
      </c>
      <c r="D56" s="5">
        <v>4</v>
      </c>
      <c r="E56" s="5">
        <v>5</v>
      </c>
      <c r="F56" s="5">
        <v>6</v>
      </c>
      <c r="G56" s="5">
        <v>7</v>
      </c>
      <c r="H56" s="4">
        <v>10</v>
      </c>
      <c r="I56" s="4">
        <v>11</v>
      </c>
      <c r="J56" s="4">
        <v>12</v>
      </c>
      <c r="K56" s="4">
        <v>13</v>
      </c>
      <c r="L56" s="4">
        <v>14</v>
      </c>
      <c r="M56" s="4">
        <v>15</v>
      </c>
    </row>
    <row r="57" spans="1:13" ht="19.5" customHeight="1">
      <c r="A57" s="12" t="s">
        <v>137</v>
      </c>
      <c r="B57" s="53"/>
      <c r="C57" s="53"/>
      <c r="D57" s="54" t="s">
        <v>228</v>
      </c>
      <c r="E57" s="54" t="s">
        <v>228</v>
      </c>
      <c r="F57" s="46" t="s">
        <v>228</v>
      </c>
      <c r="G57" s="46">
        <v>10500</v>
      </c>
      <c r="H57" s="53">
        <v>10362.4</v>
      </c>
      <c r="I57" s="54"/>
      <c r="J57" s="46"/>
      <c r="K57" s="46">
        <v>10500</v>
      </c>
      <c r="L57" s="54"/>
      <c r="M57" s="46"/>
    </row>
    <row r="58" spans="1:13" ht="19.5" customHeight="1">
      <c r="A58" s="12"/>
      <c r="B58" s="53"/>
      <c r="C58" s="53"/>
      <c r="D58" s="54"/>
      <c r="E58" s="54"/>
      <c r="F58" s="46"/>
      <c r="G58" s="54"/>
      <c r="H58" s="54"/>
      <c r="I58" s="54"/>
      <c r="J58" s="46"/>
      <c r="K58" s="46"/>
      <c r="L58" s="54"/>
      <c r="M58" s="46"/>
    </row>
    <row r="59" spans="1:13" ht="19.5" customHeight="1">
      <c r="A59" s="10" t="s">
        <v>138</v>
      </c>
      <c r="B59" s="55"/>
      <c r="C59" s="55"/>
      <c r="D59" s="56">
        <f>SUM(D57:D58)</f>
        <v>0</v>
      </c>
      <c r="E59" s="57"/>
      <c r="F59" s="44"/>
      <c r="G59" s="58">
        <f>SUM(G57:G58)</f>
        <v>10500</v>
      </c>
      <c r="H59" s="97">
        <f>SUM(H57:H58)</f>
        <v>10362.4</v>
      </c>
      <c r="I59" s="57"/>
      <c r="J59" s="44"/>
      <c r="K59" s="58">
        <f>SUM(K57:K58)</f>
        <v>10500</v>
      </c>
      <c r="L59" s="57"/>
      <c r="M59" s="44"/>
    </row>
    <row r="61" spans="1:7" ht="18.75">
      <c r="A61" s="94" t="s">
        <v>192</v>
      </c>
      <c r="G61" s="95" t="s">
        <v>207</v>
      </c>
    </row>
  </sheetData>
  <sheetProtection selectLockedCells="1" selectUnlockedCells="1"/>
  <mergeCells count="201">
    <mergeCell ref="B54:C54"/>
    <mergeCell ref="D54:F54"/>
    <mergeCell ref="H54:J54"/>
    <mergeCell ref="A46:A50"/>
    <mergeCell ref="B46:G50"/>
    <mergeCell ref="H46:M50"/>
    <mergeCell ref="A52:H52"/>
    <mergeCell ref="F38:G38"/>
    <mergeCell ref="H38:I38"/>
    <mergeCell ref="K54:M54"/>
    <mergeCell ref="A40:M40"/>
    <mergeCell ref="A42:M42"/>
    <mergeCell ref="B44:G44"/>
    <mergeCell ref="H44:M44"/>
    <mergeCell ref="B45:G45"/>
    <mergeCell ref="H45:M45"/>
    <mergeCell ref="A54:A55"/>
    <mergeCell ref="J38:K38"/>
    <mergeCell ref="L38:M38"/>
    <mergeCell ref="A37:C37"/>
    <mergeCell ref="D37:E37"/>
    <mergeCell ref="F37:G37"/>
    <mergeCell ref="H37:I37"/>
    <mergeCell ref="J37:K37"/>
    <mergeCell ref="L37:M37"/>
    <mergeCell ref="A38:C38"/>
    <mergeCell ref="D38:E38"/>
    <mergeCell ref="A36:C36"/>
    <mergeCell ref="D36:E36"/>
    <mergeCell ref="F36:G36"/>
    <mergeCell ref="H36:I36"/>
    <mergeCell ref="A35:C35"/>
    <mergeCell ref="D35:E35"/>
    <mergeCell ref="F35:G35"/>
    <mergeCell ref="H35:I35"/>
    <mergeCell ref="J33:K33"/>
    <mergeCell ref="L33:M33"/>
    <mergeCell ref="F34:G34"/>
    <mergeCell ref="H34:I34"/>
    <mergeCell ref="J36:K36"/>
    <mergeCell ref="L36:M36"/>
    <mergeCell ref="J35:K35"/>
    <mergeCell ref="L35:M35"/>
    <mergeCell ref="J34:K34"/>
    <mergeCell ref="L34:M34"/>
    <mergeCell ref="A34:C34"/>
    <mergeCell ref="D34:E34"/>
    <mergeCell ref="A32:C32"/>
    <mergeCell ref="D32:E32"/>
    <mergeCell ref="F32:G32"/>
    <mergeCell ref="H32:I32"/>
    <mergeCell ref="A33:C33"/>
    <mergeCell ref="D33:E33"/>
    <mergeCell ref="F33:G33"/>
    <mergeCell ref="H33:I33"/>
    <mergeCell ref="A31:C31"/>
    <mergeCell ref="D31:E31"/>
    <mergeCell ref="F31:G31"/>
    <mergeCell ref="H31:I31"/>
    <mergeCell ref="F30:G30"/>
    <mergeCell ref="H30:I30"/>
    <mergeCell ref="A30:C30"/>
    <mergeCell ref="D30:E30"/>
    <mergeCell ref="J32:K32"/>
    <mergeCell ref="L32:M32"/>
    <mergeCell ref="J31:K31"/>
    <mergeCell ref="L31:M31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A27:C27"/>
    <mergeCell ref="D27:E27"/>
    <mergeCell ref="F27:G27"/>
    <mergeCell ref="H27:I27"/>
    <mergeCell ref="J25:K25"/>
    <mergeCell ref="L25:M25"/>
    <mergeCell ref="F26:G26"/>
    <mergeCell ref="H26:I26"/>
    <mergeCell ref="J28:K28"/>
    <mergeCell ref="L28:M28"/>
    <mergeCell ref="J27:K27"/>
    <mergeCell ref="L27:M27"/>
    <mergeCell ref="J26:K26"/>
    <mergeCell ref="L26:M26"/>
    <mergeCell ref="A26:C26"/>
    <mergeCell ref="D26:E26"/>
    <mergeCell ref="A24:C24"/>
    <mergeCell ref="D24:E24"/>
    <mergeCell ref="F24:G24"/>
    <mergeCell ref="H24:I24"/>
    <mergeCell ref="A25:C25"/>
    <mergeCell ref="D25:E25"/>
    <mergeCell ref="F25:G25"/>
    <mergeCell ref="H25:I25"/>
    <mergeCell ref="A23:C23"/>
    <mergeCell ref="D23:E23"/>
    <mergeCell ref="F23:G23"/>
    <mergeCell ref="H23:I23"/>
    <mergeCell ref="F22:G22"/>
    <mergeCell ref="H22:I22"/>
    <mergeCell ref="A22:C22"/>
    <mergeCell ref="D22:E22"/>
    <mergeCell ref="J24:K24"/>
    <mergeCell ref="L24:M24"/>
    <mergeCell ref="J23:K23"/>
    <mergeCell ref="L23:M23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A19:C19"/>
    <mergeCell ref="D19:E19"/>
    <mergeCell ref="F19:G19"/>
    <mergeCell ref="H19:I19"/>
    <mergeCell ref="J17:K17"/>
    <mergeCell ref="L17:M17"/>
    <mergeCell ref="F18:G18"/>
    <mergeCell ref="H18:I18"/>
    <mergeCell ref="J20:K20"/>
    <mergeCell ref="L20:M20"/>
    <mergeCell ref="J19:K19"/>
    <mergeCell ref="L19:M19"/>
    <mergeCell ref="J18:K18"/>
    <mergeCell ref="L18:M18"/>
    <mergeCell ref="A18:C18"/>
    <mergeCell ref="D18:E18"/>
    <mergeCell ref="A16:C16"/>
    <mergeCell ref="D16:E16"/>
    <mergeCell ref="F16:G16"/>
    <mergeCell ref="H16:I16"/>
    <mergeCell ref="A17:C17"/>
    <mergeCell ref="D17:E17"/>
    <mergeCell ref="F17:G17"/>
    <mergeCell ref="H17:I17"/>
    <mergeCell ref="A15:C15"/>
    <mergeCell ref="D15:E15"/>
    <mergeCell ref="F15:G15"/>
    <mergeCell ref="H15:I15"/>
    <mergeCell ref="F14:G14"/>
    <mergeCell ref="H14:I14"/>
    <mergeCell ref="A14:C14"/>
    <mergeCell ref="D14:E14"/>
    <mergeCell ref="J16:K16"/>
    <mergeCell ref="L16:M16"/>
    <mergeCell ref="J15:K15"/>
    <mergeCell ref="L15:M15"/>
    <mergeCell ref="J14:K14"/>
    <mergeCell ref="L14:M14"/>
    <mergeCell ref="A13:C13"/>
    <mergeCell ref="D13:E13"/>
    <mergeCell ref="F13:G13"/>
    <mergeCell ref="H13:I13"/>
    <mergeCell ref="J13:K13"/>
    <mergeCell ref="L13:M13"/>
    <mergeCell ref="A12:C12"/>
    <mergeCell ref="D12:E12"/>
    <mergeCell ref="F12:G12"/>
    <mergeCell ref="H12:I12"/>
    <mergeCell ref="A11:C11"/>
    <mergeCell ref="D11:E11"/>
    <mergeCell ref="F11:G11"/>
    <mergeCell ref="H11:I11"/>
    <mergeCell ref="J12:K12"/>
    <mergeCell ref="L12:M12"/>
    <mergeCell ref="J11:K11"/>
    <mergeCell ref="L11:M11"/>
    <mergeCell ref="J10:K10"/>
    <mergeCell ref="L10:M10"/>
    <mergeCell ref="F9:G9"/>
    <mergeCell ref="H9:I9"/>
    <mergeCell ref="J9:K9"/>
    <mergeCell ref="L9:M9"/>
    <mergeCell ref="F10:G10"/>
    <mergeCell ref="H10:I10"/>
    <mergeCell ref="A10:C10"/>
    <mergeCell ref="D10:E10"/>
    <mergeCell ref="A5:M5"/>
    <mergeCell ref="A7:M7"/>
    <mergeCell ref="A1:M1"/>
    <mergeCell ref="A2:M2"/>
    <mergeCell ref="A3:M3"/>
    <mergeCell ref="A4:M4"/>
    <mergeCell ref="A9:C9"/>
    <mergeCell ref="D9:E9"/>
  </mergeCells>
  <printOptions/>
  <pageMargins left="1.1811023622047245" right="0.4724409448818898" top="0.7086614173228347" bottom="0.5511811023622047" header="0.2755905511811024" footer="0.5118110236220472"/>
  <pageSetup fitToHeight="0" horizontalDpi="300" verticalDpi="300" orientation="landscape" paperSize="9" scale="55" r:id="rId1"/>
  <headerFooter alignWithMargins="0">
    <oddHeader xml:space="preserve">&amp;C&amp;"Times New Roman,Обычный"&amp;14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AK102"/>
  <sheetViews>
    <sheetView view="pageBreakPreview" zoomScale="60" zoomScalePageLayoutView="0" workbookViewId="0" topLeftCell="A5">
      <selection activeCell="A26" sqref="A16:IV26"/>
    </sheetView>
  </sheetViews>
  <sheetFormatPr defaultColWidth="9.00390625" defaultRowHeight="12.75"/>
  <cols>
    <col min="1" max="1" width="8.25390625" style="19" customWidth="1"/>
    <col min="2" max="2" width="38.375" style="19" customWidth="1"/>
    <col min="3" max="5" width="11.25390625" style="19" customWidth="1"/>
    <col min="6" max="6" width="9.25390625" style="19" customWidth="1"/>
    <col min="7" max="7" width="11.125" style="19" customWidth="1"/>
    <col min="8" max="9" width="11.00390625" style="19" customWidth="1"/>
    <col min="10" max="10" width="14.125" style="19" customWidth="1"/>
    <col min="11" max="11" width="11.00390625" style="19" customWidth="1"/>
    <col min="12" max="12" width="11.375" style="19" customWidth="1"/>
    <col min="13" max="13" width="7.625" style="19" customWidth="1"/>
    <col min="14" max="14" width="11.00390625" style="19" customWidth="1"/>
    <col min="15" max="15" width="12.375" style="19" customWidth="1"/>
    <col min="16" max="16" width="10.75390625" style="19" customWidth="1"/>
    <col min="17" max="17" width="11.75390625" style="19" customWidth="1"/>
    <col min="18" max="19" width="11.00390625" style="19" customWidth="1"/>
    <col min="20" max="20" width="10.625" style="19" customWidth="1"/>
    <col min="21" max="21" width="12.25390625" style="19" customWidth="1"/>
    <col min="22" max="22" width="11.00390625" style="19" customWidth="1"/>
    <col min="23" max="23" width="7.125" style="19" customWidth="1"/>
    <col min="24" max="24" width="11.00390625" style="19" customWidth="1"/>
    <col min="25" max="25" width="5.00390625" style="19" customWidth="1"/>
    <col min="26" max="26" width="11.00390625" style="19" customWidth="1"/>
    <col min="27" max="27" width="13.125" style="19" customWidth="1"/>
    <col min="28" max="28" width="6.25390625" style="19" customWidth="1"/>
    <col min="29" max="29" width="11.00390625" style="19" customWidth="1"/>
    <col min="30" max="30" width="8.625" style="19" customWidth="1"/>
    <col min="31" max="31" width="12.125" style="19" customWidth="1"/>
    <col min="32" max="16384" width="9.125" style="19" customWidth="1"/>
  </cols>
  <sheetData>
    <row r="1" spans="1:31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59"/>
      <c r="R1" s="59"/>
      <c r="S1" s="59"/>
      <c r="T1" s="59"/>
      <c r="U1" s="59"/>
      <c r="AB1" s="160"/>
      <c r="AC1" s="160"/>
      <c r="AD1" s="160"/>
      <c r="AE1" s="160"/>
    </row>
    <row r="2" spans="2:33" ht="18.75" customHeight="1">
      <c r="B2" s="60" t="s">
        <v>139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G2" s="19">
        <v>1.4</v>
      </c>
    </row>
    <row r="3" spans="1:33" ht="18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G3" s="19">
        <v>1.4</v>
      </c>
    </row>
    <row r="4" spans="1:33" ht="41.25" customHeight="1">
      <c r="A4" s="161" t="s">
        <v>140</v>
      </c>
      <c r="B4" s="161" t="s">
        <v>141</v>
      </c>
      <c r="C4" s="124" t="s">
        <v>142</v>
      </c>
      <c r="D4" s="124"/>
      <c r="E4" s="124"/>
      <c r="F4" s="124"/>
      <c r="G4" s="124" t="s">
        <v>143</v>
      </c>
      <c r="H4" s="124"/>
      <c r="I4" s="124"/>
      <c r="J4" s="124"/>
      <c r="K4" s="124"/>
      <c r="L4" s="124"/>
      <c r="M4" s="124"/>
      <c r="N4" s="124" t="s">
        <v>144</v>
      </c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62" t="s">
        <v>145</v>
      </c>
      <c r="AA4" s="162"/>
      <c r="AB4" s="162"/>
      <c r="AC4" s="163" t="s">
        <v>146</v>
      </c>
      <c r="AD4" s="163"/>
      <c r="AE4" s="163"/>
      <c r="AG4" s="19">
        <v>1.4</v>
      </c>
    </row>
    <row r="5" spans="1:33" ht="48.75" customHeight="1">
      <c r="A5" s="161"/>
      <c r="B5" s="16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 t="s">
        <v>147</v>
      </c>
      <c r="O5" s="124"/>
      <c r="P5" s="124"/>
      <c r="Q5" s="124"/>
      <c r="R5" s="124" t="s">
        <v>148</v>
      </c>
      <c r="S5" s="124"/>
      <c r="T5" s="124"/>
      <c r="U5" s="124"/>
      <c r="V5" s="124" t="s">
        <v>108</v>
      </c>
      <c r="W5" s="124"/>
      <c r="X5" s="124"/>
      <c r="Y5" s="124"/>
      <c r="Z5" s="162"/>
      <c r="AA5" s="162"/>
      <c r="AB5" s="162"/>
      <c r="AC5" s="163"/>
      <c r="AD5" s="163"/>
      <c r="AE5" s="163"/>
      <c r="AG5" s="19">
        <v>1.4</v>
      </c>
    </row>
    <row r="6" spans="1:37" ht="18" customHeight="1">
      <c r="A6" s="62">
        <v>1</v>
      </c>
      <c r="B6" s="63">
        <v>2</v>
      </c>
      <c r="C6" s="162">
        <v>3</v>
      </c>
      <c r="D6" s="162"/>
      <c r="E6" s="162"/>
      <c r="F6" s="162"/>
      <c r="G6" s="162">
        <v>4</v>
      </c>
      <c r="H6" s="162"/>
      <c r="I6" s="162"/>
      <c r="J6" s="162"/>
      <c r="K6" s="162"/>
      <c r="L6" s="162"/>
      <c r="M6" s="162"/>
      <c r="N6" s="121">
        <v>5</v>
      </c>
      <c r="O6" s="121"/>
      <c r="P6" s="121"/>
      <c r="Q6" s="121"/>
      <c r="R6" s="121">
        <v>6</v>
      </c>
      <c r="S6" s="121"/>
      <c r="T6" s="121"/>
      <c r="U6" s="121"/>
      <c r="V6" s="121">
        <v>7</v>
      </c>
      <c r="W6" s="121"/>
      <c r="X6" s="121"/>
      <c r="Y6" s="121"/>
      <c r="Z6" s="164">
        <v>8</v>
      </c>
      <c r="AA6" s="164"/>
      <c r="AB6" s="164"/>
      <c r="AC6" s="121">
        <v>9</v>
      </c>
      <c r="AD6" s="121"/>
      <c r="AE6" s="121"/>
      <c r="AG6" s="19">
        <v>1.4</v>
      </c>
      <c r="AH6" s="165">
        <v>46210</v>
      </c>
      <c r="AI6" s="165"/>
      <c r="AJ6" s="165"/>
      <c r="AK6" s="165"/>
    </row>
    <row r="7" spans="1:37" ht="19.5" customHeight="1">
      <c r="A7" s="62">
        <v>1</v>
      </c>
      <c r="B7" s="93" t="s">
        <v>203</v>
      </c>
      <c r="C7" s="162">
        <v>2004</v>
      </c>
      <c r="D7" s="162"/>
      <c r="E7" s="162"/>
      <c r="F7" s="162"/>
      <c r="G7" s="165" t="s">
        <v>204</v>
      </c>
      <c r="H7" s="165"/>
      <c r="I7" s="165"/>
      <c r="J7" s="165"/>
      <c r="K7" s="165"/>
      <c r="L7" s="165"/>
      <c r="M7" s="165"/>
      <c r="N7" s="166" t="s">
        <v>228</v>
      </c>
      <c r="O7" s="166"/>
      <c r="P7" s="166"/>
      <c r="Q7" s="166"/>
      <c r="R7" s="167">
        <v>10</v>
      </c>
      <c r="S7" s="167"/>
      <c r="T7" s="167"/>
      <c r="U7" s="167"/>
      <c r="V7" s="167">
        <v>10</v>
      </c>
      <c r="W7" s="167"/>
      <c r="X7" s="167"/>
      <c r="Y7" s="167"/>
      <c r="Z7" s="168">
        <f>SUM(V7*100%/R7)</f>
        <v>1</v>
      </c>
      <c r="AA7" s="168"/>
      <c r="AB7" s="168"/>
      <c r="AC7" s="169"/>
      <c r="AD7" s="169"/>
      <c r="AE7" s="169"/>
      <c r="AG7" s="19">
        <v>1.4</v>
      </c>
      <c r="AH7" s="165">
        <v>22726</v>
      </c>
      <c r="AI7" s="165"/>
      <c r="AJ7" s="165"/>
      <c r="AK7" s="165"/>
    </row>
    <row r="8" spans="1:37" ht="19.5" customHeight="1">
      <c r="A8" s="62">
        <v>2</v>
      </c>
      <c r="B8" s="63"/>
      <c r="C8" s="162"/>
      <c r="D8" s="162"/>
      <c r="E8" s="162"/>
      <c r="F8" s="162"/>
      <c r="G8" s="165"/>
      <c r="H8" s="165"/>
      <c r="I8" s="165"/>
      <c r="J8" s="165"/>
      <c r="K8" s="165"/>
      <c r="L8" s="165"/>
      <c r="M8" s="165"/>
      <c r="N8" s="166"/>
      <c r="O8" s="166"/>
      <c r="P8" s="166"/>
      <c r="Q8" s="166"/>
      <c r="R8" s="165"/>
      <c r="S8" s="165"/>
      <c r="T8" s="165"/>
      <c r="U8" s="165"/>
      <c r="V8" s="165"/>
      <c r="W8" s="165"/>
      <c r="X8" s="165"/>
      <c r="Y8" s="165"/>
      <c r="Z8" s="170"/>
      <c r="AA8" s="170"/>
      <c r="AB8" s="170"/>
      <c r="AC8" s="169"/>
      <c r="AD8" s="169"/>
      <c r="AE8" s="169"/>
      <c r="AG8" s="19">
        <v>1.4</v>
      </c>
      <c r="AH8" s="165">
        <v>9238</v>
      </c>
      <c r="AI8" s="165"/>
      <c r="AJ8" s="165"/>
      <c r="AK8" s="165"/>
    </row>
    <row r="9" spans="1:37" ht="19.5" customHeight="1">
      <c r="A9" s="62">
        <v>3</v>
      </c>
      <c r="B9" s="63"/>
      <c r="C9" s="162"/>
      <c r="D9" s="162"/>
      <c r="E9" s="162"/>
      <c r="F9" s="162"/>
      <c r="G9" s="165"/>
      <c r="H9" s="165"/>
      <c r="I9" s="165"/>
      <c r="J9" s="165"/>
      <c r="K9" s="165"/>
      <c r="L9" s="165"/>
      <c r="M9" s="165"/>
      <c r="N9" s="166"/>
      <c r="O9" s="166"/>
      <c r="P9" s="166"/>
      <c r="Q9" s="166"/>
      <c r="R9" s="165"/>
      <c r="S9" s="165"/>
      <c r="T9" s="165"/>
      <c r="U9" s="165"/>
      <c r="V9" s="165"/>
      <c r="W9" s="165"/>
      <c r="X9" s="165"/>
      <c r="Y9" s="165"/>
      <c r="Z9" s="170"/>
      <c r="AA9" s="170"/>
      <c r="AB9" s="170"/>
      <c r="AC9" s="169"/>
      <c r="AD9" s="169"/>
      <c r="AE9" s="169"/>
      <c r="AG9" s="19">
        <v>1.4</v>
      </c>
      <c r="AH9" s="165">
        <v>29240</v>
      </c>
      <c r="AI9" s="165"/>
      <c r="AJ9" s="165"/>
      <c r="AK9" s="165"/>
    </row>
    <row r="10" spans="1:37" ht="19.5" customHeight="1">
      <c r="A10" s="62">
        <v>4</v>
      </c>
      <c r="B10" s="63"/>
      <c r="C10" s="162"/>
      <c r="D10" s="162"/>
      <c r="E10" s="162"/>
      <c r="F10" s="162"/>
      <c r="G10" s="165"/>
      <c r="H10" s="165"/>
      <c r="I10" s="165"/>
      <c r="J10" s="165"/>
      <c r="K10" s="165"/>
      <c r="L10" s="165"/>
      <c r="M10" s="165"/>
      <c r="N10" s="166"/>
      <c r="O10" s="166"/>
      <c r="P10" s="166"/>
      <c r="Q10" s="166"/>
      <c r="R10" s="165"/>
      <c r="S10" s="165"/>
      <c r="T10" s="165"/>
      <c r="U10" s="165"/>
      <c r="V10" s="165"/>
      <c r="W10" s="165"/>
      <c r="X10" s="165"/>
      <c r="Y10" s="165"/>
      <c r="Z10" s="170"/>
      <c r="AA10" s="170"/>
      <c r="AB10" s="170"/>
      <c r="AC10" s="169"/>
      <c r="AD10" s="169"/>
      <c r="AE10" s="169"/>
      <c r="AG10" s="19">
        <v>1.4</v>
      </c>
      <c r="AH10" s="165">
        <v>437</v>
      </c>
      <c r="AI10" s="165"/>
      <c r="AJ10" s="165"/>
      <c r="AK10" s="165"/>
    </row>
    <row r="11" spans="1:37" ht="19.5" customHeight="1">
      <c r="A11" s="62">
        <v>5</v>
      </c>
      <c r="B11" s="63"/>
      <c r="C11" s="162"/>
      <c r="D11" s="162"/>
      <c r="E11" s="162"/>
      <c r="F11" s="162"/>
      <c r="G11" s="165"/>
      <c r="H11" s="165"/>
      <c r="I11" s="165"/>
      <c r="J11" s="165"/>
      <c r="K11" s="165"/>
      <c r="L11" s="165"/>
      <c r="M11" s="165"/>
      <c r="N11" s="166"/>
      <c r="O11" s="166"/>
      <c r="P11" s="166"/>
      <c r="Q11" s="166"/>
      <c r="R11" s="165"/>
      <c r="S11" s="165"/>
      <c r="T11" s="165"/>
      <c r="U11" s="165"/>
      <c r="V11" s="165"/>
      <c r="W11" s="165"/>
      <c r="X11" s="165"/>
      <c r="Y11" s="165"/>
      <c r="Z11" s="170"/>
      <c r="AA11" s="170"/>
      <c r="AB11" s="170"/>
      <c r="AC11" s="169"/>
      <c r="AD11" s="169"/>
      <c r="AE11" s="169"/>
      <c r="AG11" s="19">
        <v>1.4</v>
      </c>
      <c r="AH11" s="165">
        <v>453</v>
      </c>
      <c r="AI11" s="165"/>
      <c r="AJ11" s="165"/>
      <c r="AK11" s="165"/>
    </row>
    <row r="12" spans="1:37" ht="19.5" customHeight="1">
      <c r="A12" s="62">
        <v>6</v>
      </c>
      <c r="B12" s="63"/>
      <c r="C12" s="162"/>
      <c r="D12" s="162"/>
      <c r="E12" s="162"/>
      <c r="F12" s="162"/>
      <c r="G12" s="165"/>
      <c r="H12" s="165"/>
      <c r="I12" s="165"/>
      <c r="J12" s="165"/>
      <c r="K12" s="165"/>
      <c r="L12" s="165"/>
      <c r="M12" s="165"/>
      <c r="N12" s="166"/>
      <c r="O12" s="166"/>
      <c r="P12" s="166"/>
      <c r="Q12" s="166"/>
      <c r="R12" s="165"/>
      <c r="S12" s="165"/>
      <c r="T12" s="165"/>
      <c r="U12" s="165"/>
      <c r="V12" s="165"/>
      <c r="W12" s="165"/>
      <c r="X12" s="165"/>
      <c r="Y12" s="165"/>
      <c r="Z12" s="170"/>
      <c r="AA12" s="170"/>
      <c r="AB12" s="170"/>
      <c r="AC12" s="169"/>
      <c r="AD12" s="169"/>
      <c r="AE12" s="169"/>
      <c r="AG12" s="19">
        <v>1.4</v>
      </c>
      <c r="AH12" s="165">
        <v>868</v>
      </c>
      <c r="AI12" s="165"/>
      <c r="AJ12" s="165"/>
      <c r="AK12" s="165"/>
    </row>
    <row r="13" spans="1:37" ht="19.5" customHeight="1">
      <c r="A13" s="62">
        <v>7</v>
      </c>
      <c r="B13" s="63"/>
      <c r="C13" s="162"/>
      <c r="D13" s="162"/>
      <c r="E13" s="162"/>
      <c r="F13" s="162"/>
      <c r="G13" s="165"/>
      <c r="H13" s="165"/>
      <c r="I13" s="165"/>
      <c r="J13" s="165"/>
      <c r="K13" s="165"/>
      <c r="L13" s="165"/>
      <c r="M13" s="165"/>
      <c r="N13" s="166"/>
      <c r="O13" s="166"/>
      <c r="P13" s="166"/>
      <c r="Q13" s="166"/>
      <c r="R13" s="165"/>
      <c r="S13" s="165"/>
      <c r="T13" s="165"/>
      <c r="U13" s="165"/>
      <c r="V13" s="165"/>
      <c r="W13" s="165"/>
      <c r="X13" s="165"/>
      <c r="Y13" s="165"/>
      <c r="Z13" s="170"/>
      <c r="AA13" s="170"/>
      <c r="AB13" s="170"/>
      <c r="AC13" s="169"/>
      <c r="AD13" s="169"/>
      <c r="AE13" s="169"/>
      <c r="AG13" s="19">
        <v>1.4</v>
      </c>
      <c r="AH13" s="165">
        <v>90</v>
      </c>
      <c r="AI13" s="165"/>
      <c r="AJ13" s="165"/>
      <c r="AK13" s="165"/>
    </row>
    <row r="14" spans="1:37" ht="19.5" customHeight="1">
      <c r="A14" s="62">
        <v>8</v>
      </c>
      <c r="B14" s="63"/>
      <c r="C14" s="162"/>
      <c r="D14" s="162"/>
      <c r="E14" s="162"/>
      <c r="F14" s="162"/>
      <c r="G14" s="165"/>
      <c r="H14" s="165"/>
      <c r="I14" s="165"/>
      <c r="J14" s="165"/>
      <c r="K14" s="165"/>
      <c r="L14" s="165"/>
      <c r="M14" s="165"/>
      <c r="N14" s="166"/>
      <c r="O14" s="166"/>
      <c r="P14" s="166"/>
      <c r="Q14" s="166"/>
      <c r="R14" s="165"/>
      <c r="S14" s="165"/>
      <c r="T14" s="165"/>
      <c r="U14" s="165"/>
      <c r="V14" s="165"/>
      <c r="W14" s="165"/>
      <c r="X14" s="165"/>
      <c r="Y14" s="165"/>
      <c r="Z14" s="170"/>
      <c r="AA14" s="170"/>
      <c r="AB14" s="170"/>
      <c r="AC14" s="169"/>
      <c r="AD14" s="169"/>
      <c r="AE14" s="169"/>
      <c r="AG14" s="19">
        <v>1.4</v>
      </c>
      <c r="AH14" s="165">
        <v>173</v>
      </c>
      <c r="AI14" s="165"/>
      <c r="AJ14" s="165"/>
      <c r="AK14" s="165"/>
    </row>
    <row r="15" spans="1:37" ht="19.5" customHeight="1">
      <c r="A15" s="62">
        <v>9</v>
      </c>
      <c r="B15" s="63"/>
      <c r="C15" s="162"/>
      <c r="D15" s="162"/>
      <c r="E15" s="162"/>
      <c r="F15" s="162"/>
      <c r="G15" s="165"/>
      <c r="H15" s="165"/>
      <c r="I15" s="165"/>
      <c r="J15" s="165"/>
      <c r="K15" s="165"/>
      <c r="L15" s="165"/>
      <c r="M15" s="165"/>
      <c r="N15" s="166"/>
      <c r="O15" s="166"/>
      <c r="P15" s="166"/>
      <c r="Q15" s="166"/>
      <c r="R15" s="165"/>
      <c r="S15" s="165"/>
      <c r="T15" s="165"/>
      <c r="U15" s="165"/>
      <c r="V15" s="165"/>
      <c r="W15" s="165"/>
      <c r="X15" s="165"/>
      <c r="Y15" s="165"/>
      <c r="Z15" s="170"/>
      <c r="AA15" s="170"/>
      <c r="AB15" s="170"/>
      <c r="AC15" s="169"/>
      <c r="AD15" s="169"/>
      <c r="AE15" s="169"/>
      <c r="AG15" s="19">
        <v>1.4</v>
      </c>
      <c r="AH15" s="165">
        <v>672</v>
      </c>
      <c r="AI15" s="165"/>
      <c r="AJ15" s="165"/>
      <c r="AK15" s="165"/>
    </row>
    <row r="16" spans="1:37" ht="19.5" customHeight="1">
      <c r="A16" s="62">
        <v>10</v>
      </c>
      <c r="B16" s="63"/>
      <c r="C16" s="162"/>
      <c r="D16" s="162"/>
      <c r="E16" s="162"/>
      <c r="F16" s="162"/>
      <c r="G16" s="165"/>
      <c r="H16" s="165"/>
      <c r="I16" s="165"/>
      <c r="J16" s="165"/>
      <c r="K16" s="165"/>
      <c r="L16" s="165"/>
      <c r="M16" s="165"/>
      <c r="N16" s="166"/>
      <c r="O16" s="166"/>
      <c r="P16" s="166"/>
      <c r="Q16" s="166"/>
      <c r="R16" s="165"/>
      <c r="S16" s="165"/>
      <c r="T16" s="165"/>
      <c r="U16" s="165"/>
      <c r="V16" s="165"/>
      <c r="W16" s="165"/>
      <c r="X16" s="165"/>
      <c r="Y16" s="165"/>
      <c r="Z16" s="170"/>
      <c r="AA16" s="170"/>
      <c r="AB16" s="170"/>
      <c r="AC16" s="169"/>
      <c r="AD16" s="169"/>
      <c r="AE16" s="169"/>
      <c r="AG16" s="19">
        <v>1.4</v>
      </c>
      <c r="AH16" s="165">
        <v>194</v>
      </c>
      <c r="AI16" s="165"/>
      <c r="AJ16" s="165"/>
      <c r="AK16" s="165"/>
    </row>
    <row r="17" spans="1:37" ht="19.5" customHeight="1">
      <c r="A17" s="62">
        <v>11</v>
      </c>
      <c r="B17" s="63"/>
      <c r="C17" s="162"/>
      <c r="D17" s="162"/>
      <c r="E17" s="162"/>
      <c r="F17" s="162"/>
      <c r="G17" s="165"/>
      <c r="H17" s="165"/>
      <c r="I17" s="165"/>
      <c r="J17" s="165"/>
      <c r="K17" s="165"/>
      <c r="L17" s="165"/>
      <c r="M17" s="165"/>
      <c r="N17" s="166"/>
      <c r="O17" s="166"/>
      <c r="P17" s="166"/>
      <c r="Q17" s="166"/>
      <c r="R17" s="165"/>
      <c r="S17" s="165"/>
      <c r="T17" s="165"/>
      <c r="U17" s="165"/>
      <c r="V17" s="165"/>
      <c r="W17" s="165"/>
      <c r="X17" s="165"/>
      <c r="Y17" s="165"/>
      <c r="Z17" s="170"/>
      <c r="AA17" s="170"/>
      <c r="AB17" s="170"/>
      <c r="AC17" s="169"/>
      <c r="AD17" s="169"/>
      <c r="AE17" s="169"/>
      <c r="AG17" s="19">
        <v>1.4</v>
      </c>
      <c r="AH17" s="165">
        <v>295</v>
      </c>
      <c r="AI17" s="165"/>
      <c r="AJ17" s="165"/>
      <c r="AK17" s="165"/>
    </row>
    <row r="18" spans="1:37" ht="19.5" customHeight="1">
      <c r="A18" s="62">
        <v>12</v>
      </c>
      <c r="B18" s="63"/>
      <c r="C18" s="162"/>
      <c r="D18" s="162"/>
      <c r="E18" s="162"/>
      <c r="F18" s="162"/>
      <c r="G18" s="165"/>
      <c r="H18" s="165"/>
      <c r="I18" s="165"/>
      <c r="J18" s="165"/>
      <c r="K18" s="165"/>
      <c r="L18" s="165"/>
      <c r="M18" s="165"/>
      <c r="N18" s="166"/>
      <c r="O18" s="166"/>
      <c r="P18" s="166"/>
      <c r="Q18" s="166"/>
      <c r="R18" s="165"/>
      <c r="S18" s="165"/>
      <c r="T18" s="165"/>
      <c r="U18" s="165"/>
      <c r="V18" s="165"/>
      <c r="W18" s="165"/>
      <c r="X18" s="165"/>
      <c r="Y18" s="165"/>
      <c r="Z18" s="170"/>
      <c r="AA18" s="170"/>
      <c r="AB18" s="170"/>
      <c r="AC18" s="169"/>
      <c r="AD18" s="169"/>
      <c r="AE18" s="169"/>
      <c r="AG18" s="19">
        <v>1.4</v>
      </c>
      <c r="AH18" s="165">
        <v>205</v>
      </c>
      <c r="AI18" s="165"/>
      <c r="AJ18" s="165"/>
      <c r="AK18" s="165"/>
    </row>
    <row r="19" spans="1:37" ht="19.5" customHeight="1">
      <c r="A19" s="62">
        <v>13</v>
      </c>
      <c r="B19" s="63"/>
      <c r="C19" s="162"/>
      <c r="D19" s="162"/>
      <c r="E19" s="162"/>
      <c r="F19" s="162"/>
      <c r="G19" s="165"/>
      <c r="H19" s="165"/>
      <c r="I19" s="165"/>
      <c r="J19" s="165"/>
      <c r="K19" s="165"/>
      <c r="L19" s="165"/>
      <c r="M19" s="165"/>
      <c r="N19" s="166"/>
      <c r="O19" s="166"/>
      <c r="P19" s="166"/>
      <c r="Q19" s="166"/>
      <c r="R19" s="165"/>
      <c r="S19" s="165"/>
      <c r="T19" s="165"/>
      <c r="U19" s="165"/>
      <c r="V19" s="165"/>
      <c r="W19" s="165"/>
      <c r="X19" s="165"/>
      <c r="Y19" s="165"/>
      <c r="Z19" s="170"/>
      <c r="AA19" s="170"/>
      <c r="AB19" s="170"/>
      <c r="AC19" s="169"/>
      <c r="AD19" s="169"/>
      <c r="AE19" s="169"/>
      <c r="AG19" s="19">
        <v>1.4</v>
      </c>
      <c r="AH19" s="165">
        <v>671</v>
      </c>
      <c r="AI19" s="165"/>
      <c r="AJ19" s="165"/>
      <c r="AK19" s="165"/>
    </row>
    <row r="20" spans="1:37" ht="19.5" customHeight="1">
      <c r="A20" s="62">
        <v>14</v>
      </c>
      <c r="B20" s="63"/>
      <c r="C20" s="162"/>
      <c r="D20" s="162"/>
      <c r="E20" s="162"/>
      <c r="F20" s="162"/>
      <c r="G20" s="165"/>
      <c r="H20" s="165"/>
      <c r="I20" s="165"/>
      <c r="J20" s="165"/>
      <c r="K20" s="165"/>
      <c r="L20" s="165"/>
      <c r="M20" s="165"/>
      <c r="N20" s="166"/>
      <c r="O20" s="166"/>
      <c r="P20" s="166"/>
      <c r="Q20" s="166"/>
      <c r="R20" s="165"/>
      <c r="S20" s="165"/>
      <c r="T20" s="165"/>
      <c r="U20" s="165"/>
      <c r="V20" s="165"/>
      <c r="W20" s="165"/>
      <c r="X20" s="165"/>
      <c r="Y20" s="165"/>
      <c r="Z20" s="170"/>
      <c r="AA20" s="170"/>
      <c r="AB20" s="170"/>
      <c r="AC20" s="169"/>
      <c r="AD20" s="169"/>
      <c r="AE20" s="169"/>
      <c r="AG20" s="19">
        <v>1.4</v>
      </c>
      <c r="AH20" s="165">
        <v>761</v>
      </c>
      <c r="AI20" s="165"/>
      <c r="AJ20" s="165"/>
      <c r="AK20" s="165"/>
    </row>
    <row r="21" spans="1:37" ht="19.5" customHeight="1">
      <c r="A21" s="62">
        <v>15</v>
      </c>
      <c r="B21" s="63"/>
      <c r="C21" s="162"/>
      <c r="D21" s="162"/>
      <c r="E21" s="162"/>
      <c r="F21" s="162"/>
      <c r="G21" s="165"/>
      <c r="H21" s="165"/>
      <c r="I21" s="165"/>
      <c r="J21" s="165"/>
      <c r="K21" s="165"/>
      <c r="L21" s="165"/>
      <c r="M21" s="165"/>
      <c r="N21" s="166"/>
      <c r="O21" s="166"/>
      <c r="P21" s="166"/>
      <c r="Q21" s="166"/>
      <c r="R21" s="165"/>
      <c r="S21" s="165"/>
      <c r="T21" s="165"/>
      <c r="U21" s="165"/>
      <c r="V21" s="165"/>
      <c r="W21" s="165"/>
      <c r="X21" s="165"/>
      <c r="Y21" s="165"/>
      <c r="Z21" s="170"/>
      <c r="AA21" s="170"/>
      <c r="AB21" s="170"/>
      <c r="AC21" s="169"/>
      <c r="AD21" s="169"/>
      <c r="AE21" s="169"/>
      <c r="AG21" s="19">
        <v>1.4</v>
      </c>
      <c r="AH21" s="165">
        <v>519</v>
      </c>
      <c r="AI21" s="165"/>
      <c r="AJ21" s="165"/>
      <c r="AK21" s="165"/>
    </row>
    <row r="22" spans="1:37" ht="19.5" customHeight="1">
      <c r="A22" s="62">
        <v>16</v>
      </c>
      <c r="B22" s="63"/>
      <c r="C22" s="162"/>
      <c r="D22" s="162"/>
      <c r="E22" s="162"/>
      <c r="F22" s="162"/>
      <c r="G22" s="165"/>
      <c r="H22" s="165"/>
      <c r="I22" s="165"/>
      <c r="J22" s="165"/>
      <c r="K22" s="165"/>
      <c r="L22" s="165"/>
      <c r="M22" s="165"/>
      <c r="N22" s="166"/>
      <c r="O22" s="166"/>
      <c r="P22" s="166"/>
      <c r="Q22" s="166"/>
      <c r="R22" s="165"/>
      <c r="S22" s="165"/>
      <c r="T22" s="165"/>
      <c r="U22" s="165"/>
      <c r="V22" s="165"/>
      <c r="W22" s="165"/>
      <c r="X22" s="165"/>
      <c r="Y22" s="165"/>
      <c r="Z22" s="170"/>
      <c r="AA22" s="170"/>
      <c r="AB22" s="170"/>
      <c r="AC22" s="169"/>
      <c r="AD22" s="169"/>
      <c r="AE22" s="169"/>
      <c r="AG22" s="19">
        <v>1.4</v>
      </c>
      <c r="AH22" s="165">
        <v>240</v>
      </c>
      <c r="AI22" s="165"/>
      <c r="AJ22" s="165"/>
      <c r="AK22" s="165"/>
    </row>
    <row r="23" spans="1:37" ht="19.5" customHeight="1">
      <c r="A23" s="62">
        <v>17</v>
      </c>
      <c r="B23" s="63"/>
      <c r="C23" s="162"/>
      <c r="D23" s="162"/>
      <c r="E23" s="162"/>
      <c r="F23" s="162"/>
      <c r="G23" s="165"/>
      <c r="H23" s="165"/>
      <c r="I23" s="165"/>
      <c r="J23" s="165"/>
      <c r="K23" s="165"/>
      <c r="L23" s="165"/>
      <c r="M23" s="165"/>
      <c r="N23" s="166"/>
      <c r="O23" s="166"/>
      <c r="P23" s="166"/>
      <c r="Q23" s="166"/>
      <c r="R23" s="165"/>
      <c r="S23" s="165"/>
      <c r="T23" s="165"/>
      <c r="U23" s="165"/>
      <c r="V23" s="165"/>
      <c r="W23" s="165"/>
      <c r="X23" s="165"/>
      <c r="Y23" s="165"/>
      <c r="Z23" s="170"/>
      <c r="AA23" s="170"/>
      <c r="AB23" s="170"/>
      <c r="AC23" s="169"/>
      <c r="AD23" s="169"/>
      <c r="AE23" s="169"/>
      <c r="AG23" s="19">
        <v>1.4</v>
      </c>
      <c r="AH23" s="165">
        <v>585</v>
      </c>
      <c r="AI23" s="165"/>
      <c r="AJ23" s="165"/>
      <c r="AK23" s="165"/>
    </row>
    <row r="24" spans="1:37" ht="19.5" customHeight="1">
      <c r="A24" s="62">
        <v>18</v>
      </c>
      <c r="B24" s="63"/>
      <c r="C24" s="162"/>
      <c r="D24" s="162"/>
      <c r="E24" s="162"/>
      <c r="F24" s="162"/>
      <c r="G24" s="165"/>
      <c r="H24" s="165"/>
      <c r="I24" s="165"/>
      <c r="J24" s="165"/>
      <c r="K24" s="165"/>
      <c r="L24" s="165"/>
      <c r="M24" s="165"/>
      <c r="N24" s="166"/>
      <c r="O24" s="166"/>
      <c r="P24" s="166"/>
      <c r="Q24" s="166"/>
      <c r="R24" s="165"/>
      <c r="S24" s="165"/>
      <c r="T24" s="165"/>
      <c r="U24" s="165"/>
      <c r="V24" s="165"/>
      <c r="W24" s="165"/>
      <c r="X24" s="165"/>
      <c r="Y24" s="165"/>
      <c r="Z24" s="170"/>
      <c r="AA24" s="170"/>
      <c r="AB24" s="170"/>
      <c r="AC24" s="169"/>
      <c r="AD24" s="169"/>
      <c r="AE24" s="169"/>
      <c r="AG24" s="19">
        <v>1.4</v>
      </c>
      <c r="AH24" s="165">
        <v>217</v>
      </c>
      <c r="AI24" s="165"/>
      <c r="AJ24" s="165"/>
      <c r="AK24" s="165"/>
    </row>
    <row r="25" spans="1:37" ht="19.5" customHeight="1">
      <c r="A25" s="62">
        <v>19</v>
      </c>
      <c r="B25" s="63"/>
      <c r="C25" s="162"/>
      <c r="D25" s="162"/>
      <c r="E25" s="162"/>
      <c r="F25" s="162"/>
      <c r="G25" s="165"/>
      <c r="H25" s="165"/>
      <c r="I25" s="165"/>
      <c r="J25" s="165"/>
      <c r="K25" s="165"/>
      <c r="L25" s="165"/>
      <c r="M25" s="165"/>
      <c r="N25" s="166"/>
      <c r="O25" s="166"/>
      <c r="P25" s="166"/>
      <c r="Q25" s="166"/>
      <c r="R25" s="165"/>
      <c r="S25" s="165"/>
      <c r="T25" s="165"/>
      <c r="U25" s="165"/>
      <c r="V25" s="165"/>
      <c r="W25" s="165"/>
      <c r="X25" s="165"/>
      <c r="Y25" s="165"/>
      <c r="Z25" s="170"/>
      <c r="AA25" s="170"/>
      <c r="AB25" s="170"/>
      <c r="AC25" s="169"/>
      <c r="AD25" s="169"/>
      <c r="AE25" s="169"/>
      <c r="AG25" s="19">
        <v>1.4</v>
      </c>
      <c r="AH25" s="165">
        <v>1072</v>
      </c>
      <c r="AI25" s="165"/>
      <c r="AJ25" s="165"/>
      <c r="AK25" s="165"/>
    </row>
    <row r="26" spans="1:37" ht="19.5" customHeight="1">
      <c r="A26" s="62">
        <v>20</v>
      </c>
      <c r="B26" s="63"/>
      <c r="C26" s="162"/>
      <c r="D26" s="162"/>
      <c r="E26" s="162"/>
      <c r="F26" s="162"/>
      <c r="G26" s="165"/>
      <c r="H26" s="165"/>
      <c r="I26" s="165"/>
      <c r="J26" s="165"/>
      <c r="K26" s="165"/>
      <c r="L26" s="165"/>
      <c r="M26" s="165"/>
      <c r="N26" s="166"/>
      <c r="O26" s="166"/>
      <c r="P26" s="166"/>
      <c r="Q26" s="166"/>
      <c r="R26" s="165"/>
      <c r="S26" s="165"/>
      <c r="T26" s="165"/>
      <c r="U26" s="165"/>
      <c r="V26" s="165"/>
      <c r="W26" s="165"/>
      <c r="X26" s="165"/>
      <c r="Y26" s="165"/>
      <c r="Z26" s="170"/>
      <c r="AA26" s="170"/>
      <c r="AB26" s="170"/>
      <c r="AC26" s="169"/>
      <c r="AD26" s="169"/>
      <c r="AE26" s="169"/>
      <c r="AG26" s="19">
        <v>1.4</v>
      </c>
      <c r="AH26" s="165">
        <v>134</v>
      </c>
      <c r="AI26" s="165"/>
      <c r="AJ26" s="165"/>
      <c r="AK26" s="165"/>
    </row>
    <row r="27" spans="1:33" ht="19.5" customHeight="1">
      <c r="A27" s="62">
        <v>21</v>
      </c>
      <c r="B27" s="63"/>
      <c r="C27" s="162"/>
      <c r="D27" s="162"/>
      <c r="E27" s="162"/>
      <c r="F27" s="162"/>
      <c r="G27" s="165"/>
      <c r="H27" s="165"/>
      <c r="I27" s="165"/>
      <c r="J27" s="165"/>
      <c r="K27" s="165"/>
      <c r="L27" s="165"/>
      <c r="M27" s="165"/>
      <c r="N27" s="166"/>
      <c r="O27" s="166"/>
      <c r="P27" s="166"/>
      <c r="Q27" s="166"/>
      <c r="R27" s="165"/>
      <c r="S27" s="165"/>
      <c r="T27" s="165"/>
      <c r="U27" s="165"/>
      <c r="V27" s="165"/>
      <c r="W27" s="165"/>
      <c r="X27" s="165"/>
      <c r="Y27" s="165"/>
      <c r="Z27" s="170"/>
      <c r="AA27" s="170"/>
      <c r="AB27" s="170"/>
      <c r="AC27" s="169"/>
      <c r="AD27" s="169"/>
      <c r="AE27" s="169"/>
      <c r="AG27" s="19">
        <v>1.4</v>
      </c>
    </row>
    <row r="28" spans="1:33" ht="19.5" customHeight="1">
      <c r="A28" s="171" t="s">
        <v>138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>
        <f>SUM(N7:N27)</f>
        <v>0</v>
      </c>
      <c r="O28" s="172"/>
      <c r="P28" s="172"/>
      <c r="Q28" s="172"/>
      <c r="R28" s="172">
        <f>SUM(R7:R27)</f>
        <v>10</v>
      </c>
      <c r="S28" s="172"/>
      <c r="T28" s="172"/>
      <c r="U28" s="172"/>
      <c r="V28" s="172">
        <f>SUM(V7:V27)</f>
        <v>10</v>
      </c>
      <c r="W28" s="172"/>
      <c r="X28" s="172"/>
      <c r="Y28" s="172"/>
      <c r="Z28" s="173"/>
      <c r="AA28" s="173"/>
      <c r="AB28" s="173"/>
      <c r="AC28" s="174"/>
      <c r="AD28" s="174"/>
      <c r="AE28" s="174"/>
      <c r="AG28" s="19">
        <v>1.4</v>
      </c>
    </row>
    <row r="29" spans="1:33" ht="18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5"/>
      <c r="O29" s="65"/>
      <c r="P29" s="65"/>
      <c r="Q29" s="66"/>
      <c r="R29" s="66"/>
      <c r="S29" s="66"/>
      <c r="T29" s="66"/>
      <c r="U29" s="66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G29" s="19">
        <v>1.35</v>
      </c>
    </row>
    <row r="30" spans="2:33" s="60" customFormat="1" ht="18.75" customHeight="1">
      <c r="B30" s="60" t="s">
        <v>149</v>
      </c>
      <c r="AG30" s="19">
        <v>1.35</v>
      </c>
    </row>
    <row r="31" spans="30:33" s="60" customFormat="1" ht="18.75" customHeight="1">
      <c r="AD31" s="38"/>
      <c r="AG31" s="19">
        <v>1.35</v>
      </c>
    </row>
    <row r="32" spans="1:31" ht="39.75" customHeight="1">
      <c r="A32" s="161" t="s">
        <v>140</v>
      </c>
      <c r="B32" s="161" t="s">
        <v>150</v>
      </c>
      <c r="C32" s="124" t="s">
        <v>141</v>
      </c>
      <c r="D32" s="124"/>
      <c r="E32" s="124"/>
      <c r="F32" s="124"/>
      <c r="G32" s="124" t="s">
        <v>143</v>
      </c>
      <c r="H32" s="124"/>
      <c r="I32" s="124"/>
      <c r="J32" s="124"/>
      <c r="K32" s="124"/>
      <c r="L32" s="124"/>
      <c r="M32" s="124"/>
      <c r="N32" s="124" t="s">
        <v>151</v>
      </c>
      <c r="O32" s="124"/>
      <c r="P32" s="124"/>
      <c r="Q32" s="175" t="s">
        <v>152</v>
      </c>
      <c r="R32" s="175"/>
      <c r="S32" s="175"/>
      <c r="T32" s="175"/>
      <c r="U32" s="175"/>
      <c r="V32" s="175"/>
      <c r="W32" s="175"/>
      <c r="X32" s="175"/>
      <c r="Y32" s="175"/>
      <c r="Z32" s="163" t="s">
        <v>145</v>
      </c>
      <c r="AA32" s="163"/>
      <c r="AB32" s="163"/>
      <c r="AC32" s="163" t="s">
        <v>146</v>
      </c>
      <c r="AD32" s="163"/>
      <c r="AE32" s="163"/>
    </row>
    <row r="33" spans="1:31" ht="18.75" customHeight="1">
      <c r="A33" s="161"/>
      <c r="B33" s="161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 t="s">
        <v>147</v>
      </c>
      <c r="R33" s="124"/>
      <c r="S33" s="124"/>
      <c r="T33" s="124" t="s">
        <v>153</v>
      </c>
      <c r="U33" s="124"/>
      <c r="V33" s="124"/>
      <c r="W33" s="124" t="s">
        <v>154</v>
      </c>
      <c r="X33" s="124"/>
      <c r="Y33" s="124"/>
      <c r="Z33" s="163"/>
      <c r="AA33" s="163"/>
      <c r="AB33" s="163"/>
      <c r="AC33" s="163"/>
      <c r="AD33" s="163"/>
      <c r="AE33" s="163"/>
    </row>
    <row r="34" spans="1:31" ht="39" customHeight="1">
      <c r="A34" s="161"/>
      <c r="B34" s="161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63"/>
      <c r="AA34" s="163"/>
      <c r="AB34" s="163"/>
      <c r="AC34" s="163"/>
      <c r="AD34" s="163"/>
      <c r="AE34" s="163"/>
    </row>
    <row r="35" spans="1:31" ht="18" customHeight="1">
      <c r="A35" s="62">
        <v>1</v>
      </c>
      <c r="B35" s="62">
        <v>2</v>
      </c>
      <c r="C35" s="162">
        <v>3</v>
      </c>
      <c r="D35" s="162"/>
      <c r="E35" s="162"/>
      <c r="F35" s="162"/>
      <c r="G35" s="162">
        <v>4</v>
      </c>
      <c r="H35" s="162"/>
      <c r="I35" s="162"/>
      <c r="J35" s="162"/>
      <c r="K35" s="162"/>
      <c r="L35" s="162"/>
      <c r="M35" s="162"/>
      <c r="N35" s="162">
        <v>5</v>
      </c>
      <c r="O35" s="162"/>
      <c r="P35" s="162"/>
      <c r="Q35" s="162">
        <v>6</v>
      </c>
      <c r="R35" s="162"/>
      <c r="S35" s="162"/>
      <c r="T35" s="162">
        <v>7</v>
      </c>
      <c r="U35" s="162"/>
      <c r="V35" s="162"/>
      <c r="W35" s="162">
        <v>8</v>
      </c>
      <c r="X35" s="162"/>
      <c r="Y35" s="162"/>
      <c r="Z35" s="162">
        <v>9</v>
      </c>
      <c r="AA35" s="162"/>
      <c r="AB35" s="162"/>
      <c r="AC35" s="162">
        <v>10</v>
      </c>
      <c r="AD35" s="162"/>
      <c r="AE35" s="162"/>
    </row>
    <row r="36" spans="1:31" ht="19.5" customHeight="1">
      <c r="A36" s="68"/>
      <c r="B36" s="69"/>
      <c r="C36" s="162"/>
      <c r="D36" s="162"/>
      <c r="E36" s="162"/>
      <c r="F36" s="162"/>
      <c r="G36" s="165"/>
      <c r="H36" s="165"/>
      <c r="I36" s="165"/>
      <c r="J36" s="165"/>
      <c r="K36" s="165"/>
      <c r="L36" s="165"/>
      <c r="M36" s="165"/>
      <c r="N36" s="176"/>
      <c r="O36" s="176"/>
      <c r="P36" s="176"/>
      <c r="Q36" s="177"/>
      <c r="R36" s="177"/>
      <c r="S36" s="177"/>
      <c r="T36" s="177"/>
      <c r="U36" s="177"/>
      <c r="V36" s="177"/>
      <c r="W36" s="178"/>
      <c r="X36" s="178"/>
      <c r="Y36" s="178"/>
      <c r="Z36" s="170"/>
      <c r="AA36" s="170"/>
      <c r="AB36" s="170"/>
      <c r="AC36" s="170"/>
      <c r="AD36" s="170"/>
      <c r="AE36" s="170"/>
    </row>
    <row r="37" spans="1:31" ht="19.5" customHeight="1">
      <c r="A37" s="68"/>
      <c r="B37" s="69"/>
      <c r="C37" s="179"/>
      <c r="D37" s="179"/>
      <c r="E37" s="179"/>
      <c r="F37" s="179"/>
      <c r="G37" s="165"/>
      <c r="H37" s="165"/>
      <c r="I37" s="165"/>
      <c r="J37" s="165"/>
      <c r="K37" s="165"/>
      <c r="L37" s="165"/>
      <c r="M37" s="165"/>
      <c r="N37" s="176"/>
      <c r="O37" s="176"/>
      <c r="P37" s="176"/>
      <c r="Q37" s="177"/>
      <c r="R37" s="177"/>
      <c r="S37" s="177"/>
      <c r="T37" s="177"/>
      <c r="U37" s="177"/>
      <c r="V37" s="177"/>
      <c r="W37" s="177"/>
      <c r="X37" s="177"/>
      <c r="Y37" s="177"/>
      <c r="Z37" s="170"/>
      <c r="AA37" s="170"/>
      <c r="AB37" s="170"/>
      <c r="AC37" s="170"/>
      <c r="AD37" s="170"/>
      <c r="AE37" s="170"/>
    </row>
    <row r="38" spans="1:31" ht="19.5" customHeight="1">
      <c r="A38" s="68"/>
      <c r="B38" s="69"/>
      <c r="C38" s="179"/>
      <c r="D38" s="179"/>
      <c r="E38" s="179"/>
      <c r="F38" s="179"/>
      <c r="G38" s="165"/>
      <c r="H38" s="165"/>
      <c r="I38" s="165"/>
      <c r="J38" s="165"/>
      <c r="K38" s="165"/>
      <c r="L38" s="165"/>
      <c r="M38" s="165"/>
      <c r="N38" s="176"/>
      <c r="O38" s="176"/>
      <c r="P38" s="176"/>
      <c r="Q38" s="177"/>
      <c r="R38" s="177"/>
      <c r="S38" s="177"/>
      <c r="T38" s="177"/>
      <c r="U38" s="177"/>
      <c r="V38" s="177"/>
      <c r="W38" s="177"/>
      <c r="X38" s="177"/>
      <c r="Y38" s="177"/>
      <c r="Z38" s="170"/>
      <c r="AA38" s="170"/>
      <c r="AB38" s="170"/>
      <c r="AC38" s="170"/>
      <c r="AD38" s="170"/>
      <c r="AE38" s="170"/>
    </row>
    <row r="39" spans="1:31" ht="19.5" customHeight="1">
      <c r="A39" s="68"/>
      <c r="B39" s="69"/>
      <c r="C39" s="179"/>
      <c r="D39" s="179"/>
      <c r="E39" s="179"/>
      <c r="F39" s="179"/>
      <c r="G39" s="165"/>
      <c r="H39" s="165"/>
      <c r="I39" s="165"/>
      <c r="J39" s="165"/>
      <c r="K39" s="165"/>
      <c r="L39" s="165"/>
      <c r="M39" s="165"/>
      <c r="N39" s="176"/>
      <c r="O39" s="176"/>
      <c r="P39" s="176"/>
      <c r="Q39" s="177"/>
      <c r="R39" s="177"/>
      <c r="S39" s="177"/>
      <c r="T39" s="177"/>
      <c r="U39" s="177"/>
      <c r="V39" s="177"/>
      <c r="W39" s="177"/>
      <c r="X39" s="177"/>
      <c r="Y39" s="177"/>
      <c r="Z39" s="170"/>
      <c r="AA39" s="170"/>
      <c r="AB39" s="170"/>
      <c r="AC39" s="170"/>
      <c r="AD39" s="170"/>
      <c r="AE39" s="170"/>
    </row>
    <row r="40" spans="1:31" ht="19.5" customHeight="1">
      <c r="A40" s="171" t="s">
        <v>138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80">
        <f>SUM(Q36:Q39)</f>
        <v>0</v>
      </c>
      <c r="R40" s="180"/>
      <c r="S40" s="180"/>
      <c r="T40" s="180">
        <f>SUM(T36:T39)</f>
        <v>0</v>
      </c>
      <c r="U40" s="180"/>
      <c r="V40" s="180"/>
      <c r="W40" s="180">
        <f>SUM(W36:W39)</f>
        <v>0</v>
      </c>
      <c r="X40" s="180"/>
      <c r="Y40" s="180"/>
      <c r="Z40" s="173"/>
      <c r="AA40" s="173"/>
      <c r="AB40" s="173"/>
      <c r="AC40" s="173"/>
      <c r="AD40" s="173"/>
      <c r="AE40" s="173"/>
    </row>
    <row r="41" spans="1:31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59"/>
      <c r="R41" s="59"/>
      <c r="S41" s="59"/>
      <c r="T41" s="59"/>
      <c r="U41" s="59"/>
      <c r="AE41" s="59"/>
    </row>
    <row r="42" spans="1:31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59"/>
      <c r="R42" s="59"/>
      <c r="S42" s="59"/>
      <c r="T42" s="59"/>
      <c r="U42" s="59"/>
      <c r="AE42" s="59"/>
    </row>
    <row r="43" s="60" customFormat="1" ht="18.75" customHeight="1">
      <c r="B43" s="60" t="s">
        <v>155</v>
      </c>
    </row>
    <row r="44" spans="1:31" ht="18.75">
      <c r="A44" s="70"/>
      <c r="B44" s="70"/>
      <c r="C44" s="70"/>
      <c r="D44" s="70"/>
      <c r="E44" s="70"/>
      <c r="F44" s="70"/>
      <c r="G44" s="7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70"/>
      <c r="AE44" s="71" t="s">
        <v>156</v>
      </c>
    </row>
    <row r="45" spans="1:31" ht="30" customHeight="1">
      <c r="A45" s="124" t="s">
        <v>140</v>
      </c>
      <c r="B45" s="124" t="s">
        <v>157</v>
      </c>
      <c r="C45" s="124"/>
      <c r="D45" s="124"/>
      <c r="E45" s="124"/>
      <c r="F45" s="124"/>
      <c r="G45" s="124" t="s">
        <v>158</v>
      </c>
      <c r="H45" s="124"/>
      <c r="I45" s="124"/>
      <c r="J45" s="124"/>
      <c r="K45" s="124"/>
      <c r="L45" s="124" t="s">
        <v>159</v>
      </c>
      <c r="M45" s="124"/>
      <c r="N45" s="124"/>
      <c r="O45" s="124"/>
      <c r="P45" s="124"/>
      <c r="Q45" s="124" t="s">
        <v>160</v>
      </c>
      <c r="R45" s="124"/>
      <c r="S45" s="124"/>
      <c r="T45" s="124"/>
      <c r="U45" s="124"/>
      <c r="V45" s="124" t="s">
        <v>161</v>
      </c>
      <c r="W45" s="124"/>
      <c r="X45" s="124"/>
      <c r="Y45" s="124"/>
      <c r="Z45" s="124"/>
      <c r="AA45" s="124" t="s">
        <v>138</v>
      </c>
      <c r="AB45" s="124"/>
      <c r="AC45" s="124"/>
      <c r="AD45" s="124"/>
      <c r="AE45" s="124"/>
    </row>
    <row r="46" spans="1:31" ht="30" customHeight="1">
      <c r="A46" s="124"/>
      <c r="B46" s="124"/>
      <c r="C46" s="124"/>
      <c r="D46" s="124"/>
      <c r="E46" s="124"/>
      <c r="F46" s="124"/>
      <c r="G46" s="124" t="s">
        <v>162</v>
      </c>
      <c r="H46" s="124" t="s">
        <v>163</v>
      </c>
      <c r="I46" s="124"/>
      <c r="J46" s="124"/>
      <c r="K46" s="124"/>
      <c r="L46" s="124" t="s">
        <v>162</v>
      </c>
      <c r="M46" s="124" t="s">
        <v>163</v>
      </c>
      <c r="N46" s="124"/>
      <c r="O46" s="124"/>
      <c r="P46" s="124"/>
      <c r="Q46" s="124" t="s">
        <v>162</v>
      </c>
      <c r="R46" s="124" t="s">
        <v>163</v>
      </c>
      <c r="S46" s="124"/>
      <c r="T46" s="124"/>
      <c r="U46" s="124"/>
      <c r="V46" s="124" t="s">
        <v>162</v>
      </c>
      <c r="W46" s="124" t="s">
        <v>163</v>
      </c>
      <c r="X46" s="124"/>
      <c r="Y46" s="124"/>
      <c r="Z46" s="124"/>
      <c r="AA46" s="124" t="s">
        <v>162</v>
      </c>
      <c r="AB46" s="124" t="s">
        <v>163</v>
      </c>
      <c r="AC46" s="124"/>
      <c r="AD46" s="124"/>
      <c r="AE46" s="124"/>
    </row>
    <row r="47" spans="1:31" ht="39.75" customHeight="1">
      <c r="A47" s="124"/>
      <c r="B47" s="124"/>
      <c r="C47" s="124"/>
      <c r="D47" s="124"/>
      <c r="E47" s="124"/>
      <c r="F47" s="124"/>
      <c r="G47" s="124"/>
      <c r="H47" s="5" t="s">
        <v>164</v>
      </c>
      <c r="I47" s="5" t="s">
        <v>165</v>
      </c>
      <c r="J47" s="5" t="s">
        <v>166</v>
      </c>
      <c r="K47" s="5" t="s">
        <v>167</v>
      </c>
      <c r="L47" s="124"/>
      <c r="M47" s="5" t="s">
        <v>164</v>
      </c>
      <c r="N47" s="5" t="s">
        <v>165</v>
      </c>
      <c r="O47" s="5" t="s">
        <v>166</v>
      </c>
      <c r="P47" s="5" t="s">
        <v>167</v>
      </c>
      <c r="Q47" s="124"/>
      <c r="R47" s="5" t="s">
        <v>164</v>
      </c>
      <c r="S47" s="5" t="s">
        <v>165</v>
      </c>
      <c r="T47" s="5" t="s">
        <v>166</v>
      </c>
      <c r="U47" s="5" t="s">
        <v>167</v>
      </c>
      <c r="V47" s="124"/>
      <c r="W47" s="5" t="s">
        <v>164</v>
      </c>
      <c r="X47" s="5" t="s">
        <v>165</v>
      </c>
      <c r="Y47" s="5" t="s">
        <v>166</v>
      </c>
      <c r="Z47" s="5" t="s">
        <v>167</v>
      </c>
      <c r="AA47" s="124"/>
      <c r="AB47" s="5" t="s">
        <v>164</v>
      </c>
      <c r="AC47" s="5" t="s">
        <v>165</v>
      </c>
      <c r="AD47" s="5" t="s">
        <v>166</v>
      </c>
      <c r="AE47" s="5" t="s">
        <v>167</v>
      </c>
    </row>
    <row r="48" spans="1:31" ht="18" customHeight="1">
      <c r="A48" s="5">
        <v>1</v>
      </c>
      <c r="B48" s="124">
        <v>2</v>
      </c>
      <c r="C48" s="124"/>
      <c r="D48" s="124"/>
      <c r="E48" s="124"/>
      <c r="F48" s="124"/>
      <c r="G48" s="5">
        <v>3</v>
      </c>
      <c r="H48" s="5">
        <v>4</v>
      </c>
      <c r="I48" s="5">
        <v>5</v>
      </c>
      <c r="J48" s="5">
        <v>6</v>
      </c>
      <c r="K48" s="5">
        <v>7</v>
      </c>
      <c r="L48" s="5">
        <v>8</v>
      </c>
      <c r="M48" s="5">
        <v>9</v>
      </c>
      <c r="N48" s="5">
        <v>10</v>
      </c>
      <c r="O48" s="5">
        <v>11</v>
      </c>
      <c r="P48" s="5">
        <v>12</v>
      </c>
      <c r="Q48" s="5">
        <v>13</v>
      </c>
      <c r="R48" s="5">
        <v>14</v>
      </c>
      <c r="S48" s="5">
        <v>15</v>
      </c>
      <c r="T48" s="5">
        <v>16</v>
      </c>
      <c r="U48" s="5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</row>
    <row r="49" spans="1:31" ht="38.25" customHeight="1">
      <c r="A49" s="72">
        <v>1</v>
      </c>
      <c r="B49" s="181" t="s">
        <v>199</v>
      </c>
      <c r="C49" s="181"/>
      <c r="D49" s="181"/>
      <c r="E49" s="181"/>
      <c r="F49" s="181"/>
      <c r="G49" s="73">
        <f>SUM(H49,I49,J49,K49)</f>
        <v>0</v>
      </c>
      <c r="H49" s="54"/>
      <c r="I49" s="54"/>
      <c r="J49" s="54"/>
      <c r="K49" s="54"/>
      <c r="L49" s="74">
        <f>SUM(M49,N49,O49,P49)</f>
        <v>0</v>
      </c>
      <c r="M49" s="46"/>
      <c r="N49" s="46"/>
      <c r="O49" s="46"/>
      <c r="P49" s="46"/>
      <c r="Q49" s="74">
        <f>SUM(R49,S49,T49,U49)</f>
        <v>1508.9</v>
      </c>
      <c r="R49" s="46"/>
      <c r="S49" s="46"/>
      <c r="T49" s="46"/>
      <c r="U49" s="46">
        <v>1508.9</v>
      </c>
      <c r="V49" s="74">
        <f>SUM(W49,X49,Y49,Z49)</f>
        <v>0</v>
      </c>
      <c r="W49" s="46"/>
      <c r="X49" s="46"/>
      <c r="Y49" s="46"/>
      <c r="Z49" s="46"/>
      <c r="AA49" s="74">
        <f>SUM(AB49,AC49,AD49,AE49)</f>
        <v>1508.9</v>
      </c>
      <c r="AB49" s="46">
        <f aca="true" t="shared" si="0" ref="AB49:AE52">SUM(H49,M49,R49,W49)</f>
        <v>0</v>
      </c>
      <c r="AC49" s="46">
        <f t="shared" si="0"/>
        <v>0</v>
      </c>
      <c r="AD49" s="46">
        <f t="shared" si="0"/>
        <v>0</v>
      </c>
      <c r="AE49" s="46">
        <f t="shared" si="0"/>
        <v>1508.9</v>
      </c>
    </row>
    <row r="50" spans="1:31" ht="41.25" customHeight="1">
      <c r="A50" s="72">
        <v>2</v>
      </c>
      <c r="B50" s="181" t="s">
        <v>200</v>
      </c>
      <c r="C50" s="181"/>
      <c r="D50" s="181"/>
      <c r="E50" s="181"/>
      <c r="F50" s="181"/>
      <c r="G50" s="73">
        <f>SUM(H50,I50,J50,K50)</f>
        <v>0</v>
      </c>
      <c r="H50" s="54"/>
      <c r="I50" s="54"/>
      <c r="J50" s="54"/>
      <c r="K50" s="54"/>
      <c r="L50" s="74">
        <f>SUM(M50,N50,O50,P50)</f>
        <v>0</v>
      </c>
      <c r="M50" s="46"/>
      <c r="N50" s="46"/>
      <c r="O50" s="46"/>
      <c r="P50" s="46"/>
      <c r="Q50" s="74">
        <f>SUM(R50,S50,T50,U50)</f>
        <v>646.1</v>
      </c>
      <c r="R50" s="46"/>
      <c r="S50" s="46"/>
      <c r="T50" s="46"/>
      <c r="U50" s="46">
        <v>646.1</v>
      </c>
      <c r="V50" s="74">
        <f>SUM(W50,X50,Y50,Z50)</f>
        <v>0</v>
      </c>
      <c r="W50" s="46"/>
      <c r="X50" s="46"/>
      <c r="Y50" s="46"/>
      <c r="Z50" s="46"/>
      <c r="AA50" s="74">
        <f>SUM(AB50,AC50,AD50,AE50)</f>
        <v>646.1</v>
      </c>
      <c r="AB50" s="46">
        <f t="shared" si="0"/>
        <v>0</v>
      </c>
      <c r="AC50" s="46">
        <f t="shared" si="0"/>
        <v>0</v>
      </c>
      <c r="AD50" s="46">
        <f t="shared" si="0"/>
        <v>0</v>
      </c>
      <c r="AE50" s="46">
        <f t="shared" si="0"/>
        <v>646.1</v>
      </c>
    </row>
    <row r="51" spans="1:31" ht="39.75" customHeight="1">
      <c r="A51" s="72">
        <v>3</v>
      </c>
      <c r="B51" s="181" t="s">
        <v>201</v>
      </c>
      <c r="C51" s="181"/>
      <c r="D51" s="181"/>
      <c r="E51" s="181"/>
      <c r="F51" s="181"/>
      <c r="G51" s="73">
        <f>SUM(H51,I51,J51,K51)</f>
        <v>0</v>
      </c>
      <c r="H51" s="54"/>
      <c r="I51" s="54"/>
      <c r="J51" s="54"/>
      <c r="K51" s="54"/>
      <c r="L51" s="74">
        <f>SUM(M51,N51,O51,P51)</f>
        <v>0</v>
      </c>
      <c r="M51" s="46"/>
      <c r="N51" s="46"/>
      <c r="O51" s="46"/>
      <c r="P51" s="46"/>
      <c r="Q51" s="74">
        <f>SUM(R51,S51,T51,U51)</f>
        <v>30</v>
      </c>
      <c r="R51" s="46"/>
      <c r="S51" s="46"/>
      <c r="T51" s="46"/>
      <c r="U51" s="46">
        <v>30</v>
      </c>
      <c r="V51" s="74">
        <f>SUM(W51,X51,Y51,Z51)</f>
        <v>0</v>
      </c>
      <c r="W51" s="46"/>
      <c r="X51" s="46"/>
      <c r="Y51" s="46"/>
      <c r="Z51" s="46"/>
      <c r="AA51" s="74">
        <f>SUM(AB51,AC51,AD51,AE51)</f>
        <v>30</v>
      </c>
      <c r="AB51" s="46">
        <f t="shared" si="0"/>
        <v>0</v>
      </c>
      <c r="AC51" s="46">
        <f t="shared" si="0"/>
        <v>0</v>
      </c>
      <c r="AD51" s="46">
        <f t="shared" si="0"/>
        <v>0</v>
      </c>
      <c r="AE51" s="46">
        <f t="shared" si="0"/>
        <v>30</v>
      </c>
    </row>
    <row r="52" spans="1:31" ht="50.25" customHeight="1">
      <c r="A52" s="72">
        <v>4</v>
      </c>
      <c r="B52" s="163" t="s">
        <v>202</v>
      </c>
      <c r="C52" s="163"/>
      <c r="D52" s="163"/>
      <c r="E52" s="163"/>
      <c r="F52" s="163"/>
      <c r="G52" s="73">
        <f>SUM(H52,I52,J52,K52)</f>
        <v>0</v>
      </c>
      <c r="H52" s="54"/>
      <c r="I52" s="54"/>
      <c r="J52" s="54"/>
      <c r="K52" s="54"/>
      <c r="L52" s="74">
        <f>SUM(M52,N52,O52,P52)</f>
        <v>0</v>
      </c>
      <c r="M52" s="46"/>
      <c r="N52" s="46"/>
      <c r="O52" s="46"/>
      <c r="P52" s="46"/>
      <c r="Q52" s="74">
        <f>SUM(R52,S52,T52,U52)</f>
        <v>677.3</v>
      </c>
      <c r="R52" s="46"/>
      <c r="S52" s="46"/>
      <c r="T52" s="46"/>
      <c r="U52" s="46">
        <v>677.3</v>
      </c>
      <c r="V52" s="74">
        <f>SUM(W52,X52,Y52,Z52)</f>
        <v>0</v>
      </c>
      <c r="W52" s="46"/>
      <c r="X52" s="46"/>
      <c r="Y52" s="46"/>
      <c r="Z52" s="46"/>
      <c r="AA52" s="74">
        <f>SUM(AB52,AC52,AD52,AE52)</f>
        <v>677.3</v>
      </c>
      <c r="AB52" s="46">
        <f t="shared" si="0"/>
        <v>0</v>
      </c>
      <c r="AC52" s="46">
        <f t="shared" si="0"/>
        <v>0</v>
      </c>
      <c r="AD52" s="46">
        <f t="shared" si="0"/>
        <v>0</v>
      </c>
      <c r="AE52" s="46">
        <f t="shared" si="0"/>
        <v>677.3</v>
      </c>
    </row>
    <row r="53" spans="1:31" ht="19.5" customHeight="1">
      <c r="A53" s="182" t="s">
        <v>138</v>
      </c>
      <c r="B53" s="182"/>
      <c r="C53" s="182"/>
      <c r="D53" s="182"/>
      <c r="E53" s="182"/>
      <c r="F53" s="182"/>
      <c r="G53" s="56">
        <f aca="true" t="shared" si="1" ref="G53:AE53">SUM(G49:G52)</f>
        <v>0</v>
      </c>
      <c r="H53" s="56">
        <f t="shared" si="1"/>
        <v>0</v>
      </c>
      <c r="I53" s="56">
        <f t="shared" si="1"/>
        <v>0</v>
      </c>
      <c r="J53" s="56">
        <f t="shared" si="1"/>
        <v>0</v>
      </c>
      <c r="K53" s="56">
        <f t="shared" si="1"/>
        <v>0</v>
      </c>
      <c r="L53" s="58">
        <f t="shared" si="1"/>
        <v>0</v>
      </c>
      <c r="M53" s="58">
        <f t="shared" si="1"/>
        <v>0</v>
      </c>
      <c r="N53" s="58">
        <f t="shared" si="1"/>
        <v>0</v>
      </c>
      <c r="O53" s="58">
        <f t="shared" si="1"/>
        <v>0</v>
      </c>
      <c r="P53" s="58">
        <f t="shared" si="1"/>
        <v>0</v>
      </c>
      <c r="Q53" s="58">
        <f t="shared" si="1"/>
        <v>2862.3</v>
      </c>
      <c r="R53" s="58">
        <f t="shared" si="1"/>
        <v>0</v>
      </c>
      <c r="S53" s="58">
        <f t="shared" si="1"/>
        <v>0</v>
      </c>
      <c r="T53" s="58">
        <f t="shared" si="1"/>
        <v>0</v>
      </c>
      <c r="U53" s="58">
        <f t="shared" si="1"/>
        <v>2862.3</v>
      </c>
      <c r="V53" s="58">
        <f t="shared" si="1"/>
        <v>0</v>
      </c>
      <c r="W53" s="58">
        <f t="shared" si="1"/>
        <v>0</v>
      </c>
      <c r="X53" s="58">
        <f t="shared" si="1"/>
        <v>0</v>
      </c>
      <c r="Y53" s="58">
        <f t="shared" si="1"/>
        <v>0</v>
      </c>
      <c r="Z53" s="58">
        <f t="shared" si="1"/>
        <v>0</v>
      </c>
      <c r="AA53" s="58">
        <f t="shared" si="1"/>
        <v>2862.3</v>
      </c>
      <c r="AB53" s="58">
        <f t="shared" si="1"/>
        <v>0</v>
      </c>
      <c r="AC53" s="58">
        <f t="shared" si="1"/>
        <v>0</v>
      </c>
      <c r="AD53" s="58">
        <f t="shared" si="1"/>
        <v>0</v>
      </c>
      <c r="AE53" s="58">
        <f t="shared" si="1"/>
        <v>2862.3</v>
      </c>
    </row>
    <row r="54" spans="1:31" ht="19.5" customHeight="1">
      <c r="A54" s="143" t="s">
        <v>168</v>
      </c>
      <c r="B54" s="143"/>
      <c r="C54" s="143"/>
      <c r="D54" s="143"/>
      <c r="E54" s="143"/>
      <c r="F54" s="143"/>
      <c r="G54" s="75">
        <f>G53/AA53*100</f>
        <v>0</v>
      </c>
      <c r="H54" s="45"/>
      <c r="I54" s="45"/>
      <c r="J54" s="45"/>
      <c r="K54" s="45"/>
      <c r="L54" s="75">
        <f>L53/AA53*100</f>
        <v>0</v>
      </c>
      <c r="M54" s="45"/>
      <c r="N54" s="45"/>
      <c r="O54" s="45"/>
      <c r="P54" s="45"/>
      <c r="Q54" s="75">
        <f>Q53/AA53*100</f>
        <v>100</v>
      </c>
      <c r="R54" s="45"/>
      <c r="S54" s="45"/>
      <c r="T54" s="45"/>
      <c r="U54" s="45"/>
      <c r="V54" s="75">
        <f>V53/AA53*100</f>
        <v>0</v>
      </c>
      <c r="W54" s="5"/>
      <c r="X54" s="5"/>
      <c r="Y54" s="5"/>
      <c r="Z54" s="5"/>
      <c r="AA54" s="75">
        <f>SUM(G54,L54,Q54,V54)</f>
        <v>100</v>
      </c>
      <c r="AB54" s="5"/>
      <c r="AC54" s="5"/>
      <c r="AD54" s="5"/>
      <c r="AE54" s="5"/>
    </row>
    <row r="55" spans="1:27" ht="19.5" customHeight="1">
      <c r="A55" s="6"/>
      <c r="B55" s="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6"/>
      <c r="T55" s="6"/>
      <c r="U55" s="6"/>
      <c r="V55" s="6"/>
      <c r="W55" s="76"/>
      <c r="X55" s="6"/>
      <c r="Y55" s="6"/>
      <c r="Z55" s="6"/>
      <c r="AA55" s="6"/>
    </row>
    <row r="56" spans="1:21" ht="19.5" customHeight="1">
      <c r="A56" s="77"/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="60" customFormat="1" ht="19.5" customHeight="1">
      <c r="B57" s="60" t="s">
        <v>169</v>
      </c>
    </row>
    <row r="58" spans="1:31" s="79" customFormat="1" ht="19.5" customHeight="1">
      <c r="A58" s="19"/>
      <c r="B58" s="19"/>
      <c r="C58" s="19"/>
      <c r="D58" s="19"/>
      <c r="E58" s="19"/>
      <c r="F58" s="19"/>
      <c r="G58" s="19"/>
      <c r="H58" s="19"/>
      <c r="I58" s="19"/>
      <c r="K58" s="19"/>
      <c r="AE58" s="71" t="s">
        <v>156</v>
      </c>
    </row>
    <row r="59" spans="1:31" s="80" customFormat="1" ht="34.5" customHeight="1">
      <c r="A59" s="123" t="s">
        <v>140</v>
      </c>
      <c r="B59" s="124" t="s">
        <v>170</v>
      </c>
      <c r="C59" s="124" t="s">
        <v>171</v>
      </c>
      <c r="D59" s="124"/>
      <c r="E59" s="124" t="s">
        <v>172</v>
      </c>
      <c r="F59" s="124"/>
      <c r="G59" s="124" t="s">
        <v>173</v>
      </c>
      <c r="H59" s="124"/>
      <c r="I59" s="124" t="s">
        <v>174</v>
      </c>
      <c r="J59" s="124"/>
      <c r="K59" s="124" t="s">
        <v>175</v>
      </c>
      <c r="L59" s="124"/>
      <c r="M59" s="124"/>
      <c r="N59" s="124"/>
      <c r="O59" s="124"/>
      <c r="P59" s="124"/>
      <c r="Q59" s="124"/>
      <c r="R59" s="124"/>
      <c r="S59" s="124"/>
      <c r="T59" s="124"/>
      <c r="U59" s="124" t="s">
        <v>176</v>
      </c>
      <c r="V59" s="124"/>
      <c r="W59" s="124"/>
      <c r="X59" s="124"/>
      <c r="Y59" s="124"/>
      <c r="Z59" s="124" t="s">
        <v>177</v>
      </c>
      <c r="AA59" s="124"/>
      <c r="AB59" s="124"/>
      <c r="AC59" s="124"/>
      <c r="AD59" s="124"/>
      <c r="AE59" s="124"/>
    </row>
    <row r="60" spans="1:31" s="80" customFormat="1" ht="63.75" customHeight="1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 t="s">
        <v>178</v>
      </c>
      <c r="L60" s="124"/>
      <c r="M60" s="124" t="s">
        <v>179</v>
      </c>
      <c r="N60" s="124"/>
      <c r="O60" s="124" t="s">
        <v>180</v>
      </c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</row>
    <row r="61" spans="1:31" s="81" customFormat="1" ht="82.5" customHeight="1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 t="s">
        <v>181</v>
      </c>
      <c r="P61" s="124"/>
      <c r="Q61" s="124" t="s">
        <v>182</v>
      </c>
      <c r="R61" s="124"/>
      <c r="S61" s="124" t="s">
        <v>183</v>
      </c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</row>
    <row r="62" spans="1:31" s="80" customFormat="1" ht="18" customHeight="1">
      <c r="A62" s="4">
        <v>1</v>
      </c>
      <c r="B62" s="5">
        <v>2</v>
      </c>
      <c r="C62" s="124">
        <v>3</v>
      </c>
      <c r="D62" s="124"/>
      <c r="E62" s="124">
        <v>4</v>
      </c>
      <c r="F62" s="124"/>
      <c r="G62" s="124">
        <v>5</v>
      </c>
      <c r="H62" s="124"/>
      <c r="I62" s="124">
        <v>6</v>
      </c>
      <c r="J62" s="124"/>
      <c r="K62" s="124">
        <v>7</v>
      </c>
      <c r="L62" s="124"/>
      <c r="M62" s="124">
        <v>8</v>
      </c>
      <c r="N62" s="124"/>
      <c r="O62" s="124">
        <v>9</v>
      </c>
      <c r="P62" s="124"/>
      <c r="Q62" s="123">
        <v>10</v>
      </c>
      <c r="R62" s="123"/>
      <c r="S62" s="124">
        <v>11</v>
      </c>
      <c r="T62" s="124"/>
      <c r="U62" s="124">
        <v>12</v>
      </c>
      <c r="V62" s="124"/>
      <c r="W62" s="124"/>
      <c r="X62" s="124"/>
      <c r="Y62" s="124"/>
      <c r="Z62" s="124">
        <v>13</v>
      </c>
      <c r="AA62" s="124"/>
      <c r="AB62" s="124"/>
      <c r="AC62" s="124"/>
      <c r="AD62" s="124"/>
      <c r="AE62" s="124"/>
    </row>
    <row r="63" spans="1:31" s="80" customFormat="1" ht="58.5" customHeight="1">
      <c r="A63" s="72"/>
      <c r="B63" s="82"/>
      <c r="C63" s="184"/>
      <c r="D63" s="184"/>
      <c r="E63" s="183"/>
      <c r="F63" s="183"/>
      <c r="G63" s="183"/>
      <c r="H63" s="183"/>
      <c r="I63" s="183"/>
      <c r="J63" s="183"/>
      <c r="K63" s="183"/>
      <c r="L63" s="183"/>
      <c r="M63" s="185">
        <f aca="true" t="shared" si="2" ref="M63:M69">SUM(O63,Q63,S63)</f>
        <v>0</v>
      </c>
      <c r="N63" s="185"/>
      <c r="O63" s="183"/>
      <c r="P63" s="183"/>
      <c r="Q63" s="183"/>
      <c r="R63" s="183"/>
      <c r="S63" s="183"/>
      <c r="T63" s="183"/>
      <c r="U63" s="181"/>
      <c r="V63" s="181"/>
      <c r="W63" s="181"/>
      <c r="X63" s="181"/>
      <c r="Y63" s="181"/>
      <c r="Z63" s="163"/>
      <c r="AA63" s="163"/>
      <c r="AB63" s="163"/>
      <c r="AC63" s="163"/>
      <c r="AD63" s="163"/>
      <c r="AE63" s="163"/>
    </row>
    <row r="64" spans="1:31" s="80" customFormat="1" ht="19.5" customHeight="1">
      <c r="A64" s="72"/>
      <c r="B64" s="82"/>
      <c r="C64" s="184"/>
      <c r="D64" s="184"/>
      <c r="E64" s="183"/>
      <c r="F64" s="183"/>
      <c r="G64" s="183"/>
      <c r="H64" s="183"/>
      <c r="I64" s="183"/>
      <c r="J64" s="183"/>
      <c r="K64" s="183"/>
      <c r="L64" s="183"/>
      <c r="M64" s="185">
        <f t="shared" si="2"/>
        <v>0</v>
      </c>
      <c r="N64" s="185"/>
      <c r="O64" s="183"/>
      <c r="P64" s="183"/>
      <c r="Q64" s="183"/>
      <c r="R64" s="183"/>
      <c r="S64" s="183"/>
      <c r="T64" s="183"/>
      <c r="U64" s="181"/>
      <c r="V64" s="181"/>
      <c r="W64" s="181"/>
      <c r="X64" s="181"/>
      <c r="Y64" s="181"/>
      <c r="Z64" s="163"/>
      <c r="AA64" s="163"/>
      <c r="AB64" s="163"/>
      <c r="AC64" s="163"/>
      <c r="AD64" s="163"/>
      <c r="AE64" s="163"/>
    </row>
    <row r="65" spans="1:31" s="80" customFormat="1" ht="19.5" customHeight="1">
      <c r="A65" s="72"/>
      <c r="B65" s="82"/>
      <c r="C65" s="184"/>
      <c r="D65" s="184"/>
      <c r="E65" s="183"/>
      <c r="F65" s="183"/>
      <c r="G65" s="183"/>
      <c r="H65" s="183"/>
      <c r="I65" s="183"/>
      <c r="J65" s="183"/>
      <c r="K65" s="183"/>
      <c r="L65" s="183"/>
      <c r="M65" s="185">
        <f t="shared" si="2"/>
        <v>0</v>
      </c>
      <c r="N65" s="185"/>
      <c r="O65" s="183"/>
      <c r="P65" s="183"/>
      <c r="Q65" s="183"/>
      <c r="R65" s="183"/>
      <c r="S65" s="183"/>
      <c r="T65" s="183"/>
      <c r="U65" s="181"/>
      <c r="V65" s="181"/>
      <c r="W65" s="181"/>
      <c r="X65" s="181"/>
      <c r="Y65" s="181"/>
      <c r="Z65" s="163"/>
      <c r="AA65" s="163"/>
      <c r="AB65" s="163"/>
      <c r="AC65" s="163"/>
      <c r="AD65" s="163"/>
      <c r="AE65" s="163"/>
    </row>
    <row r="66" spans="1:31" s="80" customFormat="1" ht="19.5" customHeight="1">
      <c r="A66" s="72"/>
      <c r="B66" s="82"/>
      <c r="C66" s="184"/>
      <c r="D66" s="184"/>
      <c r="E66" s="183"/>
      <c r="F66" s="183"/>
      <c r="G66" s="183"/>
      <c r="H66" s="183"/>
      <c r="I66" s="183"/>
      <c r="J66" s="183"/>
      <c r="K66" s="183"/>
      <c r="L66" s="183"/>
      <c r="M66" s="185">
        <f t="shared" si="2"/>
        <v>0</v>
      </c>
      <c r="N66" s="185"/>
      <c r="O66" s="183"/>
      <c r="P66" s="183"/>
      <c r="Q66" s="183"/>
      <c r="R66" s="183"/>
      <c r="S66" s="183"/>
      <c r="T66" s="183"/>
      <c r="U66" s="181"/>
      <c r="V66" s="181"/>
      <c r="W66" s="181"/>
      <c r="X66" s="181"/>
      <c r="Y66" s="181"/>
      <c r="Z66" s="163"/>
      <c r="AA66" s="163"/>
      <c r="AB66" s="163"/>
      <c r="AC66" s="163"/>
      <c r="AD66" s="163"/>
      <c r="AE66" s="163"/>
    </row>
    <row r="67" spans="1:31" s="80" customFormat="1" ht="19.5" customHeight="1">
      <c r="A67" s="72"/>
      <c r="B67" s="82"/>
      <c r="C67" s="184"/>
      <c r="D67" s="184"/>
      <c r="E67" s="183"/>
      <c r="F67" s="183"/>
      <c r="G67" s="183"/>
      <c r="H67" s="183"/>
      <c r="I67" s="183"/>
      <c r="J67" s="183"/>
      <c r="K67" s="183"/>
      <c r="L67" s="183"/>
      <c r="M67" s="185">
        <f t="shared" si="2"/>
        <v>0</v>
      </c>
      <c r="N67" s="185"/>
      <c r="O67" s="183"/>
      <c r="P67" s="183"/>
      <c r="Q67" s="183"/>
      <c r="R67" s="183"/>
      <c r="S67" s="183"/>
      <c r="T67" s="183"/>
      <c r="U67" s="181"/>
      <c r="V67" s="181"/>
      <c r="W67" s="181"/>
      <c r="X67" s="181"/>
      <c r="Y67" s="181"/>
      <c r="Z67" s="163"/>
      <c r="AA67" s="163"/>
      <c r="AB67" s="163"/>
      <c r="AC67" s="163"/>
      <c r="AD67" s="163"/>
      <c r="AE67" s="163"/>
    </row>
    <row r="68" spans="1:31" s="80" customFormat="1" ht="19.5" customHeight="1">
      <c r="A68" s="72"/>
      <c r="B68" s="82"/>
      <c r="C68" s="184"/>
      <c r="D68" s="184"/>
      <c r="E68" s="183"/>
      <c r="F68" s="183"/>
      <c r="G68" s="183"/>
      <c r="H68" s="183"/>
      <c r="I68" s="183"/>
      <c r="J68" s="183"/>
      <c r="K68" s="183"/>
      <c r="L68" s="183"/>
      <c r="M68" s="185">
        <f t="shared" si="2"/>
        <v>0</v>
      </c>
      <c r="N68" s="185"/>
      <c r="O68" s="183"/>
      <c r="P68" s="183"/>
      <c r="Q68" s="183"/>
      <c r="R68" s="183"/>
      <c r="S68" s="183"/>
      <c r="T68" s="183"/>
      <c r="U68" s="181"/>
      <c r="V68" s="181"/>
      <c r="W68" s="181"/>
      <c r="X68" s="181"/>
      <c r="Y68" s="181"/>
      <c r="Z68" s="163"/>
      <c r="AA68" s="163"/>
      <c r="AB68" s="163"/>
      <c r="AC68" s="163"/>
      <c r="AD68" s="163"/>
      <c r="AE68" s="163"/>
    </row>
    <row r="69" spans="1:31" s="80" customFormat="1" ht="19.5" customHeight="1">
      <c r="A69" s="72"/>
      <c r="B69" s="82"/>
      <c r="C69" s="184"/>
      <c r="D69" s="184"/>
      <c r="E69" s="183"/>
      <c r="F69" s="183"/>
      <c r="G69" s="183"/>
      <c r="H69" s="183"/>
      <c r="I69" s="183"/>
      <c r="J69" s="183"/>
      <c r="K69" s="183"/>
      <c r="L69" s="183"/>
      <c r="M69" s="185">
        <f t="shared" si="2"/>
        <v>0</v>
      </c>
      <c r="N69" s="185"/>
      <c r="O69" s="183"/>
      <c r="P69" s="183"/>
      <c r="Q69" s="183"/>
      <c r="R69" s="183"/>
      <c r="S69" s="183"/>
      <c r="T69" s="183"/>
      <c r="U69" s="181"/>
      <c r="V69" s="181"/>
      <c r="W69" s="181"/>
      <c r="X69" s="181"/>
      <c r="Y69" s="181"/>
      <c r="Z69" s="163"/>
      <c r="AA69" s="163"/>
      <c r="AB69" s="163"/>
      <c r="AC69" s="163"/>
      <c r="AD69" s="163"/>
      <c r="AE69" s="163"/>
    </row>
    <row r="70" spans="1:31" s="80" customFormat="1" ht="19.5" customHeight="1">
      <c r="A70" s="132" t="s">
        <v>138</v>
      </c>
      <c r="B70" s="132"/>
      <c r="C70" s="132"/>
      <c r="D70" s="132"/>
      <c r="E70" s="172">
        <f>SUM(E63:E69)</f>
        <v>0</v>
      </c>
      <c r="F70" s="172"/>
      <c r="G70" s="172">
        <f>SUM(G63:G69)</f>
        <v>0</v>
      </c>
      <c r="H70" s="172"/>
      <c r="I70" s="172">
        <f>SUM(I63:I69)</f>
        <v>0</v>
      </c>
      <c r="J70" s="172"/>
      <c r="K70" s="172">
        <f>SUM(K63:K69)</f>
        <v>0</v>
      </c>
      <c r="L70" s="172"/>
      <c r="M70" s="172">
        <f>SUM(M63:M69)</f>
        <v>0</v>
      </c>
      <c r="N70" s="172"/>
      <c r="O70" s="172">
        <f>SUM(O63:O69)</f>
        <v>0</v>
      </c>
      <c r="P70" s="172"/>
      <c r="Q70" s="172">
        <f>SUM(Q63:Q69)</f>
        <v>0</v>
      </c>
      <c r="R70" s="172"/>
      <c r="S70" s="172">
        <f>SUM(S63:S69)</f>
        <v>0</v>
      </c>
      <c r="T70" s="172"/>
      <c r="U70" s="186"/>
      <c r="V70" s="186"/>
      <c r="W70" s="186"/>
      <c r="X70" s="186"/>
      <c r="Y70" s="186"/>
      <c r="Z70" s="157"/>
      <c r="AA70" s="157"/>
      <c r="AB70" s="157"/>
      <c r="AC70" s="157"/>
      <c r="AD70" s="157"/>
      <c r="AE70" s="157"/>
    </row>
    <row r="71" spans="1:21" ht="19.5" customHeight="1">
      <c r="A71" s="77"/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2:21" ht="19.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</row>
    <row r="73" spans="1:26" ht="18.75">
      <c r="A73" s="60" t="s">
        <v>184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8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8.75" customHeight="1">
      <c r="A75" s="161" t="s">
        <v>140</v>
      </c>
      <c r="B75" s="124" t="s">
        <v>185</v>
      </c>
      <c r="C75" s="124"/>
      <c r="D75" s="124"/>
      <c r="E75" s="124"/>
      <c r="F75" s="124"/>
      <c r="G75" s="124"/>
      <c r="H75" s="124"/>
      <c r="I75" s="124" t="s">
        <v>152</v>
      </c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 t="s">
        <v>145</v>
      </c>
      <c r="V75" s="124"/>
      <c r="W75" s="124"/>
      <c r="X75" s="163" t="s">
        <v>146</v>
      </c>
      <c r="Y75" s="163"/>
      <c r="Z75" s="163"/>
    </row>
    <row r="76" spans="1:26" ht="18.75" customHeight="1">
      <c r="A76" s="161"/>
      <c r="B76" s="124"/>
      <c r="C76" s="124"/>
      <c r="D76" s="124"/>
      <c r="E76" s="124"/>
      <c r="F76" s="124"/>
      <c r="G76" s="124"/>
      <c r="H76" s="124"/>
      <c r="I76" s="124" t="s">
        <v>147</v>
      </c>
      <c r="J76" s="124"/>
      <c r="K76" s="124"/>
      <c r="L76" s="124"/>
      <c r="M76" s="124" t="s">
        <v>148</v>
      </c>
      <c r="N76" s="124"/>
      <c r="O76" s="124"/>
      <c r="P76" s="124"/>
      <c r="Q76" s="124" t="s">
        <v>108</v>
      </c>
      <c r="R76" s="124"/>
      <c r="S76" s="124"/>
      <c r="T76" s="124"/>
      <c r="U76" s="124"/>
      <c r="V76" s="124"/>
      <c r="W76" s="124"/>
      <c r="X76" s="163"/>
      <c r="Y76" s="163"/>
      <c r="Z76" s="163"/>
    </row>
    <row r="77" spans="1:26" ht="18.75">
      <c r="A77" s="62">
        <v>1</v>
      </c>
      <c r="B77" s="162">
        <v>2</v>
      </c>
      <c r="C77" s="162"/>
      <c r="D77" s="162"/>
      <c r="E77" s="162"/>
      <c r="F77" s="162"/>
      <c r="G77" s="162"/>
      <c r="H77" s="162"/>
      <c r="I77" s="121">
        <v>3</v>
      </c>
      <c r="J77" s="121"/>
      <c r="K77" s="121"/>
      <c r="L77" s="121"/>
      <c r="M77" s="121">
        <v>4</v>
      </c>
      <c r="N77" s="121"/>
      <c r="O77" s="121"/>
      <c r="P77" s="121"/>
      <c r="Q77" s="121">
        <v>5</v>
      </c>
      <c r="R77" s="121"/>
      <c r="S77" s="121"/>
      <c r="T77" s="121"/>
      <c r="U77" s="164">
        <v>6</v>
      </c>
      <c r="V77" s="164"/>
      <c r="W77" s="164"/>
      <c r="X77" s="121">
        <v>7</v>
      </c>
      <c r="Y77" s="121"/>
      <c r="Z77" s="121"/>
    </row>
    <row r="78" spans="1:26" ht="18.75" customHeight="1">
      <c r="A78" s="62"/>
      <c r="B78" s="187" t="s">
        <v>198</v>
      </c>
      <c r="C78" s="187"/>
      <c r="D78" s="187"/>
      <c r="E78" s="187"/>
      <c r="F78" s="187"/>
      <c r="G78" s="187"/>
      <c r="H78" s="187"/>
      <c r="I78" s="167"/>
      <c r="J78" s="167"/>
      <c r="K78" s="167"/>
      <c r="L78" s="167"/>
      <c r="M78" s="167">
        <v>10</v>
      </c>
      <c r="N78" s="167"/>
      <c r="O78" s="167"/>
      <c r="P78" s="167"/>
      <c r="Q78" s="167"/>
      <c r="R78" s="167"/>
      <c r="S78" s="167"/>
      <c r="T78" s="167"/>
      <c r="U78" s="170"/>
      <c r="V78" s="170"/>
      <c r="W78" s="170"/>
      <c r="X78" s="169"/>
      <c r="Y78" s="169"/>
      <c r="Z78" s="169"/>
    </row>
    <row r="79" spans="1:26" ht="18.75">
      <c r="A79" s="62"/>
      <c r="B79" s="187"/>
      <c r="C79" s="187"/>
      <c r="D79" s="187"/>
      <c r="E79" s="187"/>
      <c r="F79" s="187"/>
      <c r="G79" s="187"/>
      <c r="H79" s="18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70"/>
      <c r="V79" s="170"/>
      <c r="W79" s="170"/>
      <c r="X79" s="169"/>
      <c r="Y79" s="169"/>
      <c r="Z79" s="169"/>
    </row>
    <row r="80" spans="1:26" ht="18.75">
      <c r="A80" s="62"/>
      <c r="B80" s="187"/>
      <c r="C80" s="187"/>
      <c r="D80" s="187"/>
      <c r="E80" s="187"/>
      <c r="F80" s="187"/>
      <c r="G80" s="187"/>
      <c r="H80" s="18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70"/>
      <c r="V80" s="170"/>
      <c r="W80" s="170"/>
      <c r="X80" s="169"/>
      <c r="Y80" s="169"/>
      <c r="Z80" s="169"/>
    </row>
    <row r="81" spans="1:26" ht="18.75" customHeight="1">
      <c r="A81" s="171" t="s">
        <v>138</v>
      </c>
      <c r="B81" s="171"/>
      <c r="C81" s="171"/>
      <c r="D81" s="171"/>
      <c r="E81" s="171"/>
      <c r="F81" s="171"/>
      <c r="G81" s="171"/>
      <c r="H81" s="171"/>
      <c r="I81" s="188">
        <f>SUM(I78:I80)</f>
        <v>0</v>
      </c>
      <c r="J81" s="188"/>
      <c r="K81" s="188"/>
      <c r="L81" s="188"/>
      <c r="M81" s="188">
        <f>SUM(M78:M80)</f>
        <v>10</v>
      </c>
      <c r="N81" s="188"/>
      <c r="O81" s="188"/>
      <c r="P81" s="188"/>
      <c r="Q81" s="188">
        <f>SUM(Q78:Q80)</f>
        <v>0</v>
      </c>
      <c r="R81" s="188"/>
      <c r="S81" s="188"/>
      <c r="T81" s="188"/>
      <c r="U81" s="173"/>
      <c r="V81" s="173"/>
      <c r="W81" s="173"/>
      <c r="X81" s="174"/>
      <c r="Y81" s="174"/>
      <c r="Z81" s="174"/>
    </row>
    <row r="82" spans="1:26" ht="18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26" ht="18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26" ht="18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26" ht="18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26" ht="18.75">
      <c r="A86" s="60" t="s">
        <v>186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8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27" customHeight="1">
      <c r="A88" s="161" t="s">
        <v>140</v>
      </c>
      <c r="B88" s="124" t="s">
        <v>185</v>
      </c>
      <c r="C88" s="124"/>
      <c r="D88" s="124"/>
      <c r="E88" s="124"/>
      <c r="F88" s="124"/>
      <c r="G88" s="124"/>
      <c r="H88" s="124"/>
      <c r="I88" s="175" t="s">
        <v>152</v>
      </c>
      <c r="J88" s="175"/>
      <c r="K88" s="175"/>
      <c r="L88" s="175"/>
      <c r="M88" s="124"/>
      <c r="N88" s="124"/>
      <c r="O88" s="124"/>
      <c r="P88" s="124"/>
      <c r="Q88" s="124"/>
      <c r="R88" s="124"/>
      <c r="S88" s="124"/>
      <c r="T88" s="124"/>
      <c r="U88" s="124" t="s">
        <v>145</v>
      </c>
      <c r="V88" s="124"/>
      <c r="W88" s="124"/>
      <c r="X88" s="163" t="s">
        <v>146</v>
      </c>
      <c r="Y88" s="163"/>
      <c r="Z88" s="163"/>
    </row>
    <row r="89" spans="1:26" ht="53.25" customHeight="1">
      <c r="A89" s="161"/>
      <c r="B89" s="124"/>
      <c r="C89" s="124"/>
      <c r="D89" s="124"/>
      <c r="E89" s="124"/>
      <c r="F89" s="124"/>
      <c r="G89" s="124"/>
      <c r="H89" s="189"/>
      <c r="I89" s="190" t="s">
        <v>147</v>
      </c>
      <c r="J89" s="190"/>
      <c r="K89" s="190"/>
      <c r="L89" s="190"/>
      <c r="M89" s="191" t="s">
        <v>148</v>
      </c>
      <c r="N89" s="124"/>
      <c r="O89" s="124"/>
      <c r="P89" s="124"/>
      <c r="Q89" s="124" t="s">
        <v>108</v>
      </c>
      <c r="R89" s="124"/>
      <c r="S89" s="124"/>
      <c r="T89" s="124"/>
      <c r="U89" s="124"/>
      <c r="V89" s="124"/>
      <c r="W89" s="124"/>
      <c r="X89" s="163"/>
      <c r="Y89" s="163"/>
      <c r="Z89" s="163"/>
    </row>
    <row r="90" spans="1:26" ht="18.75">
      <c r="A90" s="62">
        <v>1</v>
      </c>
      <c r="B90" s="162">
        <v>2</v>
      </c>
      <c r="C90" s="162"/>
      <c r="D90" s="162"/>
      <c r="E90" s="162"/>
      <c r="F90" s="162"/>
      <c r="G90" s="162"/>
      <c r="H90" s="192"/>
      <c r="I90" s="193">
        <v>3</v>
      </c>
      <c r="J90" s="193"/>
      <c r="K90" s="193"/>
      <c r="L90" s="193"/>
      <c r="M90" s="164">
        <v>4</v>
      </c>
      <c r="N90" s="121"/>
      <c r="O90" s="121"/>
      <c r="P90" s="121"/>
      <c r="Q90" s="121">
        <v>5</v>
      </c>
      <c r="R90" s="121"/>
      <c r="S90" s="121"/>
      <c r="T90" s="121"/>
      <c r="U90" s="164">
        <v>6</v>
      </c>
      <c r="V90" s="164"/>
      <c r="W90" s="164"/>
      <c r="X90" s="121">
        <v>7</v>
      </c>
      <c r="Y90" s="121"/>
      <c r="Z90" s="121"/>
    </row>
    <row r="91" spans="1:26" ht="18.75">
      <c r="A91" s="62">
        <v>1</v>
      </c>
      <c r="B91" s="187" t="s">
        <v>195</v>
      </c>
      <c r="C91" s="187"/>
      <c r="D91" s="187"/>
      <c r="E91" s="187"/>
      <c r="F91" s="187"/>
      <c r="G91" s="187"/>
      <c r="H91" s="187"/>
      <c r="I91" s="196"/>
      <c r="J91" s="197"/>
      <c r="K91" s="197"/>
      <c r="L91" s="198"/>
      <c r="M91" s="195">
        <v>12.7</v>
      </c>
      <c r="N91" s="167"/>
      <c r="O91" s="167"/>
      <c r="P91" s="167"/>
      <c r="Q91" s="167">
        <v>12.3</v>
      </c>
      <c r="R91" s="167"/>
      <c r="S91" s="167"/>
      <c r="T91" s="167"/>
      <c r="U91" s="168">
        <f>SUM(Q91*100%/M91)</f>
        <v>0.9685039370078741</v>
      </c>
      <c r="V91" s="168"/>
      <c r="W91" s="168"/>
      <c r="X91" s="169"/>
      <c r="Y91" s="169"/>
      <c r="Z91" s="169"/>
    </row>
    <row r="92" spans="1:26" ht="18.75">
      <c r="A92" s="62">
        <v>2</v>
      </c>
      <c r="B92" s="187" t="s">
        <v>196</v>
      </c>
      <c r="C92" s="187"/>
      <c r="D92" s="187"/>
      <c r="E92" s="187"/>
      <c r="F92" s="187"/>
      <c r="G92" s="187"/>
      <c r="H92" s="187"/>
      <c r="I92" s="194"/>
      <c r="J92" s="194"/>
      <c r="K92" s="194"/>
      <c r="L92" s="194"/>
      <c r="M92" s="195">
        <v>0.8</v>
      </c>
      <c r="N92" s="167"/>
      <c r="O92" s="167"/>
      <c r="P92" s="167"/>
      <c r="Q92" s="167">
        <v>0.2</v>
      </c>
      <c r="R92" s="167"/>
      <c r="S92" s="167"/>
      <c r="T92" s="167"/>
      <c r="U92" s="168">
        <f>SUM(Q92*100%/M92)</f>
        <v>0.25</v>
      </c>
      <c r="V92" s="168"/>
      <c r="W92" s="168"/>
      <c r="X92" s="169"/>
      <c r="Y92" s="169"/>
      <c r="Z92" s="169"/>
    </row>
    <row r="93" spans="1:26" ht="18.75">
      <c r="A93" s="62"/>
      <c r="B93" s="187"/>
      <c r="C93" s="187"/>
      <c r="D93" s="187"/>
      <c r="E93" s="187"/>
      <c r="F93" s="187"/>
      <c r="G93" s="187"/>
      <c r="H93" s="199"/>
      <c r="I93" s="194"/>
      <c r="J93" s="194"/>
      <c r="K93" s="194"/>
      <c r="L93" s="194"/>
      <c r="M93" s="195"/>
      <c r="N93" s="167"/>
      <c r="O93" s="167"/>
      <c r="P93" s="167"/>
      <c r="Q93" s="167"/>
      <c r="R93" s="167"/>
      <c r="S93" s="167"/>
      <c r="T93" s="167"/>
      <c r="U93" s="170"/>
      <c r="V93" s="170"/>
      <c r="W93" s="170"/>
      <c r="X93" s="169"/>
      <c r="Y93" s="169"/>
      <c r="Z93" s="169"/>
    </row>
    <row r="94" spans="1:26" ht="18.75">
      <c r="A94" s="62"/>
      <c r="B94" s="187"/>
      <c r="C94" s="187"/>
      <c r="D94" s="187"/>
      <c r="E94" s="187"/>
      <c r="F94" s="187"/>
      <c r="G94" s="187"/>
      <c r="H94" s="199"/>
      <c r="I94" s="194"/>
      <c r="J94" s="194"/>
      <c r="K94" s="194"/>
      <c r="L94" s="194"/>
      <c r="M94" s="195"/>
      <c r="N94" s="167"/>
      <c r="O94" s="167"/>
      <c r="P94" s="167"/>
      <c r="Q94" s="167"/>
      <c r="R94" s="167"/>
      <c r="S94" s="167"/>
      <c r="T94" s="167"/>
      <c r="U94" s="170"/>
      <c r="V94" s="170"/>
      <c r="W94" s="170"/>
      <c r="X94" s="169"/>
      <c r="Y94" s="169"/>
      <c r="Z94" s="169"/>
    </row>
    <row r="95" spans="1:26" ht="18.75">
      <c r="A95" s="62"/>
      <c r="B95" s="187"/>
      <c r="C95" s="187"/>
      <c r="D95" s="187"/>
      <c r="E95" s="187"/>
      <c r="F95" s="187"/>
      <c r="G95" s="187"/>
      <c r="H95" s="199"/>
      <c r="I95" s="194"/>
      <c r="J95" s="194"/>
      <c r="K95" s="194"/>
      <c r="L95" s="194"/>
      <c r="M95" s="195"/>
      <c r="N95" s="167"/>
      <c r="O95" s="167"/>
      <c r="P95" s="167"/>
      <c r="Q95" s="167"/>
      <c r="R95" s="167"/>
      <c r="S95" s="167"/>
      <c r="T95" s="167"/>
      <c r="U95" s="170"/>
      <c r="V95" s="170"/>
      <c r="W95" s="170"/>
      <c r="X95" s="169"/>
      <c r="Y95" s="169"/>
      <c r="Z95" s="169"/>
    </row>
    <row r="96" spans="1:26" ht="18.75">
      <c r="A96" s="62"/>
      <c r="B96" s="165"/>
      <c r="C96" s="165"/>
      <c r="D96" s="165"/>
      <c r="E96" s="165"/>
      <c r="F96" s="165"/>
      <c r="G96" s="165"/>
      <c r="H96" s="200"/>
      <c r="I96" s="194"/>
      <c r="J96" s="194"/>
      <c r="K96" s="194"/>
      <c r="L96" s="194"/>
      <c r="M96" s="195"/>
      <c r="N96" s="167"/>
      <c r="O96" s="167"/>
      <c r="P96" s="167"/>
      <c r="Q96" s="167"/>
      <c r="R96" s="167"/>
      <c r="S96" s="167"/>
      <c r="T96" s="167"/>
      <c r="U96" s="170"/>
      <c r="V96" s="170"/>
      <c r="W96" s="170"/>
      <c r="X96" s="169"/>
      <c r="Y96" s="169"/>
      <c r="Z96" s="169"/>
    </row>
    <row r="97" spans="1:26" ht="18.75" customHeight="1">
      <c r="A97" s="171" t="s">
        <v>138</v>
      </c>
      <c r="B97" s="171"/>
      <c r="C97" s="171"/>
      <c r="D97" s="171"/>
      <c r="E97" s="171"/>
      <c r="F97" s="171"/>
      <c r="G97" s="171"/>
      <c r="H97" s="171"/>
      <c r="I97" s="204">
        <f>SUM(I91:I96)</f>
        <v>0</v>
      </c>
      <c r="J97" s="204"/>
      <c r="K97" s="204"/>
      <c r="L97" s="204"/>
      <c r="M97" s="188">
        <f>SUM(M91:M96)</f>
        <v>13.5</v>
      </c>
      <c r="N97" s="188"/>
      <c r="O97" s="188"/>
      <c r="P97" s="188"/>
      <c r="Q97" s="188">
        <f>SUM(Q91:Q96)</f>
        <v>12.5</v>
      </c>
      <c r="R97" s="188"/>
      <c r="S97" s="188"/>
      <c r="T97" s="188"/>
      <c r="U97" s="173"/>
      <c r="V97" s="173"/>
      <c r="W97" s="173"/>
      <c r="X97" s="174"/>
      <c r="Y97" s="174"/>
      <c r="Z97" s="174"/>
    </row>
    <row r="98" spans="1:26" ht="18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</row>
    <row r="99" spans="1:26" ht="18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</row>
    <row r="100" spans="1:26" ht="18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</row>
    <row r="101" spans="1:26" ht="18.75" customHeight="1">
      <c r="A101"/>
      <c r="B101" s="201" t="s">
        <v>192</v>
      </c>
      <c r="C101" s="201"/>
      <c r="D101" s="201"/>
      <c r="E101" s="201"/>
      <c r="F101" s="201"/>
      <c r="G101" s="201"/>
      <c r="H101" s="201"/>
      <c r="I101" s="84"/>
      <c r="J101" s="84"/>
      <c r="K101" s="84"/>
      <c r="L101" s="202" t="s">
        <v>187</v>
      </c>
      <c r="M101" s="202"/>
      <c r="N101" s="202"/>
      <c r="O101" s="202"/>
      <c r="P101" s="202"/>
      <c r="Q101" s="85"/>
      <c r="R101" s="85"/>
      <c r="S101" s="85"/>
      <c r="T101" s="85"/>
      <c r="U101" s="85"/>
      <c r="V101" s="203" t="s">
        <v>197</v>
      </c>
      <c r="W101" s="203"/>
      <c r="X101" s="203"/>
      <c r="Y101" s="203"/>
      <c r="Z101" s="203"/>
    </row>
    <row r="102" spans="1:26" ht="18.75">
      <c r="A102"/>
      <c r="B102" s="130" t="s">
        <v>188</v>
      </c>
      <c r="C102" s="130"/>
      <c r="D102" s="130"/>
      <c r="E102" s="130"/>
      <c r="F102" s="130"/>
      <c r="G102" s="130"/>
      <c r="H102" s="130"/>
      <c r="I102" s="86"/>
      <c r="J102" s="86"/>
      <c r="K102" s="86"/>
      <c r="L102" s="87"/>
      <c r="M102" s="88"/>
      <c r="N102" s="2" t="s">
        <v>189</v>
      </c>
      <c r="O102" s="88"/>
      <c r="P102" s="87"/>
      <c r="Q102" s="86"/>
      <c r="R102" s="86"/>
      <c r="S102" s="86"/>
      <c r="T102" s="87"/>
      <c r="U102" s="87"/>
      <c r="V102" s="130" t="s">
        <v>190</v>
      </c>
      <c r="W102" s="130"/>
      <c r="X102" s="130"/>
      <c r="Y102" s="130"/>
      <c r="Z102" s="130"/>
    </row>
  </sheetData>
  <sheetProtection selectLockedCells="1" selectUnlockedCells="1"/>
  <mergeCells count="487">
    <mergeCell ref="B101:H101"/>
    <mergeCell ref="L101:P101"/>
    <mergeCell ref="V101:Z101"/>
    <mergeCell ref="B102:H102"/>
    <mergeCell ref="V102:Z102"/>
    <mergeCell ref="A97:H97"/>
    <mergeCell ref="I97:L97"/>
    <mergeCell ref="M97:P97"/>
    <mergeCell ref="Q97:T97"/>
    <mergeCell ref="U97:W97"/>
    <mergeCell ref="B96:H96"/>
    <mergeCell ref="I96:L96"/>
    <mergeCell ref="M96:P96"/>
    <mergeCell ref="Q96:T96"/>
    <mergeCell ref="M95:P95"/>
    <mergeCell ref="Q95:T95"/>
    <mergeCell ref="X97:Z97"/>
    <mergeCell ref="U96:W96"/>
    <mergeCell ref="X96:Z96"/>
    <mergeCell ref="U95:W95"/>
    <mergeCell ref="X95:Z95"/>
    <mergeCell ref="B94:H94"/>
    <mergeCell ref="I94:L94"/>
    <mergeCell ref="M94:P94"/>
    <mergeCell ref="Q94:T94"/>
    <mergeCell ref="U94:W94"/>
    <mergeCell ref="X94:Z94"/>
    <mergeCell ref="B95:H95"/>
    <mergeCell ref="I95:L95"/>
    <mergeCell ref="B93:H93"/>
    <mergeCell ref="I93:L93"/>
    <mergeCell ref="M93:P93"/>
    <mergeCell ref="Q93:T93"/>
    <mergeCell ref="U93:W93"/>
    <mergeCell ref="X93:Z93"/>
    <mergeCell ref="B92:H92"/>
    <mergeCell ref="I92:L92"/>
    <mergeCell ref="M92:P92"/>
    <mergeCell ref="Q92:T92"/>
    <mergeCell ref="M91:P91"/>
    <mergeCell ref="Q91:T91"/>
    <mergeCell ref="B91:H91"/>
    <mergeCell ref="I91:L91"/>
    <mergeCell ref="U92:W92"/>
    <mergeCell ref="X92:Z92"/>
    <mergeCell ref="U91:W91"/>
    <mergeCell ref="X91:Z91"/>
    <mergeCell ref="B90:H90"/>
    <mergeCell ref="I90:L90"/>
    <mergeCell ref="M90:P90"/>
    <mergeCell ref="Q90:T90"/>
    <mergeCell ref="U90:W90"/>
    <mergeCell ref="X90:Z90"/>
    <mergeCell ref="A88:A89"/>
    <mergeCell ref="B88:H89"/>
    <mergeCell ref="I88:T88"/>
    <mergeCell ref="U88:W89"/>
    <mergeCell ref="X88:Z89"/>
    <mergeCell ref="I89:L89"/>
    <mergeCell ref="M89:P89"/>
    <mergeCell ref="Q89:T89"/>
    <mergeCell ref="A81:H81"/>
    <mergeCell ref="I81:L81"/>
    <mergeCell ref="M81:P81"/>
    <mergeCell ref="Q81:T81"/>
    <mergeCell ref="B80:H80"/>
    <mergeCell ref="I80:L80"/>
    <mergeCell ref="M80:P80"/>
    <mergeCell ref="Q80:T80"/>
    <mergeCell ref="U78:W78"/>
    <mergeCell ref="X78:Z78"/>
    <mergeCell ref="M79:P79"/>
    <mergeCell ref="Q79:T79"/>
    <mergeCell ref="U81:W81"/>
    <mergeCell ref="X81:Z81"/>
    <mergeCell ref="U80:W80"/>
    <mergeCell ref="X80:Z80"/>
    <mergeCell ref="U79:W79"/>
    <mergeCell ref="X79:Z79"/>
    <mergeCell ref="B79:H79"/>
    <mergeCell ref="I79:L79"/>
    <mergeCell ref="B77:H77"/>
    <mergeCell ref="I77:L77"/>
    <mergeCell ref="M77:P77"/>
    <mergeCell ref="Q77:T77"/>
    <mergeCell ref="B78:H78"/>
    <mergeCell ref="I78:L78"/>
    <mergeCell ref="M78:P78"/>
    <mergeCell ref="Q78:T78"/>
    <mergeCell ref="U77:W77"/>
    <mergeCell ref="X77:Z77"/>
    <mergeCell ref="A75:A76"/>
    <mergeCell ref="B75:H76"/>
    <mergeCell ref="I75:T75"/>
    <mergeCell ref="U75:W76"/>
    <mergeCell ref="X75:Z76"/>
    <mergeCell ref="I76:L76"/>
    <mergeCell ref="M76:P76"/>
    <mergeCell ref="Q76:T76"/>
    <mergeCell ref="Z69:AE69"/>
    <mergeCell ref="K70:L70"/>
    <mergeCell ref="M69:N69"/>
    <mergeCell ref="M70:N70"/>
    <mergeCell ref="O70:P70"/>
    <mergeCell ref="Q70:R70"/>
    <mergeCell ref="S70:T70"/>
    <mergeCell ref="U70:Y70"/>
    <mergeCell ref="Z70:AE70"/>
    <mergeCell ref="A70:D70"/>
    <mergeCell ref="E70:F70"/>
    <mergeCell ref="G70:H70"/>
    <mergeCell ref="I70:J70"/>
    <mergeCell ref="O69:P69"/>
    <mergeCell ref="Q69:R69"/>
    <mergeCell ref="S68:T68"/>
    <mergeCell ref="U68:Y68"/>
    <mergeCell ref="Z68:AE68"/>
    <mergeCell ref="C69:D69"/>
    <mergeCell ref="E69:F69"/>
    <mergeCell ref="G69:H69"/>
    <mergeCell ref="I69:J69"/>
    <mergeCell ref="K69:L69"/>
    <mergeCell ref="S69:T69"/>
    <mergeCell ref="U69:Y69"/>
    <mergeCell ref="O67:P67"/>
    <mergeCell ref="Q67:R67"/>
    <mergeCell ref="S67:T67"/>
    <mergeCell ref="U67:Y67"/>
    <mergeCell ref="Z67:AE67"/>
    <mergeCell ref="K68:L68"/>
    <mergeCell ref="M67:N67"/>
    <mergeCell ref="M68:N68"/>
    <mergeCell ref="O68:P68"/>
    <mergeCell ref="Q68:R68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M66:N66"/>
    <mergeCell ref="O66:P66"/>
    <mergeCell ref="Q66:R66"/>
    <mergeCell ref="S66:T66"/>
    <mergeCell ref="U66:Y66"/>
    <mergeCell ref="Z66:AE66"/>
    <mergeCell ref="O65:P65"/>
    <mergeCell ref="Q65:R65"/>
    <mergeCell ref="S65:T65"/>
    <mergeCell ref="U65:Y65"/>
    <mergeCell ref="Z65:AE65"/>
    <mergeCell ref="C66:D66"/>
    <mergeCell ref="E66:F66"/>
    <mergeCell ref="G66:H66"/>
    <mergeCell ref="I66:J66"/>
    <mergeCell ref="K65:L65"/>
    <mergeCell ref="M65:N65"/>
    <mergeCell ref="K66:L66"/>
    <mergeCell ref="Q64:R64"/>
    <mergeCell ref="C65:D65"/>
    <mergeCell ref="E65:F65"/>
    <mergeCell ref="G65:H65"/>
    <mergeCell ref="I65:J65"/>
    <mergeCell ref="K64:L64"/>
    <mergeCell ref="M64:N64"/>
    <mergeCell ref="O64:P64"/>
    <mergeCell ref="Z64:AE64"/>
    <mergeCell ref="S64:T64"/>
    <mergeCell ref="U64:Y64"/>
    <mergeCell ref="C64:D64"/>
    <mergeCell ref="E64:F64"/>
    <mergeCell ref="G64:H64"/>
    <mergeCell ref="I64:J64"/>
    <mergeCell ref="S63:T63"/>
    <mergeCell ref="U63:Y63"/>
    <mergeCell ref="Z63:AE63"/>
    <mergeCell ref="S62:T62"/>
    <mergeCell ref="U62:Y62"/>
    <mergeCell ref="Z62:AE62"/>
    <mergeCell ref="E63:F63"/>
    <mergeCell ref="G63:H63"/>
    <mergeCell ref="I63:J63"/>
    <mergeCell ref="K63:L63"/>
    <mergeCell ref="M63:N63"/>
    <mergeCell ref="Q63:R63"/>
    <mergeCell ref="O63:P63"/>
    <mergeCell ref="K62:L62"/>
    <mergeCell ref="M62:N62"/>
    <mergeCell ref="O62:P62"/>
    <mergeCell ref="Q62:R62"/>
    <mergeCell ref="C62:D62"/>
    <mergeCell ref="E62:F62"/>
    <mergeCell ref="G62:H62"/>
    <mergeCell ref="I62:J62"/>
    <mergeCell ref="C63:D63"/>
    <mergeCell ref="K59:T59"/>
    <mergeCell ref="U59:Y61"/>
    <mergeCell ref="S61:T61"/>
    <mergeCell ref="Z59:AE61"/>
    <mergeCell ref="K60:L61"/>
    <mergeCell ref="M60:N61"/>
    <mergeCell ref="O60:T60"/>
    <mergeCell ref="O61:P61"/>
    <mergeCell ref="Q61:R61"/>
    <mergeCell ref="B52:F52"/>
    <mergeCell ref="A53:F53"/>
    <mergeCell ref="A54:F54"/>
    <mergeCell ref="A59:A61"/>
    <mergeCell ref="B59:B61"/>
    <mergeCell ref="C59:D61"/>
    <mergeCell ref="E59:F61"/>
    <mergeCell ref="G59:H61"/>
    <mergeCell ref="I59:J61"/>
    <mergeCell ref="B51:F51"/>
    <mergeCell ref="L46:L47"/>
    <mergeCell ref="M46:P46"/>
    <mergeCell ref="Q46:Q47"/>
    <mergeCell ref="H46:K46"/>
    <mergeCell ref="B48:F48"/>
    <mergeCell ref="B49:F49"/>
    <mergeCell ref="B50:F50"/>
    <mergeCell ref="Q45:U45"/>
    <mergeCell ref="V45:Z45"/>
    <mergeCell ref="AA45:AE45"/>
    <mergeCell ref="AA46:AA47"/>
    <mergeCell ref="AB46:AE46"/>
    <mergeCell ref="R46:U46"/>
    <mergeCell ref="W46:Z46"/>
    <mergeCell ref="V46:V47"/>
    <mergeCell ref="A45:A47"/>
    <mergeCell ref="B45:F47"/>
    <mergeCell ref="G45:K45"/>
    <mergeCell ref="L45:P45"/>
    <mergeCell ref="G46:G47"/>
    <mergeCell ref="A40:M40"/>
    <mergeCell ref="N40:P40"/>
    <mergeCell ref="Q40:S40"/>
    <mergeCell ref="T40:V40"/>
    <mergeCell ref="W40:Y40"/>
    <mergeCell ref="Z40:AB40"/>
    <mergeCell ref="Z38:AB38"/>
    <mergeCell ref="AC38:AE38"/>
    <mergeCell ref="AC40:AE40"/>
    <mergeCell ref="Z39:AB39"/>
    <mergeCell ref="AC39:AE39"/>
    <mergeCell ref="C39:F39"/>
    <mergeCell ref="G39:M39"/>
    <mergeCell ref="N39:P39"/>
    <mergeCell ref="Q39:S39"/>
    <mergeCell ref="T39:V39"/>
    <mergeCell ref="W39:Y39"/>
    <mergeCell ref="C38:F38"/>
    <mergeCell ref="G38:M38"/>
    <mergeCell ref="N38:P38"/>
    <mergeCell ref="Q38:S38"/>
    <mergeCell ref="T38:V38"/>
    <mergeCell ref="W38:Y38"/>
    <mergeCell ref="Z36:AB36"/>
    <mergeCell ref="AC36:AE36"/>
    <mergeCell ref="C37:F37"/>
    <mergeCell ref="G37:M37"/>
    <mergeCell ref="N37:P37"/>
    <mergeCell ref="Q37:S37"/>
    <mergeCell ref="T37:V37"/>
    <mergeCell ref="W37:Y37"/>
    <mergeCell ref="Z37:AB37"/>
    <mergeCell ref="AC37:AE37"/>
    <mergeCell ref="C36:F36"/>
    <mergeCell ref="G36:M36"/>
    <mergeCell ref="N36:P36"/>
    <mergeCell ref="Q36:S36"/>
    <mergeCell ref="T36:V36"/>
    <mergeCell ref="W36:Y36"/>
    <mergeCell ref="Z32:AB34"/>
    <mergeCell ref="T35:V35"/>
    <mergeCell ref="AC32:AE34"/>
    <mergeCell ref="Q33:S34"/>
    <mergeCell ref="T33:V34"/>
    <mergeCell ref="W33:Y34"/>
    <mergeCell ref="W35:Y35"/>
    <mergeCell ref="Z35:AB35"/>
    <mergeCell ref="AC35:AE35"/>
    <mergeCell ref="C35:F35"/>
    <mergeCell ref="G35:M35"/>
    <mergeCell ref="N35:P35"/>
    <mergeCell ref="Q35:S35"/>
    <mergeCell ref="A32:A34"/>
    <mergeCell ref="B32:B34"/>
    <mergeCell ref="C32:F34"/>
    <mergeCell ref="G32:M34"/>
    <mergeCell ref="N32:P34"/>
    <mergeCell ref="Q32:Y32"/>
    <mergeCell ref="AC27:AE27"/>
    <mergeCell ref="A28:M28"/>
    <mergeCell ref="N28:Q28"/>
    <mergeCell ref="R28:U28"/>
    <mergeCell ref="V28:Y28"/>
    <mergeCell ref="Z28:AB28"/>
    <mergeCell ref="AC28:AE28"/>
    <mergeCell ref="C27:F27"/>
    <mergeCell ref="G27:M27"/>
    <mergeCell ref="N27:Q27"/>
    <mergeCell ref="R27:U27"/>
    <mergeCell ref="V27:Y27"/>
    <mergeCell ref="Z27:AB27"/>
    <mergeCell ref="AC25:AE25"/>
    <mergeCell ref="AH25:AK25"/>
    <mergeCell ref="C26:F26"/>
    <mergeCell ref="G26:M26"/>
    <mergeCell ref="N26:Q26"/>
    <mergeCell ref="R26:U26"/>
    <mergeCell ref="V26:Y26"/>
    <mergeCell ref="Z26:AB26"/>
    <mergeCell ref="AC26:AE26"/>
    <mergeCell ref="AH26:AK26"/>
    <mergeCell ref="C25:F25"/>
    <mergeCell ref="G25:M25"/>
    <mergeCell ref="N25:Q25"/>
    <mergeCell ref="R25:U25"/>
    <mergeCell ref="V25:Y25"/>
    <mergeCell ref="Z25:AB25"/>
    <mergeCell ref="AC23:AE23"/>
    <mergeCell ref="AH23:AK23"/>
    <mergeCell ref="C24:F24"/>
    <mergeCell ref="G24:M24"/>
    <mergeCell ref="N24:Q24"/>
    <mergeCell ref="R24:U24"/>
    <mergeCell ref="V24:Y24"/>
    <mergeCell ref="Z24:AB24"/>
    <mergeCell ref="AC24:AE24"/>
    <mergeCell ref="AH24:AK24"/>
    <mergeCell ref="C23:F23"/>
    <mergeCell ref="G23:M23"/>
    <mergeCell ref="N23:Q23"/>
    <mergeCell ref="R23:U23"/>
    <mergeCell ref="V23:Y23"/>
    <mergeCell ref="Z23:AB23"/>
    <mergeCell ref="AC21:AE21"/>
    <mergeCell ref="AH21:AK21"/>
    <mergeCell ref="V22:Y22"/>
    <mergeCell ref="Z22:AB22"/>
    <mergeCell ref="AC22:AE22"/>
    <mergeCell ref="AH22:AK22"/>
    <mergeCell ref="V21:Y21"/>
    <mergeCell ref="Z21:AB21"/>
    <mergeCell ref="C22:F22"/>
    <mergeCell ref="G22:M22"/>
    <mergeCell ref="N22:Q22"/>
    <mergeCell ref="R22:U22"/>
    <mergeCell ref="C21:F21"/>
    <mergeCell ref="G21:M21"/>
    <mergeCell ref="N21:Q21"/>
    <mergeCell ref="R21:U21"/>
    <mergeCell ref="AC19:AE19"/>
    <mergeCell ref="AH19:AK19"/>
    <mergeCell ref="C20:F20"/>
    <mergeCell ref="G20:M20"/>
    <mergeCell ref="N20:Q20"/>
    <mergeCell ref="R20:U20"/>
    <mergeCell ref="V20:Y20"/>
    <mergeCell ref="Z20:AB20"/>
    <mergeCell ref="AC20:AE20"/>
    <mergeCell ref="AH20:AK20"/>
    <mergeCell ref="C19:F19"/>
    <mergeCell ref="G19:M19"/>
    <mergeCell ref="N19:Q19"/>
    <mergeCell ref="R19:U19"/>
    <mergeCell ref="V19:Y19"/>
    <mergeCell ref="Z19:AB19"/>
    <mergeCell ref="AC17:AE17"/>
    <mergeCell ref="AH17:AK17"/>
    <mergeCell ref="V18:Y18"/>
    <mergeCell ref="Z18:AB18"/>
    <mergeCell ref="AC18:AE18"/>
    <mergeCell ref="AH18:AK18"/>
    <mergeCell ref="V17:Y17"/>
    <mergeCell ref="Z17:AB17"/>
    <mergeCell ref="C18:F18"/>
    <mergeCell ref="G18:M18"/>
    <mergeCell ref="N18:Q18"/>
    <mergeCell ref="R18:U18"/>
    <mergeCell ref="C17:F17"/>
    <mergeCell ref="G17:M17"/>
    <mergeCell ref="N17:Q17"/>
    <mergeCell ref="R17:U17"/>
    <mergeCell ref="AC15:AE15"/>
    <mergeCell ref="AH15:AK15"/>
    <mergeCell ref="C16:F16"/>
    <mergeCell ref="G16:M16"/>
    <mergeCell ref="N16:Q16"/>
    <mergeCell ref="R16:U16"/>
    <mergeCell ref="V16:Y16"/>
    <mergeCell ref="Z16:AB16"/>
    <mergeCell ref="AC16:AE16"/>
    <mergeCell ref="AH16:AK16"/>
    <mergeCell ref="C15:F15"/>
    <mergeCell ref="G15:M15"/>
    <mergeCell ref="N15:Q15"/>
    <mergeCell ref="R15:U15"/>
    <mergeCell ref="V15:Y15"/>
    <mergeCell ref="Z15:AB15"/>
    <mergeCell ref="AC13:AE13"/>
    <mergeCell ref="AH13:AK13"/>
    <mergeCell ref="V14:Y14"/>
    <mergeCell ref="Z14:AB14"/>
    <mergeCell ref="AC14:AE14"/>
    <mergeCell ref="AH14:AK14"/>
    <mergeCell ref="V13:Y13"/>
    <mergeCell ref="Z13:AB13"/>
    <mergeCell ref="C14:F14"/>
    <mergeCell ref="G14:M14"/>
    <mergeCell ref="N14:Q14"/>
    <mergeCell ref="R14:U14"/>
    <mergeCell ref="C13:F13"/>
    <mergeCell ref="G13:M13"/>
    <mergeCell ref="N13:Q13"/>
    <mergeCell ref="R13:U13"/>
    <mergeCell ref="AC11:AE11"/>
    <mergeCell ref="AH11:AK11"/>
    <mergeCell ref="C12:F12"/>
    <mergeCell ref="G12:M12"/>
    <mergeCell ref="N12:Q12"/>
    <mergeCell ref="R12:U12"/>
    <mergeCell ref="V12:Y12"/>
    <mergeCell ref="Z12:AB12"/>
    <mergeCell ref="AC12:AE12"/>
    <mergeCell ref="AH12:AK12"/>
    <mergeCell ref="C11:F11"/>
    <mergeCell ref="G11:M11"/>
    <mergeCell ref="N11:Q11"/>
    <mergeCell ref="R11:U11"/>
    <mergeCell ref="V11:Y11"/>
    <mergeCell ref="Z11:AB11"/>
    <mergeCell ref="AC9:AE9"/>
    <mergeCell ref="AH9:AK9"/>
    <mergeCell ref="V10:Y10"/>
    <mergeCell ref="Z10:AB10"/>
    <mergeCell ref="AC10:AE10"/>
    <mergeCell ref="AH10:AK10"/>
    <mergeCell ref="V9:Y9"/>
    <mergeCell ref="Z9:AB9"/>
    <mergeCell ref="C10:F10"/>
    <mergeCell ref="G10:M10"/>
    <mergeCell ref="N10:Q10"/>
    <mergeCell ref="R10:U10"/>
    <mergeCell ref="C9:F9"/>
    <mergeCell ref="G9:M9"/>
    <mergeCell ref="N9:Q9"/>
    <mergeCell ref="R9:U9"/>
    <mergeCell ref="AH7:AK7"/>
    <mergeCell ref="C8:F8"/>
    <mergeCell ref="G8:M8"/>
    <mergeCell ref="N8:Q8"/>
    <mergeCell ref="R8:U8"/>
    <mergeCell ref="V8:Y8"/>
    <mergeCell ref="Z8:AB8"/>
    <mergeCell ref="AC8:AE8"/>
    <mergeCell ref="AH8:AK8"/>
    <mergeCell ref="Z6:AB6"/>
    <mergeCell ref="AC6:AE6"/>
    <mergeCell ref="AH6:AK6"/>
    <mergeCell ref="C7:F7"/>
    <mergeCell ref="G7:M7"/>
    <mergeCell ref="N7:Q7"/>
    <mergeCell ref="R7:U7"/>
    <mergeCell ref="V7:Y7"/>
    <mergeCell ref="Z7:AB7"/>
    <mergeCell ref="AC7:AE7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B5"/>
    <mergeCell ref="AC4:AE5"/>
    <mergeCell ref="N5:Q5"/>
    <mergeCell ref="R5:U5"/>
  </mergeCells>
  <printOptions/>
  <pageMargins left="0.3701388888888889" right="0.2" top="0.6298611111111111" bottom="0.5513888888888889" header="0.5118055555555555" footer="0.5118055555555555"/>
  <pageSetup horizontalDpi="300" verticalDpi="300" orientation="landscape" paperSize="9" scale="39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2019-03-29T09:20:27Z</cp:lastPrinted>
  <dcterms:created xsi:type="dcterms:W3CDTF">2019-03-20T10:57:21Z</dcterms:created>
  <dcterms:modified xsi:type="dcterms:W3CDTF">2019-03-29T10:45:30Z</dcterms:modified>
  <cp:category/>
  <cp:version/>
  <cp:contentType/>
  <cp:contentStatus/>
</cp:coreProperties>
</file>