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Лист1" sheetId="1" r:id="rId1"/>
    <sheet name="Лист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<sst xmlns="http://schemas.openxmlformats.org/spreadsheetml/2006/main" count="43" uniqueCount="43">
  <si>
    <t xml:space="preserve">        ЗАТВЕРДЖЕНО</t>
  </si>
  <si>
    <t>Директор  ММКП "Чисте мiсто"</t>
  </si>
  <si>
    <t>_______________  Масалова Д.В.</t>
  </si>
  <si>
    <t>" ____" _____________ 2019р.</t>
  </si>
  <si>
    <t xml:space="preserve">             Розрахунок </t>
  </si>
  <si>
    <t xml:space="preserve">        тарифу  на послуги з    вивезення рiдких нечистот</t>
  </si>
  <si>
    <t>Категорія замовників</t>
  </si>
  <si>
    <t>Модель  автомобіля</t>
  </si>
  <si>
    <t>Повний об"єм, м³</t>
  </si>
  <si>
    <t>Ціна (грн) 1м³</t>
  </si>
  <si>
    <t>без ПДВ</t>
  </si>
  <si>
    <t>з ПДВ</t>
  </si>
  <si>
    <t>Населення</t>
  </si>
  <si>
    <t>Бюджетні організації</t>
  </si>
  <si>
    <t>ЗІЛ - 433362</t>
  </si>
  <si>
    <t>Інші орг-ції і підприємства</t>
  </si>
  <si>
    <t xml:space="preserve">       </t>
  </si>
  <si>
    <t>Вик.:                                   Смерічка Т.В.</t>
  </si>
  <si>
    <t>Розрахунок вартості вивозу рідких нечистот</t>
  </si>
  <si>
    <t>грн</t>
  </si>
  <si>
    <t>З/ плата водія</t>
  </si>
  <si>
    <t>Класність 10%</t>
  </si>
  <si>
    <t>З/плата оператора</t>
  </si>
  <si>
    <t>Всього з/та :</t>
  </si>
  <si>
    <t>Нарахування на з/ту</t>
  </si>
  <si>
    <t>Амортизація</t>
  </si>
  <si>
    <t>Паливо-мастильні матеріали</t>
  </si>
  <si>
    <t>Запчастини</t>
  </si>
  <si>
    <t>Загальновиробничі 15%</t>
  </si>
  <si>
    <t>Адміністративніі 5%</t>
  </si>
  <si>
    <t>Разом :</t>
  </si>
  <si>
    <t>Рентабельність тарифу для населення 5%</t>
  </si>
  <si>
    <t>Рентабельність для бюджетних орг-цій 12%</t>
  </si>
  <si>
    <t>Рентабельність для орг-цій та інш. підр.34%</t>
  </si>
  <si>
    <t>Середньомісячна  кількість вивозу рідких нечистот,куб.м</t>
  </si>
  <si>
    <t>Вартість викачки 1 куб.м. (без ПДВ) населення</t>
  </si>
  <si>
    <t>Вартість викачки 1 куб.м. (з ПДВ) населення</t>
  </si>
  <si>
    <t>Вартість викачки 1 куб.м. (без ПДВ) бюджетн.</t>
  </si>
  <si>
    <t>Вартість викачки 1 куб.м. (з ПДВ) бюджетн.</t>
  </si>
  <si>
    <t>Вартість викачки 1 куб.м. (без ПДВ) інші</t>
  </si>
  <si>
    <t>Вартість викачки 1 куб.м. (з ПДВ) інші</t>
  </si>
  <si>
    <t>Вик.:</t>
  </si>
  <si>
    <t xml:space="preserve">          Смерічка Т.В.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</si>
</sst>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0%"/>
    <numFmt numFmtId="168" formatCode="#,##0.00"/>
    <numFmt numFmtId="169" formatCode="#,##0.00&quot; грн.&quot;"/>
    <numFmt numFmtId="170" formatCode="#,##0.00&quot; грн.&quot;;[RED]\-#,##0.00&quot; грн.&quot;"/>
    <numFmt numFmtId="171" formatCode="_-* #,##0.00\ _₽_-;\-* #,##0.00\ _₽_-;_-* \-??\ _₽_-;_-@_-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2" fillId="0" borderId="2" xfId="0" applyFont="1" applyBorder="1" applyAlignment="1">
      <alignment horizontal="center" wrapText="1"/>
    </xf>
    <xf numFmtId="164" fontId="2" fillId="0" borderId="3" xfId="0" applyFont="1" applyBorder="1" applyAlignment="1">
      <alignment horizontal="center" wrapText="1"/>
    </xf>
    <xf numFmtId="164" fontId="2" fillId="0" borderId="2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2" fillId="0" borderId="2" xfId="0" applyFont="1" applyBorder="1" applyAlignment="1">
      <alignment horizontal="left"/>
    </xf>
    <xf numFmtId="164" fontId="2" fillId="0" borderId="4" xfId="0" applyFont="1" applyBorder="1" applyAlignment="1">
      <alignment/>
    </xf>
    <xf numFmtId="165" fontId="2" fillId="0" borderId="5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2" fillId="0" borderId="7" xfId="0" applyFont="1" applyBorder="1" applyAlignment="1">
      <alignment/>
    </xf>
    <xf numFmtId="165" fontId="2" fillId="0" borderId="8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4" fontId="2" fillId="0" borderId="10" xfId="0" applyFont="1" applyBorder="1" applyAlignment="1">
      <alignment/>
    </xf>
    <xf numFmtId="165" fontId="2" fillId="0" borderId="11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7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164" fontId="8" fillId="0" borderId="0" xfId="0" applyFont="1" applyAlignment="1">
      <alignment/>
    </xf>
    <xf numFmtId="166" fontId="8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4" fontId="9" fillId="0" borderId="0" xfId="0" applyFont="1" applyAlignment="1">
      <alignment/>
    </xf>
    <xf numFmtId="164" fontId="7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0" fillId="0" borderId="0" xfId="0" applyFont="1" applyAlignment="1">
      <alignment/>
    </xf>
    <xf numFmtId="168" fontId="7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9" fontId="8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166" fontId="6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166" fontId="3" fillId="0" borderId="0" xfId="15" applyNumberFormat="1" applyFont="1" applyFill="1" applyBorder="1" applyAlignment="1" applyProtection="1">
      <alignment horizontal="center"/>
      <protection/>
    </xf>
    <xf numFmtId="166" fontId="4" fillId="0" borderId="0" xfId="15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mazin_83\AppData\Local\Temp\&#1090;&#1072;&#1088;&#1080;&#1092;\&#1056;&#1086;&#1079;&#1088;&#1072;&#1093;&#1091;&#1085;&#1086;&#1082;%20&#1042;&#1080;&#1074;&#1086;&#1079;&#1091;%20&#1085;&#1077;&#1095;&#1080;&#1089;&#1090;&#1086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озрахунок"/>
      <sheetName val="0"/>
      <sheetName val="2"/>
      <sheetName val="Лист5"/>
      <sheetName val="Лист2"/>
    </sheetNames>
    <sheetDataSet>
      <sheetData sheetId="1">
        <row r="21">
          <cell r="C21">
            <v>118.99981016949151</v>
          </cell>
        </row>
        <row r="23">
          <cell r="C23">
            <v>142.7997722033898</v>
          </cell>
        </row>
        <row r="25">
          <cell r="C25">
            <v>126.95313084745763</v>
          </cell>
        </row>
        <row r="27">
          <cell r="C27">
            <v>152.34375701694916</v>
          </cell>
        </row>
        <row r="29">
          <cell r="C29">
            <v>151.84642440677965</v>
          </cell>
        </row>
        <row r="31">
          <cell r="C31">
            <v>182.21570928813557</v>
          </cell>
        </row>
      </sheetData>
      <sheetData sheetId="3">
        <row r="19">
          <cell r="C19">
            <v>14788.41</v>
          </cell>
        </row>
        <row r="22">
          <cell r="C22">
            <v>633.27</v>
          </cell>
        </row>
        <row r="24">
          <cell r="C24">
            <v>1000</v>
          </cell>
        </row>
        <row r="26">
          <cell r="C26">
            <v>5800</v>
          </cell>
        </row>
        <row r="27">
          <cell r="C27">
            <v>580</v>
          </cell>
        </row>
        <row r="28">
          <cell r="C28">
            <v>5600</v>
          </cell>
        </row>
        <row r="31">
          <cell r="C31">
            <v>2635.6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7">
      <selection activeCell="K18" sqref="K18"/>
    </sheetView>
  </sheetViews>
  <sheetFormatPr defaultColWidth="9.140625" defaultRowHeight="15"/>
  <cols>
    <col min="3" max="3" width="24.00390625" style="0" customWidth="1"/>
    <col min="4" max="4" width="16.57421875" style="0" customWidth="1"/>
    <col min="5" max="5" width="11.140625" style="0" customWidth="1"/>
    <col min="6" max="6" width="12.8515625" style="0" customWidth="1"/>
    <col min="7" max="7" width="13.28125" style="0" customWidth="1"/>
    <col min="8" max="8" width="12.28125" style="0" customWidth="1"/>
  </cols>
  <sheetData>
    <row r="1" spans="2:9" ht="18.75">
      <c r="B1" s="1"/>
      <c r="C1" s="1"/>
      <c r="D1" s="1"/>
      <c r="E1" s="1"/>
      <c r="F1" s="1" t="s">
        <v>0</v>
      </c>
      <c r="G1" s="1"/>
      <c r="H1" s="1"/>
      <c r="I1" s="1"/>
    </row>
    <row r="2" spans="2:7" ht="15.75">
      <c r="B2" s="2"/>
      <c r="C2" s="2"/>
      <c r="D2" s="2"/>
      <c r="F2" s="3"/>
      <c r="G2" s="3"/>
    </row>
    <row r="3" spans="6:7" ht="18.75">
      <c r="F3" s="1" t="s">
        <v>1</v>
      </c>
      <c r="G3" s="1"/>
    </row>
    <row r="4" spans="6:7" ht="18.75">
      <c r="F4" s="1" t="s">
        <v>2</v>
      </c>
      <c r="G4" s="1"/>
    </row>
    <row r="5" spans="6:7" ht="15.75">
      <c r="F5" s="3"/>
      <c r="G5" s="3"/>
    </row>
    <row r="6" spans="6:7" ht="15.75">
      <c r="F6" s="3" t="s">
        <v>3</v>
      </c>
      <c r="G6" s="3"/>
    </row>
    <row r="12" spans="2:8" ht="23.25">
      <c r="B12" s="4" t="s">
        <v>4</v>
      </c>
      <c r="C12" s="4"/>
      <c r="D12" s="4"/>
      <c r="E12" s="4"/>
      <c r="F12" s="4"/>
      <c r="G12" s="4"/>
      <c r="H12" s="4"/>
    </row>
    <row r="13" spans="2:8" ht="18.75">
      <c r="B13" s="5" t="s">
        <v>5</v>
      </c>
      <c r="C13" s="5"/>
      <c r="D13" s="5"/>
      <c r="E13" s="5"/>
      <c r="F13" s="5"/>
      <c r="G13" s="5"/>
      <c r="H13" s="5"/>
    </row>
    <row r="14" ht="15.75"/>
    <row r="15" spans="2:9" ht="19.5" customHeight="1">
      <c r="B15" s="6" t="s">
        <v>6</v>
      </c>
      <c r="C15" s="6"/>
      <c r="D15" s="7" t="s">
        <v>7</v>
      </c>
      <c r="E15" s="8" t="s">
        <v>8</v>
      </c>
      <c r="F15" s="9" t="s">
        <v>9</v>
      </c>
      <c r="G15" s="9"/>
      <c r="H15" s="10"/>
      <c r="I15" s="10"/>
    </row>
    <row r="16" spans="2:9" ht="19.5">
      <c r="B16" s="6"/>
      <c r="C16" s="6"/>
      <c r="D16" s="7"/>
      <c r="E16" s="8"/>
      <c r="F16" s="9" t="s">
        <v>10</v>
      </c>
      <c r="G16" s="9" t="s">
        <v>11</v>
      </c>
      <c r="H16" s="10"/>
      <c r="I16" s="10"/>
    </row>
    <row r="17" spans="2:9" ht="19.5">
      <c r="B17" s="11" t="s">
        <v>12</v>
      </c>
      <c r="C17" s="11"/>
      <c r="D17" s="12"/>
      <c r="E17" s="13"/>
      <c r="F17" s="14">
        <f>'[1]Розрахунок'!C21</f>
        <v>118.99981016949151</v>
      </c>
      <c r="G17" s="14">
        <f>'[1]Розрахунок'!C23</f>
        <v>142.7997722033898</v>
      </c>
      <c r="H17" s="15"/>
      <c r="I17" s="15"/>
    </row>
    <row r="18" spans="2:9" ht="19.5">
      <c r="B18" s="11" t="s">
        <v>13</v>
      </c>
      <c r="C18" s="11"/>
      <c r="D18" s="16" t="s">
        <v>14</v>
      </c>
      <c r="E18" s="17">
        <v>5</v>
      </c>
      <c r="F18" s="18">
        <f>'[1]Розрахунок'!C25</f>
        <v>126.95313084745763</v>
      </c>
      <c r="G18" s="18">
        <f>'[1]Розрахунок'!C27</f>
        <v>152.34375701694916</v>
      </c>
      <c r="H18" s="15"/>
      <c r="I18" s="15"/>
    </row>
    <row r="19" spans="2:9" ht="19.5">
      <c r="B19" s="11" t="s">
        <v>15</v>
      </c>
      <c r="C19" s="11"/>
      <c r="D19" s="19"/>
      <c r="E19" s="20"/>
      <c r="F19" s="21">
        <f>'[1]Розрахунок'!C29</f>
        <v>151.84642440677965</v>
      </c>
      <c r="G19" s="21">
        <f>'[1]Розрахунок'!C31</f>
        <v>182.21570928813557</v>
      </c>
      <c r="H19" s="15"/>
      <c r="I19" s="15"/>
    </row>
    <row r="24" ht="15">
      <c r="G24" t="s">
        <v>16</v>
      </c>
    </row>
    <row r="25" ht="15">
      <c r="B25" s="22" t="s">
        <v>17</v>
      </c>
    </row>
    <row r="27" spans="1:8" ht="15.75">
      <c r="A27" s="23"/>
      <c r="C27" s="23"/>
      <c r="D27" s="24"/>
      <c r="E27" s="23"/>
      <c r="F27" s="25"/>
      <c r="G27" s="23"/>
      <c r="H27" s="25"/>
    </row>
    <row r="28" spans="1:8" ht="15.75">
      <c r="A28" s="23"/>
      <c r="B28" s="23"/>
      <c r="C28" s="23"/>
      <c r="D28" s="23"/>
      <c r="E28" s="23"/>
      <c r="F28" s="23"/>
      <c r="G28" s="26"/>
      <c r="H28" s="27"/>
    </row>
    <row r="29" spans="1:8" ht="15.75">
      <c r="A29" s="23"/>
      <c r="G29" s="23"/>
      <c r="H29" s="25"/>
    </row>
    <row r="30" spans="1:8" ht="15.75">
      <c r="A30" s="23"/>
      <c r="G30" s="23"/>
      <c r="H30" s="28"/>
    </row>
    <row r="31" spans="1:8" ht="15.75">
      <c r="A31" s="23"/>
      <c r="B31" s="29"/>
      <c r="C31" s="29"/>
      <c r="D31" s="29"/>
      <c r="E31" s="29"/>
      <c r="F31" s="29"/>
      <c r="G31" s="23"/>
      <c r="H31" s="30"/>
    </row>
    <row r="32" spans="1:8" ht="15.75">
      <c r="A32" s="23"/>
      <c r="H32" s="28"/>
    </row>
    <row r="33" spans="1:8" ht="15">
      <c r="A33" s="29"/>
      <c r="D33" s="29"/>
      <c r="H33" s="31"/>
    </row>
    <row r="34" spans="1:8" ht="15.75">
      <c r="A34" s="23"/>
      <c r="B34" s="23"/>
      <c r="C34" s="23"/>
      <c r="D34" s="23"/>
      <c r="G34" s="32"/>
      <c r="H34" s="33"/>
    </row>
    <row r="35" ht="15">
      <c r="D35" s="29"/>
    </row>
    <row r="36" spans="1:6" ht="15.75">
      <c r="A36" s="26"/>
      <c r="B36" s="26"/>
      <c r="C36" s="26"/>
      <c r="D36" s="26"/>
      <c r="E36" s="26"/>
      <c r="F36" s="32"/>
    </row>
    <row r="37" spans="1:5" ht="15.75">
      <c r="A37" s="26"/>
      <c r="B37" s="26"/>
      <c r="C37" s="26"/>
      <c r="D37" s="26"/>
      <c r="E37" s="26"/>
    </row>
    <row r="38" spans="1:8" ht="15.75">
      <c r="A38" s="26"/>
      <c r="B38" s="26"/>
      <c r="C38" s="26"/>
      <c r="D38" s="26"/>
      <c r="E38" s="26"/>
      <c r="F38" s="32"/>
      <c r="H38" s="27"/>
    </row>
    <row r="39" spans="1:8" ht="15.75">
      <c r="A39" s="32"/>
      <c r="B39" s="32"/>
      <c r="C39" s="32"/>
      <c r="D39" s="32"/>
      <c r="E39" s="32"/>
      <c r="F39" s="32"/>
      <c r="H39" s="27"/>
    </row>
    <row r="40" spans="1:8" ht="15.75">
      <c r="A40" s="32"/>
      <c r="B40" s="32"/>
      <c r="C40" s="32"/>
      <c r="D40" s="32"/>
      <c r="E40" s="32"/>
      <c r="H40" s="27"/>
    </row>
    <row r="41" spans="2:8" ht="15.75">
      <c r="B41" s="34"/>
      <c r="G41" s="32"/>
      <c r="H41" s="35"/>
    </row>
    <row r="42" spans="1:8" ht="15.75">
      <c r="A42" s="32"/>
      <c r="B42" s="32"/>
      <c r="C42" s="32"/>
      <c r="D42" s="32"/>
      <c r="E42" s="32"/>
      <c r="F42" s="32"/>
      <c r="G42" s="32"/>
      <c r="H42" s="36"/>
    </row>
    <row r="43" ht="15">
      <c r="B43" s="34"/>
    </row>
  </sheetData>
  <sheetProtection selectLockedCells="1" selectUnlockedCells="1"/>
  <mergeCells count="10">
    <mergeCell ref="B12:H12"/>
    <mergeCell ref="B13:H13"/>
    <mergeCell ref="B15:C16"/>
    <mergeCell ref="D15:D16"/>
    <mergeCell ref="E15:E16"/>
    <mergeCell ref="F15:G15"/>
    <mergeCell ref="H15:I15"/>
    <mergeCell ref="B17:C17"/>
    <mergeCell ref="B18:C18"/>
    <mergeCell ref="B19:C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C1" sqref="C1"/>
    </sheetView>
  </sheetViews>
  <sheetFormatPr defaultColWidth="9.140625" defaultRowHeight="15"/>
  <cols>
    <col min="2" max="2" width="35.8515625" style="0" customWidth="1"/>
    <col min="3" max="3" width="12.7109375" style="0" customWidth="1"/>
  </cols>
  <sheetData>
    <row r="1" spans="1:5" ht="15.75">
      <c r="A1" s="2"/>
      <c r="B1" s="37">
        <v>2</v>
      </c>
      <c r="C1" s="38"/>
      <c r="D1" s="22"/>
      <c r="E1" s="22"/>
    </row>
    <row r="2" spans="1:4" ht="15.75">
      <c r="A2" s="2"/>
      <c r="B2" s="39" t="s">
        <v>18</v>
      </c>
      <c r="C2" s="38"/>
      <c r="D2" s="40"/>
    </row>
    <row r="3" spans="1:3" ht="15.75">
      <c r="A3" s="2"/>
      <c r="B3" s="41"/>
      <c r="C3" s="42" t="s">
        <v>19</v>
      </c>
    </row>
    <row r="4" spans="1:3" ht="15.75">
      <c r="A4" s="2" t="s">
        <v>20</v>
      </c>
      <c r="B4" s="41"/>
      <c r="C4" s="43">
        <f>'[1]2'!C26</f>
        <v>5800</v>
      </c>
    </row>
    <row r="5" spans="1:3" ht="15.75">
      <c r="A5" s="2" t="s">
        <v>21</v>
      </c>
      <c r="B5" s="41"/>
      <c r="C5" s="43">
        <f>'[1]2'!C27</f>
        <v>580</v>
      </c>
    </row>
    <row r="6" spans="1:3" ht="15.75">
      <c r="A6" s="2" t="s">
        <v>22</v>
      </c>
      <c r="B6" s="41"/>
      <c r="C6" s="43">
        <f>'[1]2'!C28</f>
        <v>5600</v>
      </c>
    </row>
    <row r="7" spans="1:3" ht="15.75">
      <c r="A7" s="2" t="s">
        <v>23</v>
      </c>
      <c r="B7" s="41"/>
      <c r="C7" s="44">
        <f>SUM(C4:C6)</f>
        <v>11980</v>
      </c>
    </row>
    <row r="8" spans="1:3" ht="15.75">
      <c r="A8" s="2" t="s">
        <v>24</v>
      </c>
      <c r="B8" s="41"/>
      <c r="C8" s="42">
        <f>'[1]2'!C31</f>
        <v>2635.6</v>
      </c>
    </row>
    <row r="9" spans="1:3" ht="15.75">
      <c r="A9" s="2" t="s">
        <v>25</v>
      </c>
      <c r="B9" s="41"/>
      <c r="C9" s="42">
        <f>'[1]2'!C22</f>
        <v>633.27</v>
      </c>
    </row>
    <row r="10" spans="1:3" ht="15.75">
      <c r="A10" s="2" t="s">
        <v>26</v>
      </c>
      <c r="B10" s="41"/>
      <c r="C10" s="42">
        <f>'[1]2'!C19</f>
        <v>14788.41</v>
      </c>
    </row>
    <row r="11" spans="1:3" ht="15.75">
      <c r="A11" s="2" t="s">
        <v>27</v>
      </c>
      <c r="B11" s="41"/>
      <c r="C11" s="42">
        <f>'[1]2'!C24</f>
        <v>1000</v>
      </c>
    </row>
    <row r="12" spans="1:3" ht="15.75">
      <c r="A12" s="2" t="s">
        <v>28</v>
      </c>
      <c r="B12" s="41"/>
      <c r="C12" s="43">
        <f>C7*15%</f>
        <v>1797</v>
      </c>
    </row>
    <row r="13" spans="1:3" ht="15.75">
      <c r="A13" s="2" t="s">
        <v>29</v>
      </c>
      <c r="B13" s="41"/>
      <c r="C13" s="42">
        <f>C7*5%</f>
        <v>599</v>
      </c>
    </row>
    <row r="14" spans="1:5" ht="15.75">
      <c r="A14" s="3" t="s">
        <v>30</v>
      </c>
      <c r="B14" s="39"/>
      <c r="C14" s="38">
        <f>SUM(C7:C13)</f>
        <v>33433.28</v>
      </c>
      <c r="D14" s="22"/>
      <c r="E14" s="22"/>
    </row>
    <row r="15" spans="1:5" ht="15.75">
      <c r="A15" s="2" t="s">
        <v>31</v>
      </c>
      <c r="B15" s="41"/>
      <c r="C15" s="42">
        <f>C14*5%</f>
        <v>1671.664</v>
      </c>
      <c r="D15" s="22"/>
      <c r="E15" s="22"/>
    </row>
    <row r="16" spans="1:5" ht="15.75">
      <c r="A16" s="2" t="s">
        <v>32</v>
      </c>
      <c r="B16" s="41"/>
      <c r="C16" s="42">
        <f>(C14*12%)</f>
        <v>4011.9936</v>
      </c>
      <c r="D16" s="22"/>
      <c r="E16" s="22"/>
    </row>
    <row r="17" spans="1:5" ht="15.75">
      <c r="A17" s="2" t="s">
        <v>33</v>
      </c>
      <c r="B17" s="41"/>
      <c r="C17" s="42">
        <f>C14*34%</f>
        <v>11367.315200000001</v>
      </c>
      <c r="D17" s="22"/>
      <c r="E17" s="22"/>
    </row>
    <row r="18" spans="1:3" ht="15.75">
      <c r="A18" s="2"/>
      <c r="B18" s="41"/>
      <c r="C18" s="42"/>
    </row>
    <row r="19" spans="1:3" ht="15.75">
      <c r="A19" s="2" t="s">
        <v>34</v>
      </c>
      <c r="B19" s="41"/>
      <c r="C19" s="45">
        <v>295</v>
      </c>
    </row>
    <row r="20" spans="1:3" ht="15.75">
      <c r="A20" s="2"/>
      <c r="B20" s="41"/>
      <c r="C20" s="42"/>
    </row>
    <row r="21" spans="1:3" ht="15.75">
      <c r="A21" s="2" t="s">
        <v>35</v>
      </c>
      <c r="B21" s="41"/>
      <c r="C21" s="42">
        <f>((C14+C15)/C19)</f>
        <v>118.99981016949151</v>
      </c>
    </row>
    <row r="22" spans="1:3" ht="15.75">
      <c r="A22" s="2"/>
      <c r="B22" s="41"/>
      <c r="C22" s="42"/>
    </row>
    <row r="23" spans="1:3" ht="15.75">
      <c r="A23" s="2" t="s">
        <v>36</v>
      </c>
      <c r="B23" s="41"/>
      <c r="C23" s="38">
        <f>C21*1.2</f>
        <v>142.7997722033898</v>
      </c>
    </row>
    <row r="24" spans="1:3" ht="15.75">
      <c r="A24" s="2"/>
      <c r="B24" s="41"/>
      <c r="C24" s="38"/>
    </row>
    <row r="25" spans="1:3" ht="15.75">
      <c r="A25" s="2" t="s">
        <v>37</v>
      </c>
      <c r="B25" s="41"/>
      <c r="C25" s="42">
        <f>((C14+C16)/C19)+0.02</f>
        <v>126.95313084745763</v>
      </c>
    </row>
    <row r="26" spans="1:3" ht="15.75">
      <c r="A26" s="2"/>
      <c r="B26" s="41"/>
      <c r="C26" s="42"/>
    </row>
    <row r="27" spans="1:3" ht="15.75">
      <c r="A27" s="2" t="s">
        <v>38</v>
      </c>
      <c r="B27" s="41"/>
      <c r="C27" s="38">
        <f>C25*1.2</f>
        <v>152.34375701694916</v>
      </c>
    </row>
    <row r="28" spans="1:3" ht="15.75">
      <c r="A28" s="2"/>
      <c r="B28" s="41"/>
      <c r="C28" s="42"/>
    </row>
    <row r="29" spans="1:3" ht="15.75">
      <c r="A29" s="2" t="s">
        <v>39</v>
      </c>
      <c r="B29" s="41"/>
      <c r="C29" s="42">
        <f>(C14+C17)/C19-0.02</f>
        <v>151.84642440677965</v>
      </c>
    </row>
    <row r="30" spans="1:3" ht="15.75">
      <c r="A30" s="2"/>
      <c r="B30" s="41"/>
      <c r="C30" s="42"/>
    </row>
    <row r="31" spans="1:3" ht="15.75">
      <c r="A31" s="2" t="s">
        <v>40</v>
      </c>
      <c r="B31" s="41"/>
      <c r="C31" s="38">
        <f>C29*1.2</f>
        <v>182.21570928813557</v>
      </c>
    </row>
    <row r="32" spans="1:3" ht="15.75">
      <c r="A32" s="2"/>
      <c r="B32" s="41"/>
      <c r="C32" s="38"/>
    </row>
    <row r="33" spans="1:3" ht="15.75">
      <c r="A33" s="2"/>
      <c r="B33" s="41"/>
      <c r="C33" s="42"/>
    </row>
    <row r="34" spans="1:3" ht="15.75">
      <c r="A34" s="2"/>
      <c r="B34" s="41"/>
      <c r="C34" s="38"/>
    </row>
    <row r="35" spans="1:3" ht="15.75">
      <c r="A35" s="2" t="s">
        <v>41</v>
      </c>
      <c r="B35" s="41" t="s">
        <v>42</v>
      </c>
      <c r="C35" s="42"/>
    </row>
    <row r="36" spans="1:3" ht="15.75">
      <c r="A36" s="2"/>
      <c r="B36" s="41"/>
      <c r="C36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Dushka</dc:creator>
  <cp:keywords/>
  <dc:description/>
  <cp:lastModifiedBy>Dushka</cp:lastModifiedBy>
  <dcterms:created xsi:type="dcterms:W3CDTF">2020-02-26T13:40:37Z</dcterms:created>
  <dcterms:modified xsi:type="dcterms:W3CDTF">2020-02-26T13:54:32Z</dcterms:modified>
  <cp:category/>
  <cp:version/>
  <cp:contentType/>
  <cp:contentStatus/>
</cp:coreProperties>
</file>