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D:\disk  d\Budzet 2019\БЮДЖЕТ 2019\Budzet zmini 8-61\на комісію\"/>
    </mc:Choice>
  </mc:AlternateContent>
  <xr:revisionPtr revIDLastSave="0" documentId="13_ncr:1_{A069801A-3093-4831-82E7-44676AA5FD9B}" xr6:coauthVersionLast="43" xr6:coauthVersionMax="43" xr10:uidLastSave="{00000000-0000-0000-0000-000000000000}"/>
  <bookViews>
    <workbookView xWindow="-120" yWindow="-120" windowWidth="29040" windowHeight="15840" xr2:uid="{00000000-000D-0000-FFFF-FFFF00000000}"/>
  </bookViews>
  <sheets>
    <sheet name="Лист (2)" sheetId="5" r:id="rId1"/>
  </sheets>
  <definedNames>
    <definedName name="_xlnm.Print_Area" localSheetId="0">'Лист (2)'!$A$2:$N$87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6" i="5" l="1"/>
  <c r="G57" i="5"/>
  <c r="G58" i="5"/>
  <c r="G59" i="5"/>
  <c r="G60" i="5"/>
  <c r="F52" i="5"/>
  <c r="G49" i="5"/>
  <c r="G50" i="5"/>
  <c r="G51" i="5"/>
  <c r="G52" i="5"/>
  <c r="F61" i="5" l="1"/>
  <c r="G76" i="5"/>
  <c r="G75" i="5"/>
  <c r="G74" i="5"/>
  <c r="G73" i="5"/>
  <c r="G67" i="5"/>
  <c r="G68" i="5"/>
  <c r="G69" i="5"/>
  <c r="G70" i="5"/>
  <c r="G53" i="5" l="1"/>
  <c r="G54" i="5"/>
  <c r="G55" i="5"/>
  <c r="G65" i="5"/>
  <c r="G66" i="5"/>
  <c r="G72" i="5"/>
  <c r="G63" i="5"/>
  <c r="G64" i="5"/>
  <c r="G62" i="5"/>
  <c r="B47" i="5"/>
  <c r="C47" i="5"/>
  <c r="D47" i="5"/>
  <c r="E47" i="5"/>
  <c r="C80" i="5"/>
  <c r="D80" i="5"/>
  <c r="E80" i="5"/>
  <c r="F80" i="5"/>
  <c r="B80" i="5"/>
  <c r="G82" i="5"/>
  <c r="C37" i="5"/>
  <c r="D37" i="5"/>
  <c r="E37" i="5"/>
  <c r="F37" i="5"/>
  <c r="B37" i="5"/>
  <c r="G41" i="5"/>
  <c r="G42" i="5"/>
  <c r="G43" i="5"/>
  <c r="G44" i="5"/>
  <c r="F31" i="5"/>
  <c r="G33" i="5"/>
  <c r="G34" i="5"/>
  <c r="G35" i="5"/>
  <c r="G36" i="5"/>
  <c r="G17" i="5"/>
  <c r="G18" i="5"/>
  <c r="C15" i="5"/>
  <c r="D15" i="5"/>
  <c r="E15" i="5"/>
  <c r="F15" i="5"/>
  <c r="B15" i="5"/>
  <c r="N6" i="5"/>
  <c r="F47" i="5" l="1"/>
  <c r="G47" i="5"/>
  <c r="G31" i="5"/>
  <c r="G32" i="5"/>
  <c r="G30" i="5"/>
  <c r="G24" i="5"/>
  <c r="F19" i="5"/>
  <c r="G25" i="5"/>
  <c r="G26" i="5"/>
  <c r="G29" i="5" l="1"/>
  <c r="N7" i="5"/>
  <c r="B61" i="5" l="1"/>
  <c r="C61" i="5"/>
  <c r="D61" i="5"/>
  <c r="E61" i="5"/>
  <c r="H61" i="5"/>
  <c r="I61" i="5"/>
  <c r="J61" i="5"/>
  <c r="K61" i="5"/>
  <c r="G46" i="5" l="1"/>
  <c r="G40" i="5"/>
  <c r="G39" i="5"/>
  <c r="G38" i="5"/>
  <c r="G16" i="5"/>
  <c r="G15" i="5" s="1"/>
  <c r="F29" i="5"/>
  <c r="G45" i="5" l="1"/>
  <c r="G37" i="5" s="1"/>
  <c r="K3" i="5" l="1"/>
  <c r="N4" i="5"/>
  <c r="N5" i="5"/>
  <c r="N8" i="5"/>
  <c r="N9" i="5"/>
  <c r="G61" i="5" l="1"/>
  <c r="G27" i="5"/>
  <c r="G22" i="5"/>
  <c r="G23" i="5"/>
  <c r="G79" i="5" l="1"/>
  <c r="G81" i="5"/>
  <c r="G80" i="5" s="1"/>
  <c r="G83" i="5"/>
  <c r="E78" i="5" l="1"/>
  <c r="D78" i="5"/>
  <c r="C78" i="5"/>
  <c r="B78" i="5"/>
  <c r="N29" i="5"/>
  <c r="E29" i="5"/>
  <c r="D29" i="5"/>
  <c r="C29" i="5"/>
  <c r="B29" i="5"/>
  <c r="G28" i="5"/>
  <c r="G21" i="5"/>
  <c r="G20" i="5"/>
  <c r="E19" i="5"/>
  <c r="D19" i="5"/>
  <c r="C19" i="5"/>
  <c r="B19" i="5"/>
  <c r="G14" i="5"/>
  <c r="G13" i="5"/>
  <c r="N12" i="5"/>
  <c r="F12" i="5"/>
  <c r="E12" i="5"/>
  <c r="D12" i="5"/>
  <c r="C12" i="5"/>
  <c r="B12" i="5"/>
  <c r="G3" i="5"/>
  <c r="N3" i="5" s="1"/>
  <c r="G78" i="5" l="1"/>
  <c r="G12" i="5"/>
  <c r="N84" i="5"/>
  <c r="G19" i="5"/>
  <c r="E84" i="5"/>
  <c r="D84" i="5"/>
  <c r="F84" i="5"/>
  <c r="C84" i="5"/>
  <c r="B84" i="5"/>
  <c r="N10" i="5" l="1"/>
  <c r="G84" i="5"/>
</calcChain>
</file>

<file path=xl/sharedStrings.xml><?xml version="1.0" encoding="utf-8"?>
<sst xmlns="http://schemas.openxmlformats.org/spreadsheetml/2006/main" count="139" uniqueCount="131">
  <si>
    <t>Всього</t>
  </si>
  <si>
    <t>Освіта</t>
  </si>
  <si>
    <t>УМГ</t>
  </si>
  <si>
    <t>Разом</t>
  </si>
  <si>
    <t>Відділ культури</t>
  </si>
  <si>
    <t>ВКБ</t>
  </si>
  <si>
    <t>УКВ та А</t>
  </si>
  <si>
    <t>УПСЗН</t>
  </si>
  <si>
    <t>Додаткова потреба</t>
  </si>
  <si>
    <t xml:space="preserve"> </t>
  </si>
  <si>
    <t>Пропозиції щодо  зменшення видатків</t>
  </si>
  <si>
    <t>Пропозиції щодо  перерозподілу по заг. Фонду та спеціальному фонду бюджету розвитку</t>
  </si>
  <si>
    <t>Фінансове управління</t>
  </si>
  <si>
    <t xml:space="preserve">Залишок коштів, що склався по загальному фонду бюджету станом на 01.01.2019 року </t>
  </si>
  <si>
    <t>Залишок коштів, що склався по загальному фонду бюджету- освітня субвенція станом на 01.01.2019 року, в тому числі:</t>
  </si>
  <si>
    <t>Залишок коштів, що склався по загальному фонду бюджету- медична субвенція станом на 01.01.2019 року</t>
  </si>
  <si>
    <t xml:space="preserve">Залишок коштів, що склався по спеціальному фонду бюджету розвитку станом на 01.01.2019 року </t>
  </si>
  <si>
    <t xml:space="preserve">Залишок коштів, що склався по спеціальному фонду навколишнє середовище  станом на 01.01.2019 року </t>
  </si>
  <si>
    <t>Залишок коштів, що склався по спеціальному фонду с/г втрати станом на 01.01.2019р.</t>
  </si>
  <si>
    <t xml:space="preserve">Залишок коштів, що склався по спеціальному фонду цільовий фонд станом на 01.01.2019 року </t>
  </si>
  <si>
    <t>Виконавчий комітет</t>
  </si>
  <si>
    <t>Закупівля програмного забезпечення "Комплексна система автоматизації підприємства "IS-pro " для автоматизації бухгалтерського та податкового обліку</t>
  </si>
  <si>
    <t xml:space="preserve">Міська 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м.Мукачева на 2019-2020 роки </t>
  </si>
  <si>
    <t>Міська програма  медичного обслуговування населення територіальної громади м. Мукачева в ДУ «Національний інститут серцево-судинної хірургії імені М. М. Амосова НАМН України» на 2019 рік</t>
  </si>
  <si>
    <t>розподілено</t>
  </si>
  <si>
    <t>Залишок до розподілу</t>
  </si>
  <si>
    <t>Капітальний ремонт СШ № 16  по вул. Шевченка, 68 в м. Мукачево  (Програма капітального ремонту об’єктів комунальної власності м. Мукачвева на 2019-2020 роки)</t>
  </si>
  <si>
    <t>проект 23.05.2019</t>
  </si>
  <si>
    <t>ПЕРЕВИКОНАННЯ ЗА СІЧЕНЬ-КВІТЕНЬ</t>
  </si>
  <si>
    <t>Відділ охорони здоров'я</t>
  </si>
  <si>
    <t>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у м. Мукачеві» на 2019-2020 роки (Виплата компенсації за проїзд автомобільним транспортом  пільгових категорій громадян на маршрутах загального користування в м.Мукачеві )</t>
  </si>
  <si>
    <t>Виплата компенсації за проїзд автомобільним транспортом  пільгових категорій громадян на маршрутах загального користування в м.Мукачеві</t>
  </si>
  <si>
    <t>Виплата компенсації за послуги зв’язку пільговій категорії громадян м.Мукачева.</t>
  </si>
  <si>
    <t>виконання рішення Західного апеляційного господарського суду від 13.05.2019року, справа №907/ 363/18  за позовом Закарпатської філії ПАТ «Укртелеком» щодо відшкодування витрат за надання послуг зв’язку пільговій категорії громадян м.Мукачева за 2017 рік</t>
  </si>
  <si>
    <t>встановлення двох модулів зв’язку для передачі показників газових лічильників, які встановлені в приміщеннях котелень за адресою: м. Мукачево, вул. Пирогова,8 та вул. Грушевського,29 (капітальні видатки)</t>
  </si>
  <si>
    <t>Послуги з ремонту і технічного обслуговування медичного та хірургічного обладнання (економія за результатами проведених торгів)</t>
  </si>
  <si>
    <t>Програма підтримки ММКП «Міжнародний аеропорт Мукачево» на 2018-2020 роки (заробітна плата та ЄСВ на ІІІ  квартал 2019р)</t>
  </si>
  <si>
    <t>Фінансування видатків на компенсаційні виплати за пільговий проїзд окремих категорій громадян автомобільним транспортом на міських автобусних маршрутах загального  користування та на відшкодування компенсаційних  виплат по пільгах за абонентну плату телефонного зв’язку пільгових категорій громадян у м. Мукачеві» на 2019-2020 роки, з них:</t>
  </si>
  <si>
    <t xml:space="preserve">Придбання виїзної звукової апаратури </t>
  </si>
  <si>
    <t>Зміни до переліку обєктів бюджету розвитку  наведено в додатку  4 до рішення</t>
  </si>
  <si>
    <t>поточний ремонт приміщень Мукачівського драматичного театру (приміщення на які передбачались кошти для проведення поточного ремонту потребують капітального)</t>
  </si>
  <si>
    <t>будівництво мережі водопостачання вул. Графа фон Шенборна та вул. Мартона Степана  в м. Мукачево (передача незавершеного будівництва іншому розпорядника)</t>
  </si>
  <si>
    <t>облаштування автономних газових котелень вузлами обліку природного газу та засобами дистанційної передачі даних (модеми зв’язку та газові лічильники (по необхідності)</t>
  </si>
  <si>
    <t xml:space="preserve"> Зміни що пропонуються внести до бюджету на 2019 рік за пропозиціями головних розпорядників коштів міського бюджету   на чергове засідання сесії від 22.08.2019 року</t>
  </si>
  <si>
    <t>усцнення аварійної ситуації пошкодження даху будівлі ЗОШ №13 та проведення поточного ремонту трьох класних приміщень початкової ланки</t>
  </si>
  <si>
    <t>капітальний ремонт комп’ютерного томографу</t>
  </si>
  <si>
    <t>Оплата природнього газу</t>
  </si>
  <si>
    <t>медикаменти</t>
  </si>
  <si>
    <t>придбання противогазів</t>
  </si>
  <si>
    <t>Центр культури та громадкості (Оплата послуг з поточних робіт зовнішнього електропостачання 290,0 тис. грн. покращення матеріально технічної бази (меблі) 300,0 тис. грн.)</t>
  </si>
  <si>
    <t>Управління муніципальної інспекції  (маркова продукція)</t>
  </si>
  <si>
    <t>Програма розвитку архівної справи у місті Мукачево на 2018-2020 роки</t>
  </si>
  <si>
    <t>Оплата за воду та водопостачання</t>
  </si>
  <si>
    <t>Програма розвитку позашкільної освіти на 2018-2020 роки</t>
  </si>
  <si>
    <t>Програма розвитку освіти на 2018-2020 роки</t>
  </si>
  <si>
    <t>Програма безпеки життєдіяльності дітей та учасників освітнього процесу в закладах освіти м. Мукачевана 2018-2020 роки</t>
  </si>
  <si>
    <t>Програма оздоровлення та відпочинку дітей м. Мукачева на 2018-2020 роки (Продукти харчування)</t>
  </si>
  <si>
    <t>Надання допомоги при народженні дитини</t>
  </si>
  <si>
    <t>Надання допомоги на дітей, які виховуються у багатодітних сім'ях</t>
  </si>
  <si>
    <t>Надання пільг  на оплату  житлово-комунальних послуг окремим категоріям громадян відповідно до законодавства</t>
  </si>
  <si>
    <t>Надання субсидій населенню для відшкодування витрат на оплату житлово-комунальних послуг</t>
  </si>
  <si>
    <t>Програма сприяння створенню та діяльності об’єднань співвласників багатоквартирних будинків в м. Мукачево 
на 2019-2020 роки (нова редакція) (відшкодування частини кредитів 1 ОСББ)</t>
  </si>
  <si>
    <t xml:space="preserve">Програма благоустрою м. Мукачево на 2018-2020 рр </t>
  </si>
  <si>
    <t>Програма фінансового забезпечення утримання об’єктів комунальної власності (земля та нерухомість) територіальної громади міста Мукачева на 2018-2020 роки  (п1. Оплата за виготовлення землевпорядної та технічної  документації  (документації із землеустрою) на земельні ділянки комунальної власності м. Мукачево (в т. ч. технічна інаентаризація діялюнок)</t>
  </si>
  <si>
    <t>Програма фінансового забезпечення утримання об’єктів комунальної власності (земля та нерухомість) територіальної громади міста Мукачева на 2018-2020 роки (п. 2 Оплата проведення інвентаризацій та експертних оцінок майна (нерухомості) після укладання договору на прведення послуги</t>
  </si>
  <si>
    <t>Обгрунтування</t>
  </si>
  <si>
    <t>у зв’язку з необхідністю вихотовлення технічної документації на нерухоме майно комунальної власності</t>
  </si>
  <si>
    <t>у зв’язку з виробничою необхідністю, збільшення об’єму відправлення адміністративних матеріалів рекомендованими листами</t>
  </si>
  <si>
    <t>економія за наслідками укладання договорів</t>
  </si>
  <si>
    <t>приміщення на які передбачались кошти на поточний ремонт потребують капітального ремонту</t>
  </si>
  <si>
    <t>Розподіл залишку за рахунок коштів  спеціального фонду (бюджету розвитку)</t>
  </si>
  <si>
    <t>Розподіл залишку за рахунок коштів загального фонду</t>
  </si>
  <si>
    <t>необхідність виникла в оновленню звукової апаратури для можливості організації виїзних вистав</t>
  </si>
  <si>
    <t>створення в місті Мукачево Центру культури та громадкості</t>
  </si>
  <si>
    <t>економія за опалювальний період січень - травень 2019 року (проведення капітального ремонту будівлі поліклінічного відділення та переміщення працівників  лікарів в булівлю ЦРЛ)</t>
  </si>
  <si>
    <t>економія за результатами проведення торгів (закупівель)</t>
  </si>
  <si>
    <t>закупівля буде здійснена в межах економії бюджетних коштів по іншим статтям видатків установи</t>
  </si>
  <si>
    <t>відповідно до розрахунку головного розпорядника</t>
  </si>
  <si>
    <t>необхідністю проведення обстеження пацієнтів</t>
  </si>
  <si>
    <t>Постанова Національної комісії, що здійснює національне регулювання у сферах енергетики та комунальних послуг від 30.09.2015 №2494</t>
  </si>
  <si>
    <t>усунення аварійної ситуації та підготовки до нового навчального року</t>
  </si>
  <si>
    <t>поточний ремонт приміщень для двох додаткових груп дошкільної ланки НВК Гармонія"</t>
  </si>
  <si>
    <t>економія коштів виникла по фактичній відвідуваності дітей таборів з денним перебуванням при ЗОШ)</t>
  </si>
  <si>
    <t>відкриття двох дошкільних груп</t>
  </si>
  <si>
    <t>економія виникла у зв’язку із відсутністю у потребі придбання навчального приладдя для розширення мережі гуртків в закладах позашкільної освіти</t>
  </si>
  <si>
    <t xml:space="preserve">у звязку з численними зверненнями отримувачами допомог та Постанови КМУ №250 від 13.03.2019р. </t>
  </si>
  <si>
    <t>у зв’язку з монетизацією субсидій та відповідно до Постанови №595 від 26.06.19</t>
  </si>
  <si>
    <t>«Програми капітальний ремонт об’єктів комунальної власності м. Мукачева на 2019-2020 роки» (Капітальний ремонт головного та двох бічних фасадів з укріпленням стін та фундаменту  ДНЗ № 12 по вул. Маргітича, 7 в м. Мукачево. Коригування)</t>
  </si>
  <si>
    <t>«Програми капітальний ремонт об’єктів комунальної власності м. Мукачева на 2019-2020 роки» (капітальний ремонт благоустрою території ДНЗ № 17 по вул. Стуса Василя, 42 в м. Мукачево)</t>
  </si>
  <si>
    <t>«Програми капітальний ремонт об’єктів комунальної власності м. Мукачева на 2019-2020 роки» (капітальний ремонт системи опалення ДНЗ № 3 по вул. Крилова Івана, 52 в м. Мукачево)</t>
  </si>
  <si>
    <t>коригування кошторисної вартості відповідно до висновку експертизи</t>
  </si>
  <si>
    <t>для виконання робіт</t>
  </si>
  <si>
    <t>капітальний ремонт благоустрою території  ММКУ "Інклюзивно-ресурсний центр" Мукачівської міської ради Закарпатської області по вул. Стуса Василя, 3 в м. Мукачево</t>
  </si>
  <si>
    <t>виконання робіт 2020 році</t>
  </si>
  <si>
    <t>новий об’єкт</t>
  </si>
  <si>
    <t>«Програми капітальний ремонт об’єктів комунальної власності м. Мукачева на 2019-2020 роки» (капітальний ремонт благоустрою території  ЗОШ  № 14 по вул. Цібере Василя, 72  в м. Мукачево)</t>
  </si>
  <si>
    <t>«Програми капітальний ремонт об’єктів комунальної власності м. Мукачева на 2019-2020 роки» (капітальний ремонт благоустрою території  НВК "ЗОШ-ДНЗ" № 6 по вул. Підгорянська, 74  в м. Мукачево)</t>
  </si>
  <si>
    <t>«Програми капітальний ремонт об’єктів комунальної власності м. Мукачева на 2019-2020 роки» (капітальний ремонт системи опалення, вентиляції, водопостачання, каналізації та приміщень санвузлів СШ № 16 по вул. Шевченка Тараса, 68 в м. Мукачево)</t>
  </si>
  <si>
    <t>«Програми капітальний ремонт об’єктів комунальної власності м. Мукачева на 2019-2020 роки» (капітальний ремонт приміщень санвузлів початкової ланки ЗОШ № 13 І-ІІІ ступенів по вул. Росвигівська, 13 в м. Мукачево)</t>
  </si>
  <si>
    <t xml:space="preserve">«Програми капітальний ремонт об’єктів комунальної власності м. Мукачева на 2019-2020 роки» (капітальний ремонт фасаду будівлі ММКУ "Інклюзивно-ресурсний центр" Мукачівської міської ради Закарпатської області по вул. Стуса Василя, 3 в м. Мукачево)
</t>
  </si>
  <si>
    <t>передача об’єкта на баланс УМГ</t>
  </si>
  <si>
    <t>Бдівництво спортивного залу та благоустрій території ЗОШ № 1 по вул. Пушкіна, 23 в м. Мукачево</t>
  </si>
  <si>
    <t xml:space="preserve">Реконструкція системи опалення ЗОШ № 13 по вул. Росвигівська, 13 в м. Мукачево  </t>
  </si>
  <si>
    <t>реконструкція з добудовою ЗОШ  № 2 по вул. Ак.Павлова, 14  в м. Мукачево</t>
  </si>
  <si>
    <t>у звязку з виготовленням ПК, відсутністю експертизи виконання робіт переноситься на наступний бюджетний рік</t>
  </si>
  <si>
    <t>Реконструкція будівлі поліклініки ЦРЛ по вул. Грушевського, 29 в м. Мукачево</t>
  </si>
  <si>
    <t>внесення змін на завершеня робіт</t>
  </si>
  <si>
    <t>Бюджет росвитку, а саме</t>
  </si>
  <si>
    <t>відшкодування частити тіла кредиту (теплих кредитів) ОСББ "Мічуріна 3"</t>
  </si>
  <si>
    <t xml:space="preserve">Програма "Реформування та підтримки водопровідно-каналізаційного господарства на території м. Мукачево на 2019 - 2020 роки"  </t>
  </si>
  <si>
    <t>видатки споживання (оплата праці та нарахування)</t>
  </si>
  <si>
    <t>кошти будуть спрямовані на виконання робіт по поточному ремонту перехресть, тротуарів та внутріквартальних проїздів відповідно до змін титульного плату.</t>
  </si>
  <si>
    <t>Будівництво пішохідного моста через річку Латориця (в районі Черемшина-Росвигово)</t>
  </si>
  <si>
    <t>Будівництво системи водопостачання та каналізації по вул. Підгородська, Поневача Юлія, Павлюка Олександра, Загоскіна у м.Мукачево</t>
  </si>
  <si>
    <t>у звязку із зауваженнями експертизи проект відправлений на доопрацювання. Реалізація проекта в поточному бюджетному році є неможлива</t>
  </si>
  <si>
    <t>зміна обсягу видатків у зв’язку із тимчасивим припиненням робіт згідно рішення Закарпатського господарського суду</t>
  </si>
  <si>
    <t>Реконструкція вул. Гвардійська у м. Мукачево</t>
  </si>
  <si>
    <t>Будівництво вулиці Шептицького Андрея в м. Мукачево Закарпатської області</t>
  </si>
  <si>
    <t>необхідність додаткового виділення коштів з метою реалізації реалізації проекта після проведення коригування ПКД та  включенням додаткових робіт</t>
  </si>
  <si>
    <t>Бюджет розвитку, а саме:</t>
  </si>
  <si>
    <t>Програма капітального ремонту об’єктів комунальної власності м. Мукачвева на 2019-2020 роки - Капітальний ремонт скверу по вул. Духновича у м. Мукачево</t>
  </si>
  <si>
    <t>проведення коригування ПКД</t>
  </si>
  <si>
    <t>Програма капітального ремонту об’єктів комунальної власності м. Мукачвева на 2019-2020 роки - Капітальний ремонт покрівлі житлового будинку №4 по вул. Першотравнева Набережна у м. Мукачево</t>
  </si>
  <si>
    <t>економія коштів за результатами завершення робіт</t>
  </si>
  <si>
    <t>Програма капітального ремонту об’єктів комунальної власності м. Мукачвева на 2019-2020 роки - ПВР Капітальний ремонт покрівлі житлового будинку №80 по вул. Ртокаря Михайла у м. Мукачево</t>
  </si>
  <si>
    <t>Програма капітального ремонту об’єктів комунальної власності м. Мукачвева на 2019-2020 роки - Капітальний ремонт покрівлі житлового будинку №26 по вул. Росвигівська  у м. Мукачево</t>
  </si>
  <si>
    <t>зміни виникли через те, що в ході виконання будівельних робіт виникли додаткові роботи, які не передбачені проектно-кошторисною документацією та зверненням підрядної організації щодо можливості проведення ПКД. Питання коригування буде розглядатися на засідані технічної ради</t>
  </si>
  <si>
    <t>забезпечення охорони освітніх закладів (система охорони працє в ЗОШ №13 в тестовому режимі до кінця поточного року. наступні заклади будуть приєднуватисб  з наступного року)</t>
  </si>
  <si>
    <t>серверне обладнання ДОК ПРОФФ навчальних закладів (обладнання встановити немає можливості у зв’язку із застарілим компютерним обладнанням у діловодів закладів освіти)</t>
  </si>
  <si>
    <t>відсутністю експертизи, виконання робіт переноситься на наступний бюджетний рік</t>
  </si>
  <si>
    <t>негативне рішення АМК, відміна тендеру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</si>
</sst>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color theme="1"/>
      <name val="Calibri"/>
      <family val="2"/>
      <charset val="204"/>
      <scheme val="minor"/>
    </font>
    <font>
      <b/>
      <sz val="14"/>
      <color theme="1"/>
      <name val="Times New Roman"/>
      <family val="1"/>
      <charset val="204"/>
    </font>
    <font>
      <sz val="14"/>
      <color theme="1"/>
      <name val="Times New Roman"/>
      <family val="1"/>
      <charset val="204"/>
    </font>
    <font>
      <sz val="14"/>
      <name val="Times New Roman"/>
      <family val="1"/>
      <charset val="204"/>
    </font>
    <font>
      <sz val="10"/>
      <name val="Arial Cyr"/>
      <charset val="204"/>
    </font>
    <font>
      <b/>
      <sz val="15"/>
      <color indexed="56"/>
      <name val="Calibri"/>
      <family val="2"/>
      <charset val="204"/>
    </font>
    <font>
      <b/>
      <sz val="11"/>
      <color indexed="56"/>
      <name val="Calibri"/>
      <family val="2"/>
      <charset val="204"/>
    </font>
    <font>
      <b/>
      <sz val="18"/>
      <color indexed="56"/>
      <name val="Cambria"/>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3"/>
      <color indexed="56"/>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charset val="204"/>
    </font>
    <font>
      <b/>
      <sz val="14"/>
      <name val="Times New Roman"/>
      <family val="1"/>
      <charset val="204"/>
    </font>
    <font>
      <sz val="10"/>
      <color indexed="8"/>
      <name val="Calibri"/>
      <family val="2"/>
      <charset val="204"/>
    </font>
    <font>
      <sz val="10"/>
      <color indexed="9"/>
      <name val="Calibri"/>
      <family val="2"/>
      <charset val="204"/>
    </font>
    <font>
      <sz val="10"/>
      <color indexed="62"/>
      <name val="Calibri"/>
      <family val="2"/>
      <charset val="204"/>
    </font>
    <font>
      <sz val="10"/>
      <color indexed="17"/>
      <name val="Calibri"/>
      <family val="2"/>
      <charset val="204"/>
    </font>
    <font>
      <sz val="10"/>
      <color indexed="52"/>
      <name val="Calibri"/>
      <family val="2"/>
      <charset val="204"/>
    </font>
    <font>
      <b/>
      <sz val="10"/>
      <color indexed="9"/>
      <name val="Calibri"/>
      <family val="2"/>
      <charset val="204"/>
    </font>
    <font>
      <sz val="18"/>
      <color indexed="54"/>
      <name val="Calibri Light"/>
      <family val="2"/>
      <charset val="204"/>
    </font>
    <font>
      <sz val="10"/>
      <color indexed="60"/>
      <name val="Calibri"/>
      <family val="2"/>
      <charset val="204"/>
    </font>
    <font>
      <b/>
      <sz val="10"/>
      <color indexed="52"/>
      <name val="Calibri"/>
      <family val="2"/>
      <charset val="204"/>
    </font>
    <font>
      <sz val="10"/>
      <color indexed="20"/>
      <name val="Calibri"/>
      <family val="2"/>
      <charset val="204"/>
    </font>
    <font>
      <b/>
      <sz val="10"/>
      <color indexed="8"/>
      <name val="Calibri"/>
      <family val="2"/>
      <charset val="204"/>
    </font>
    <font>
      <b/>
      <sz val="10"/>
      <color indexed="63"/>
      <name val="Calibri"/>
      <family val="2"/>
      <charset val="204"/>
    </font>
    <font>
      <sz val="10"/>
      <color indexed="10"/>
      <name val="Calibri"/>
      <family val="2"/>
      <charset val="204"/>
    </font>
    <font>
      <i/>
      <sz val="10"/>
      <color indexed="23"/>
      <name val="Calibri"/>
      <family val="2"/>
      <charset val="204"/>
    </font>
    <font>
      <sz val="11"/>
      <color theme="1"/>
      <name val="Calibri"/>
      <family val="2"/>
      <scheme val="minor"/>
    </font>
    <font>
      <sz val="17"/>
      <color theme="1"/>
      <name val="Calibri"/>
      <family val="2"/>
      <charset val="204"/>
      <scheme val="minor"/>
    </font>
    <font>
      <b/>
      <sz val="17"/>
      <color theme="1"/>
      <name val="Calibri"/>
      <family val="2"/>
      <charset val="204"/>
      <scheme val="minor"/>
    </font>
    <font>
      <sz val="12"/>
      <color theme="1"/>
      <name val="Times New Roman"/>
      <family val="1"/>
      <charset val="204"/>
    </font>
    <font>
      <sz val="12"/>
      <name val="Times New Roman Cyr"/>
      <family val="1"/>
      <charset val="204"/>
    </font>
  </fonts>
  <fills count="5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6" tint="0.79998168889431442"/>
        <bgColor indexed="64"/>
      </patternFill>
    </fill>
    <fill>
      <patternFill patternType="solid">
        <fgColor indexed="9"/>
        <bgColor indexed="26"/>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78">
    <xf numFmtId="0" fontId="0" fillId="0" borderId="0"/>
    <xf numFmtId="0" fontId="4"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8" borderId="2" applyNumberFormat="0" applyAlignment="0" applyProtection="0"/>
    <xf numFmtId="0" fontId="11" fillId="21" borderId="3" applyNumberFormat="0" applyAlignment="0" applyProtection="0"/>
    <xf numFmtId="0" fontId="12" fillId="21" borderId="2" applyNumberFormat="0" applyAlignment="0" applyProtection="0"/>
    <xf numFmtId="0" fontId="5" fillId="0" borderId="4" applyNumberFormat="0" applyFill="0" applyAlignment="0" applyProtection="0"/>
    <xf numFmtId="0" fontId="13"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22" fillId="0" borderId="0"/>
    <xf numFmtId="0" fontId="22" fillId="0" borderId="0"/>
    <xf numFmtId="0" fontId="14" fillId="0" borderId="8" applyNumberFormat="0" applyFill="0" applyAlignment="0" applyProtection="0"/>
    <xf numFmtId="0" fontId="15" fillId="22" borderId="9" applyNumberFormat="0" applyAlignment="0" applyProtection="0"/>
    <xf numFmtId="0" fontId="16" fillId="23" borderId="0" applyNumberFormat="0" applyBorder="0" applyAlignment="0" applyProtection="0"/>
    <xf numFmtId="0" fontId="22" fillId="0" borderId="0"/>
    <xf numFmtId="0" fontId="23" fillId="0" borderId="0"/>
    <xf numFmtId="0" fontId="17" fillId="4" borderId="0" applyNumberFormat="0" applyBorder="0" applyAlignment="0" applyProtection="0"/>
    <xf numFmtId="0" fontId="18" fillId="0" borderId="0" applyNumberFormat="0" applyFill="0" applyBorder="0" applyAlignment="0" applyProtection="0"/>
    <xf numFmtId="0" fontId="4" fillId="24" borderId="10" applyNumberFormat="0" applyFont="0" applyAlignment="0" applyProtection="0"/>
    <xf numFmtId="0" fontId="19" fillId="0" borderId="7"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0" fillId="30" borderId="2" applyNumberFormat="0" applyAlignment="0" applyProtection="0"/>
    <xf numFmtId="0" fontId="10" fillId="30" borderId="2" applyNumberFormat="0" applyAlignment="0" applyProtection="0"/>
    <xf numFmtId="0" fontId="11" fillId="43" borderId="3" applyNumberFormat="0" applyAlignment="0" applyProtection="0"/>
    <xf numFmtId="0" fontId="11" fillId="43" borderId="3" applyNumberFormat="0" applyAlignment="0" applyProtection="0"/>
    <xf numFmtId="0" fontId="12" fillId="43" borderId="2" applyNumberFormat="0" applyAlignment="0" applyProtection="0"/>
    <xf numFmtId="0" fontId="12" fillId="43" borderId="2" applyNumberFormat="0" applyAlignment="0" applyProtection="0"/>
    <xf numFmtId="0" fontId="5" fillId="0" borderId="4"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14" fillId="0" borderId="8" applyNumberFormat="0" applyFill="0" applyAlignment="0" applyProtection="0"/>
    <xf numFmtId="0" fontId="15" fillId="44" borderId="9" applyNumberFormat="0" applyAlignment="0" applyProtection="0"/>
    <xf numFmtId="0" fontId="15" fillId="44" borderId="9"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8" fillId="0" borderId="0" applyNumberFormat="0" applyFill="0" applyBorder="0" applyAlignment="0" applyProtection="0"/>
    <xf numFmtId="0" fontId="22" fillId="46" borderId="10" applyNumberFormat="0" applyAlignment="0" applyProtection="0"/>
    <xf numFmtId="0" fontId="22" fillId="46" borderId="10" applyNumberFormat="0" applyAlignment="0" applyProtection="0"/>
    <xf numFmtId="0" fontId="19" fillId="0" borderId="7" applyNumberFormat="0" applyFill="0" applyAlignment="0" applyProtection="0"/>
    <xf numFmtId="0" fontId="20" fillId="0" borderId="0" applyNumberFormat="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4" fillId="0" borderId="0"/>
    <xf numFmtId="0" fontId="25" fillId="25" borderId="0" applyNumberFormat="0" applyBorder="0" applyAlignment="0" applyProtection="0"/>
    <xf numFmtId="0" fontId="25" fillId="30" borderId="0" applyNumberFormat="0" applyBorder="0" applyAlignment="0" applyProtection="0"/>
    <xf numFmtId="0" fontId="25" fillId="48" borderId="0" applyNumberFormat="0" applyBorder="0" applyAlignment="0" applyProtection="0"/>
    <xf numFmtId="0" fontId="25" fillId="46" borderId="0" applyNumberFormat="0" applyBorder="0" applyAlignment="0" applyProtection="0"/>
    <xf numFmtId="0" fontId="25" fillId="29"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0" borderId="0" applyNumberFormat="0" applyBorder="0" applyAlignment="0" applyProtection="0"/>
    <xf numFmtId="0" fontId="25" fillId="43" borderId="0" applyNumberFormat="0" applyBorder="0" applyAlignment="0" applyProtection="0"/>
    <xf numFmtId="0" fontId="25" fillId="45" borderId="0" applyNumberFormat="0" applyBorder="0" applyAlignment="0" applyProtection="0"/>
    <xf numFmtId="0" fontId="25" fillId="31" borderId="0" applyNumberFormat="0" applyBorder="0" applyAlignment="0" applyProtection="0"/>
    <xf numFmtId="0" fontId="25" fillId="45" borderId="0" applyNumberFormat="0" applyBorder="0" applyAlignment="0" applyProtection="0"/>
    <xf numFmtId="0" fontId="25" fillId="37" borderId="0" applyNumberFormat="0" applyBorder="0" applyAlignment="0" applyProtection="0"/>
    <xf numFmtId="0" fontId="25" fillId="30" borderId="0" applyNumberFormat="0" applyBorder="0" applyAlignment="0" applyProtection="0"/>
    <xf numFmtId="0" fontId="25" fillId="43" borderId="0" applyNumberFormat="0" applyBorder="0" applyAlignment="0" applyProtection="0"/>
    <xf numFmtId="0" fontId="25" fillId="45" borderId="0" applyNumberFormat="0" applyBorder="0" applyAlignment="0" applyProtection="0"/>
    <xf numFmtId="0" fontId="25" fillId="31" borderId="0" applyNumberFormat="0" applyBorder="0" applyAlignment="0" applyProtection="0"/>
    <xf numFmtId="0" fontId="25" fillId="41"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4" borderId="0" applyNumberFormat="0" applyBorder="0" applyAlignment="0" applyProtection="0"/>
    <xf numFmtId="0" fontId="26" fillId="34"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7" fillId="30" borderId="2" applyNumberFormat="0" applyAlignment="0" applyProtection="0"/>
    <xf numFmtId="0" fontId="28" fillId="27" borderId="0" applyNumberFormat="0" applyBorder="0" applyAlignment="0" applyProtection="0"/>
    <xf numFmtId="0" fontId="29" fillId="0" borderId="7" applyNumberFormat="0" applyFill="0" applyAlignment="0" applyProtection="0"/>
    <xf numFmtId="0" fontId="30" fillId="44" borderId="9" applyNumberFormat="0" applyAlignment="0" applyProtection="0"/>
    <xf numFmtId="0" fontId="31" fillId="0" borderId="0" applyNumberFormat="0" applyFill="0" applyBorder="0" applyAlignment="0" applyProtection="0"/>
    <xf numFmtId="0" fontId="32" fillId="45" borderId="0" applyNumberFormat="0" applyBorder="0" applyAlignment="0" applyProtection="0"/>
    <xf numFmtId="0" fontId="33" fillId="43" borderId="2" applyNumberFormat="0" applyAlignment="0" applyProtection="0"/>
    <xf numFmtId="0" fontId="39" fillId="0" borderId="0"/>
    <xf numFmtId="0" fontId="35" fillId="0" borderId="8" applyNumberFormat="0" applyFill="0" applyAlignment="0" applyProtection="0"/>
    <xf numFmtId="0" fontId="34" fillId="26" borderId="0" applyNumberFormat="0" applyBorder="0" applyAlignment="0" applyProtection="0"/>
    <xf numFmtId="0" fontId="22" fillId="46" borderId="10" applyNumberFormat="0" applyAlignment="0" applyProtection="0"/>
    <xf numFmtId="0" fontId="36" fillId="43"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xf numFmtId="0" fontId="43" fillId="0" borderId="0"/>
  </cellStyleXfs>
  <cellXfs count="80">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1" xfId="1" applyFont="1" applyFill="1" applyBorder="1" applyAlignment="1">
      <alignment horizontal="left" vertical="center" wrapText="1"/>
    </xf>
    <xf numFmtId="0" fontId="24" fillId="47" borderId="1" xfId="0" applyFont="1" applyFill="1" applyBorder="1" applyAlignment="1">
      <alignment horizontal="left" vertical="center" wrapText="1"/>
    </xf>
    <xf numFmtId="0" fontId="1" fillId="47" borderId="1" xfId="0" applyFont="1" applyFill="1" applyBorder="1" applyAlignment="1">
      <alignment wrapText="1"/>
    </xf>
    <xf numFmtId="0" fontId="24" fillId="47" borderId="1" xfId="1" applyFont="1" applyFill="1" applyBorder="1" applyAlignment="1">
      <alignment horizontal="left" vertical="center" wrapText="1"/>
    </xf>
    <xf numFmtId="0" fontId="2" fillId="2" borderId="1" xfId="0" applyFont="1" applyFill="1" applyBorder="1" applyAlignment="1">
      <alignment wrapText="1"/>
    </xf>
    <xf numFmtId="0" fontId="1" fillId="47"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right" vertical="center"/>
    </xf>
    <xf numFmtId="4" fontId="1" fillId="47" borderId="1" xfId="0" applyNumberFormat="1" applyFont="1" applyFill="1" applyBorder="1" applyAlignment="1">
      <alignment horizontal="right" vertical="center"/>
    </xf>
    <xf numFmtId="4" fontId="2" fillId="47" borderId="1" xfId="0" applyNumberFormat="1" applyFont="1" applyFill="1" applyBorder="1" applyAlignment="1">
      <alignment horizontal="right" vertical="center"/>
    </xf>
    <xf numFmtId="4" fontId="1" fillId="47" borderId="1" xfId="0" applyNumberFormat="1" applyFont="1" applyFill="1" applyBorder="1" applyAlignment="1">
      <alignment vertical="center"/>
    </xf>
    <xf numFmtId="4" fontId="2" fillId="2" borderId="1" xfId="0" applyNumberFormat="1" applyFont="1" applyFill="1" applyBorder="1" applyAlignment="1">
      <alignment vertical="center"/>
    </xf>
    <xf numFmtId="4" fontId="2" fillId="2" borderId="1" xfId="0" applyNumberFormat="1" applyFont="1" applyFill="1" applyBorder="1" applyAlignment="1">
      <alignment vertical="center" wrapText="1"/>
    </xf>
    <xf numFmtId="0" fontId="3" fillId="2" borderId="1" xfId="0" applyFont="1" applyFill="1" applyBorder="1" applyAlignment="1">
      <alignment wrapText="1"/>
    </xf>
    <xf numFmtId="4" fontId="1" fillId="2" borderId="1" xfId="0" applyNumberFormat="1" applyFont="1" applyFill="1" applyBorder="1" applyAlignment="1">
      <alignment horizontal="right" vertical="center"/>
    </xf>
    <xf numFmtId="0" fontId="2" fillId="2" borderId="1" xfId="137" applyFont="1" applyFill="1" applyBorder="1" applyAlignment="1">
      <alignment horizontal="left" vertical="center" wrapText="1"/>
    </xf>
    <xf numFmtId="0" fontId="40" fillId="0" borderId="0" xfId="0" applyFont="1"/>
    <xf numFmtId="0" fontId="40" fillId="0" borderId="0" xfId="0" applyFont="1" applyAlignment="1">
      <alignment horizontal="center"/>
    </xf>
    <xf numFmtId="4" fontId="40" fillId="0" borderId="0" xfId="0" applyNumberFormat="1" applyFont="1"/>
    <xf numFmtId="0" fontId="40" fillId="0" borderId="0" xfId="0" applyFont="1" applyAlignment="1">
      <alignment horizontal="left"/>
    </xf>
    <xf numFmtId="4" fontId="40" fillId="0" borderId="0" xfId="0" applyNumberFormat="1" applyFont="1" applyAlignment="1">
      <alignment horizontal="left"/>
    </xf>
    <xf numFmtId="0" fontId="40" fillId="0" borderId="0" xfId="0" applyFont="1" applyAlignment="1">
      <alignment horizontal="center" vertical="center"/>
    </xf>
    <xf numFmtId="4" fontId="40" fillId="2" borderId="0" xfId="0" applyNumberFormat="1" applyFont="1" applyFill="1"/>
    <xf numFmtId="0" fontId="40" fillId="2" borderId="0" xfId="0" applyFont="1" applyFill="1"/>
    <xf numFmtId="0" fontId="41" fillId="2" borderId="0" xfId="0" applyFont="1" applyFill="1"/>
    <xf numFmtId="0" fontId="41" fillId="0" borderId="0" xfId="0" applyFont="1"/>
    <xf numFmtId="4" fontId="41" fillId="0" borderId="0" xfId="0" applyNumberFormat="1" applyFont="1"/>
    <xf numFmtId="14" fontId="1" fillId="0" borderId="1" xfId="0" applyNumberFormat="1" applyFont="1" applyBorder="1" applyAlignment="1">
      <alignment horizontal="center" wrapText="1"/>
    </xf>
    <xf numFmtId="0" fontId="2" fillId="0" borderId="1" xfId="0" applyFont="1" applyBorder="1" applyAlignment="1">
      <alignment wrapText="1"/>
    </xf>
    <xf numFmtId="4" fontId="1" fillId="0" borderId="1" xfId="0" applyNumberFormat="1" applyFont="1" applyBorder="1" applyAlignment="1">
      <alignment horizontal="center"/>
    </xf>
    <xf numFmtId="4" fontId="2" fillId="0" borderId="1" xfId="0" applyNumberFormat="1" applyFont="1" applyBorder="1"/>
    <xf numFmtId="4" fontId="1" fillId="0" borderId="1" xfId="0" applyNumberFormat="1" applyFont="1" applyBorder="1"/>
    <xf numFmtId="4" fontId="2" fillId="0" borderId="1" xfId="0" applyNumberFormat="1" applyFont="1" applyBorder="1" applyAlignment="1">
      <alignment horizontal="center" vertical="center"/>
    </xf>
    <xf numFmtId="0" fontId="1" fillId="49" borderId="11" xfId="0" applyFont="1" applyFill="1" applyBorder="1" applyAlignment="1">
      <alignment wrapText="1"/>
    </xf>
    <xf numFmtId="4" fontId="1" fillId="49" borderId="11" xfId="0" applyNumberFormat="1" applyFont="1" applyFill="1" applyBorder="1" applyAlignment="1">
      <alignment horizontal="right" vertical="center"/>
    </xf>
    <xf numFmtId="0" fontId="1" fillId="2" borderId="0" xfId="0" applyFont="1" applyFill="1" applyBorder="1" applyAlignment="1">
      <alignment horizontal="center"/>
    </xf>
    <xf numFmtId="0" fontId="1" fillId="0" borderId="12" xfId="0" applyFont="1" applyBorder="1" applyAlignment="1">
      <alignment wrapText="1"/>
    </xf>
    <xf numFmtId="0" fontId="1" fillId="0" borderId="13" xfId="0" applyFont="1" applyBorder="1" applyAlignment="1">
      <alignment wrapText="1"/>
    </xf>
    <xf numFmtId="4" fontId="1" fillId="0" borderId="13" xfId="0" applyNumberFormat="1" applyFont="1" applyBorder="1"/>
    <xf numFmtId="0" fontId="1" fillId="0" borderId="14"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3" fillId="2" borderId="1" xfId="0" applyFont="1" applyFill="1" applyBorder="1" applyAlignment="1">
      <alignment horizontal="left" vertical="center" wrapText="1"/>
    </xf>
    <xf numFmtId="0" fontId="40" fillId="0" borderId="0" xfId="0" applyFont="1" applyAlignment="1">
      <alignment horizontal="center"/>
    </xf>
    <xf numFmtId="4" fontId="1" fillId="47" borderId="1"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0" fontId="2" fillId="2" borderId="1" xfId="0" applyFont="1" applyFill="1" applyBorder="1" applyAlignment="1">
      <alignment horizontal="right" wrapText="1"/>
    </xf>
    <xf numFmtId="3" fontId="2"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wrapText="1"/>
    </xf>
    <xf numFmtId="0" fontId="24" fillId="2" borderId="1" xfId="0" applyFont="1" applyFill="1" applyBorder="1" applyAlignment="1">
      <alignment horizontal="right" vertical="center" wrapText="1"/>
    </xf>
    <xf numFmtId="0" fontId="40" fillId="0" borderId="0" xfId="0" applyFont="1" applyAlignment="1">
      <alignment horizontal="center"/>
    </xf>
    <xf numFmtId="4" fontId="1" fillId="2" borderId="1" xfId="0" applyNumberFormat="1" applyFont="1" applyFill="1" applyBorder="1" applyAlignment="1">
      <alignment vertical="center"/>
    </xf>
    <xf numFmtId="0" fontId="42" fillId="0" borderId="1" xfId="0" applyFont="1" applyBorder="1" applyAlignment="1">
      <alignment wrapText="1"/>
    </xf>
    <xf numFmtId="0" fontId="42" fillId="0" borderId="1" xfId="0" applyFont="1" applyBorder="1" applyAlignment="1">
      <alignment vertical="center" wrapText="1"/>
    </xf>
    <xf numFmtId="4" fontId="42" fillId="0" borderId="1" xfId="176" applyNumberFormat="1" applyFont="1" applyBorder="1" applyAlignment="1">
      <alignment horizontal="right" vertical="center"/>
    </xf>
    <xf numFmtId="4" fontId="2" fillId="47" borderId="1" xfId="0" applyNumberFormat="1" applyFont="1" applyFill="1" applyBorder="1" applyAlignment="1">
      <alignment vertical="center" wrapText="1"/>
    </xf>
    <xf numFmtId="0" fontId="2" fillId="2" borderId="1" xfId="0" applyFont="1" applyFill="1" applyBorder="1" applyAlignment="1">
      <alignment vertical="center" wrapText="1"/>
    </xf>
    <xf numFmtId="4" fontId="2" fillId="2" borderId="1" xfId="0" applyNumberFormat="1" applyFont="1" applyFill="1" applyBorder="1" applyAlignment="1">
      <alignment horizontal="left" vertical="center" wrapText="1"/>
    </xf>
    <xf numFmtId="4" fontId="2" fillId="47"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4" fontId="2" fillId="49" borderId="1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0" fontId="3" fillId="0" borderId="1" xfId="0" applyFont="1" applyBorder="1" applyAlignment="1">
      <alignment vertical="top" wrapText="1"/>
    </xf>
    <xf numFmtId="0" fontId="2" fillId="2" borderId="1" xfId="137" applyFont="1" applyFill="1" applyBorder="1" applyAlignment="1">
      <alignment horizontal="left" vertical="top" wrapText="1"/>
    </xf>
    <xf numFmtId="0" fontId="2" fillId="0" borderId="1" xfId="137" applyFont="1" applyFill="1" applyBorder="1" applyAlignment="1">
      <alignment horizontal="left" vertical="top" wrapText="1"/>
    </xf>
    <xf numFmtId="0" fontId="3" fillId="2" borderId="1" xfId="1" applyFont="1" applyFill="1" applyBorder="1" applyAlignment="1">
      <alignment vertical="center" wrapText="1"/>
    </xf>
    <xf numFmtId="0" fontId="3" fillId="0" borderId="1" xfId="0" applyFont="1" applyFill="1" applyBorder="1" applyAlignment="1">
      <alignment vertical="center" wrapText="1"/>
    </xf>
    <xf numFmtId="0" fontId="24" fillId="2" borderId="15" xfId="0" applyFont="1" applyFill="1" applyBorder="1" applyAlignment="1">
      <alignment horizontal="center"/>
    </xf>
    <xf numFmtId="0" fontId="24" fillId="2" borderId="0" xfId="0" applyFont="1" applyFill="1" applyBorder="1" applyAlignment="1">
      <alignment horizontal="center"/>
    </xf>
    <xf numFmtId="0" fontId="40" fillId="0" borderId="0" xfId="0" applyFont="1" applyAlignment="1">
      <alignment horizontal="center"/>
    </xf>
    <xf numFmtId="0" fontId="1" fillId="0" borderId="1" xfId="0" applyFont="1" applyBorder="1" applyAlignment="1">
      <alignment horizontal="center" wrapText="1"/>
    </xf>
    <xf numFmtId="0" fontId="1" fillId="0" borderId="1" xfId="0" applyFont="1" applyBorder="1" applyAlignment="1">
      <alignment horizontal="left" wrapText="1"/>
    </xf>
    <xf numFmtId="0" fontId="2"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cellXfs>
  <cellStyles count="178">
    <cellStyle name="20% - Акцент1" xfId="46" xr:uid="{00000000-0005-0000-0000-000000000000}"/>
    <cellStyle name="20% — акцент1" xfId="47" xr:uid="{00000000-0005-0000-0000-000001000000}"/>
    <cellStyle name="20% - Акцент1 2" xfId="2" xr:uid="{00000000-0005-0000-0000-000002000000}"/>
    <cellStyle name="20% - Акцент1 2 2" xfId="48" xr:uid="{00000000-0005-0000-0000-000003000000}"/>
    <cellStyle name="20% - Акцент2" xfId="49" xr:uid="{00000000-0005-0000-0000-000004000000}"/>
    <cellStyle name="20% — акцент2" xfId="50" xr:uid="{00000000-0005-0000-0000-000005000000}"/>
    <cellStyle name="20% - Акцент2 2" xfId="3" xr:uid="{00000000-0005-0000-0000-000006000000}"/>
    <cellStyle name="20% - Акцент2 2 2" xfId="51" xr:uid="{00000000-0005-0000-0000-000007000000}"/>
    <cellStyle name="20% - Акцент3" xfId="52" xr:uid="{00000000-0005-0000-0000-000008000000}"/>
    <cellStyle name="20% — акцент3" xfId="53" xr:uid="{00000000-0005-0000-0000-000009000000}"/>
    <cellStyle name="20% - Акцент3 2" xfId="4" xr:uid="{00000000-0005-0000-0000-00000A000000}"/>
    <cellStyle name="20% - Акцент3 2 2" xfId="54" xr:uid="{00000000-0005-0000-0000-00000B000000}"/>
    <cellStyle name="20% - Акцент4" xfId="55" xr:uid="{00000000-0005-0000-0000-00000C000000}"/>
    <cellStyle name="20% — акцент4" xfId="56" xr:uid="{00000000-0005-0000-0000-00000D000000}"/>
    <cellStyle name="20% - Акцент4 2" xfId="5" xr:uid="{00000000-0005-0000-0000-00000E000000}"/>
    <cellStyle name="20% - Акцент4 2 2" xfId="57" xr:uid="{00000000-0005-0000-0000-00000F000000}"/>
    <cellStyle name="20% - Акцент5" xfId="58" xr:uid="{00000000-0005-0000-0000-000010000000}"/>
    <cellStyle name="20% — акцент5" xfId="59" xr:uid="{00000000-0005-0000-0000-000011000000}"/>
    <cellStyle name="20% - Акцент5 2" xfId="6" xr:uid="{00000000-0005-0000-0000-000012000000}"/>
    <cellStyle name="20% - Акцент5 2 2" xfId="60" xr:uid="{00000000-0005-0000-0000-000013000000}"/>
    <cellStyle name="20% - Акцент6" xfId="61" xr:uid="{00000000-0005-0000-0000-000014000000}"/>
    <cellStyle name="20% — акцент6" xfId="62" xr:uid="{00000000-0005-0000-0000-000015000000}"/>
    <cellStyle name="20% - Акцент6 2" xfId="7" xr:uid="{00000000-0005-0000-0000-000016000000}"/>
    <cellStyle name="20% - Акцент6 2 2" xfId="63" xr:uid="{00000000-0005-0000-0000-000017000000}"/>
    <cellStyle name="20% – Акцентування1" xfId="138" xr:uid="{00000000-0005-0000-0000-000018000000}"/>
    <cellStyle name="20% – Акцентування2" xfId="139" xr:uid="{00000000-0005-0000-0000-000019000000}"/>
    <cellStyle name="20% – Акцентування3" xfId="140" xr:uid="{00000000-0005-0000-0000-00001A000000}"/>
    <cellStyle name="20% – Акцентування4" xfId="141" xr:uid="{00000000-0005-0000-0000-00001B000000}"/>
    <cellStyle name="20% – Акцентування5" xfId="142" xr:uid="{00000000-0005-0000-0000-00001C000000}"/>
    <cellStyle name="20% – Акцентування6" xfId="143" xr:uid="{00000000-0005-0000-0000-00001D000000}"/>
    <cellStyle name="40% - Акцент1" xfId="64" xr:uid="{00000000-0005-0000-0000-00001E000000}"/>
    <cellStyle name="40% — акцент1" xfId="65" xr:uid="{00000000-0005-0000-0000-00001F000000}"/>
    <cellStyle name="40% - Акцент1 2" xfId="8" xr:uid="{00000000-0005-0000-0000-000020000000}"/>
    <cellStyle name="40% - Акцент1 2 2" xfId="66" xr:uid="{00000000-0005-0000-0000-000021000000}"/>
    <cellStyle name="40% - Акцент2" xfId="67" xr:uid="{00000000-0005-0000-0000-000022000000}"/>
    <cellStyle name="40% — акцент2" xfId="68" xr:uid="{00000000-0005-0000-0000-000023000000}"/>
    <cellStyle name="40% - Акцент2 2" xfId="9" xr:uid="{00000000-0005-0000-0000-000024000000}"/>
    <cellStyle name="40% - Акцент2 2 2" xfId="69" xr:uid="{00000000-0005-0000-0000-000025000000}"/>
    <cellStyle name="40% - Акцент3" xfId="70" xr:uid="{00000000-0005-0000-0000-000026000000}"/>
    <cellStyle name="40% — акцент3" xfId="71" xr:uid="{00000000-0005-0000-0000-000027000000}"/>
    <cellStyle name="40% - Акцент3 2" xfId="10" xr:uid="{00000000-0005-0000-0000-000028000000}"/>
    <cellStyle name="40% - Акцент3 2 2" xfId="72" xr:uid="{00000000-0005-0000-0000-000029000000}"/>
    <cellStyle name="40% - Акцент4" xfId="73" xr:uid="{00000000-0005-0000-0000-00002A000000}"/>
    <cellStyle name="40% — акцент4" xfId="74" xr:uid="{00000000-0005-0000-0000-00002B000000}"/>
    <cellStyle name="40% - Акцент4 2" xfId="11" xr:uid="{00000000-0005-0000-0000-00002C000000}"/>
    <cellStyle name="40% - Акцент4 2 2" xfId="75" xr:uid="{00000000-0005-0000-0000-00002D000000}"/>
    <cellStyle name="40% - Акцент5" xfId="76" xr:uid="{00000000-0005-0000-0000-00002E000000}"/>
    <cellStyle name="40% — акцент5" xfId="77" xr:uid="{00000000-0005-0000-0000-00002F000000}"/>
    <cellStyle name="40% - Акцент5 2" xfId="12" xr:uid="{00000000-0005-0000-0000-000030000000}"/>
    <cellStyle name="40% - Акцент5 2 2" xfId="78" xr:uid="{00000000-0005-0000-0000-000031000000}"/>
    <cellStyle name="40% - Акцент6" xfId="79" xr:uid="{00000000-0005-0000-0000-000032000000}"/>
    <cellStyle name="40% — акцент6" xfId="80" xr:uid="{00000000-0005-0000-0000-000033000000}"/>
    <cellStyle name="40% - Акцент6 2" xfId="13" xr:uid="{00000000-0005-0000-0000-000034000000}"/>
    <cellStyle name="40% - Акцент6 2 2" xfId="81" xr:uid="{00000000-0005-0000-0000-000035000000}"/>
    <cellStyle name="40% – Акцентування1" xfId="144" xr:uid="{00000000-0005-0000-0000-000036000000}"/>
    <cellStyle name="40% – Акцентування2" xfId="145" xr:uid="{00000000-0005-0000-0000-000037000000}"/>
    <cellStyle name="40% – Акцентування3" xfId="146" xr:uid="{00000000-0005-0000-0000-000038000000}"/>
    <cellStyle name="40% – Акцентування4" xfId="147" xr:uid="{00000000-0005-0000-0000-000039000000}"/>
    <cellStyle name="40% – Акцентування5" xfId="148" xr:uid="{00000000-0005-0000-0000-00003A000000}"/>
    <cellStyle name="40% – Акцентування6" xfId="149" xr:uid="{00000000-0005-0000-0000-00003B000000}"/>
    <cellStyle name="60% - Акцент1" xfId="82" xr:uid="{00000000-0005-0000-0000-00003C000000}"/>
    <cellStyle name="60% — акцент1" xfId="83" xr:uid="{00000000-0005-0000-0000-00003D000000}"/>
    <cellStyle name="60% - Акцент1 2" xfId="14" xr:uid="{00000000-0005-0000-0000-00003E000000}"/>
    <cellStyle name="60% - Акцент1 2 2" xfId="84" xr:uid="{00000000-0005-0000-0000-00003F000000}"/>
    <cellStyle name="60% - Акцент2" xfId="85" xr:uid="{00000000-0005-0000-0000-000040000000}"/>
    <cellStyle name="60% — акцент2" xfId="86" xr:uid="{00000000-0005-0000-0000-000041000000}"/>
    <cellStyle name="60% - Акцент2 2" xfId="15" xr:uid="{00000000-0005-0000-0000-000042000000}"/>
    <cellStyle name="60% - Акцент2 2 2" xfId="87" xr:uid="{00000000-0005-0000-0000-000043000000}"/>
    <cellStyle name="60% - Акцент3" xfId="88" xr:uid="{00000000-0005-0000-0000-000044000000}"/>
    <cellStyle name="60% — акцент3" xfId="89" xr:uid="{00000000-0005-0000-0000-000045000000}"/>
    <cellStyle name="60% - Акцент3 2" xfId="16" xr:uid="{00000000-0005-0000-0000-000046000000}"/>
    <cellStyle name="60% - Акцент3 2 2" xfId="90" xr:uid="{00000000-0005-0000-0000-000047000000}"/>
    <cellStyle name="60% - Акцент4" xfId="91" xr:uid="{00000000-0005-0000-0000-000048000000}"/>
    <cellStyle name="60% — акцент4" xfId="92" xr:uid="{00000000-0005-0000-0000-000049000000}"/>
    <cellStyle name="60% - Акцент4 2" xfId="17" xr:uid="{00000000-0005-0000-0000-00004A000000}"/>
    <cellStyle name="60% - Акцент4 2 2" xfId="93" xr:uid="{00000000-0005-0000-0000-00004B000000}"/>
    <cellStyle name="60% - Акцент5" xfId="94" xr:uid="{00000000-0005-0000-0000-00004C000000}"/>
    <cellStyle name="60% — акцент5" xfId="95" xr:uid="{00000000-0005-0000-0000-00004D000000}"/>
    <cellStyle name="60% - Акцент5 2" xfId="18" xr:uid="{00000000-0005-0000-0000-00004E000000}"/>
    <cellStyle name="60% - Акцент5 2 2" xfId="96" xr:uid="{00000000-0005-0000-0000-00004F000000}"/>
    <cellStyle name="60% - Акцент6" xfId="97" xr:uid="{00000000-0005-0000-0000-000050000000}"/>
    <cellStyle name="60% — акцент6" xfId="98" xr:uid="{00000000-0005-0000-0000-000051000000}"/>
    <cellStyle name="60% - Акцент6 2" xfId="19" xr:uid="{00000000-0005-0000-0000-000052000000}"/>
    <cellStyle name="60% - Акцент6 2 2" xfId="99" xr:uid="{00000000-0005-0000-0000-000053000000}"/>
    <cellStyle name="60% – Акцентування1" xfId="150" xr:uid="{00000000-0005-0000-0000-000054000000}"/>
    <cellStyle name="60% – Акцентування2" xfId="151" xr:uid="{00000000-0005-0000-0000-000055000000}"/>
    <cellStyle name="60% – Акцентування3" xfId="152" xr:uid="{00000000-0005-0000-0000-000056000000}"/>
    <cellStyle name="60% – Акцентування4" xfId="153" xr:uid="{00000000-0005-0000-0000-000057000000}"/>
    <cellStyle name="60% – Акцентування5" xfId="154" xr:uid="{00000000-0005-0000-0000-000058000000}"/>
    <cellStyle name="60% – Акцентування6" xfId="155" xr:uid="{00000000-0005-0000-0000-000059000000}"/>
    <cellStyle name="Акцент1" xfId="100" xr:uid="{00000000-0005-0000-0000-00005A000000}"/>
    <cellStyle name="Акцент1 2" xfId="20" xr:uid="{00000000-0005-0000-0000-00005B000000}"/>
    <cellStyle name="Акцент1 2 2" xfId="101" xr:uid="{00000000-0005-0000-0000-00005C000000}"/>
    <cellStyle name="Акцент2" xfId="102" xr:uid="{00000000-0005-0000-0000-00005D000000}"/>
    <cellStyle name="Акцент2 2" xfId="21" xr:uid="{00000000-0005-0000-0000-00005E000000}"/>
    <cellStyle name="Акцент2 2 2" xfId="103" xr:uid="{00000000-0005-0000-0000-00005F000000}"/>
    <cellStyle name="Акцент3" xfId="104" xr:uid="{00000000-0005-0000-0000-000060000000}"/>
    <cellStyle name="Акцент3 2" xfId="22" xr:uid="{00000000-0005-0000-0000-000061000000}"/>
    <cellStyle name="Акцент3 2 2" xfId="105" xr:uid="{00000000-0005-0000-0000-000062000000}"/>
    <cellStyle name="Акцент4" xfId="106" xr:uid="{00000000-0005-0000-0000-000063000000}"/>
    <cellStyle name="Акцент4 2" xfId="23" xr:uid="{00000000-0005-0000-0000-000064000000}"/>
    <cellStyle name="Акцент4 2 2" xfId="107" xr:uid="{00000000-0005-0000-0000-000065000000}"/>
    <cellStyle name="Акцент5" xfId="108" xr:uid="{00000000-0005-0000-0000-000066000000}"/>
    <cellStyle name="Акцент5 2" xfId="24" xr:uid="{00000000-0005-0000-0000-000067000000}"/>
    <cellStyle name="Акцент5 2 2" xfId="109" xr:uid="{00000000-0005-0000-0000-000068000000}"/>
    <cellStyle name="Акцент6" xfId="110" xr:uid="{00000000-0005-0000-0000-000069000000}"/>
    <cellStyle name="Акцент6 2" xfId="25" xr:uid="{00000000-0005-0000-0000-00006A000000}"/>
    <cellStyle name="Акцент6 2 2" xfId="111" xr:uid="{00000000-0005-0000-0000-00006B000000}"/>
    <cellStyle name="Акцентування1" xfId="156" xr:uid="{00000000-0005-0000-0000-00006C000000}"/>
    <cellStyle name="Акцентування2" xfId="157" xr:uid="{00000000-0005-0000-0000-00006D000000}"/>
    <cellStyle name="Акцентування3" xfId="158" xr:uid="{00000000-0005-0000-0000-00006E000000}"/>
    <cellStyle name="Акцентування4" xfId="159" xr:uid="{00000000-0005-0000-0000-00006F000000}"/>
    <cellStyle name="Акцентування5" xfId="160" xr:uid="{00000000-0005-0000-0000-000070000000}"/>
    <cellStyle name="Акцентування6" xfId="161" xr:uid="{00000000-0005-0000-0000-000071000000}"/>
    <cellStyle name="Ввід 2" xfId="162" xr:uid="{00000000-0005-0000-0000-000072000000}"/>
    <cellStyle name="Ввод " xfId="112" xr:uid="{00000000-0005-0000-0000-000073000000}"/>
    <cellStyle name="Ввод  2" xfId="26" xr:uid="{00000000-0005-0000-0000-000074000000}"/>
    <cellStyle name="Ввод  2 2" xfId="113" xr:uid="{00000000-0005-0000-0000-000075000000}"/>
    <cellStyle name="Вывод" xfId="114" xr:uid="{00000000-0005-0000-0000-000076000000}"/>
    <cellStyle name="Вывод 2" xfId="27" xr:uid="{00000000-0005-0000-0000-000077000000}"/>
    <cellStyle name="Вывод 2 2" xfId="115" xr:uid="{00000000-0005-0000-0000-000078000000}"/>
    <cellStyle name="Вычисление" xfId="116" xr:uid="{00000000-0005-0000-0000-000079000000}"/>
    <cellStyle name="Вычисление 2" xfId="28" xr:uid="{00000000-0005-0000-0000-00007A000000}"/>
    <cellStyle name="Вычисление 2 2" xfId="117" xr:uid="{00000000-0005-0000-0000-00007B000000}"/>
    <cellStyle name="Гарний 2" xfId="163" xr:uid="{00000000-0005-0000-0000-00007C000000}"/>
    <cellStyle name="Заголовок 1 2" xfId="118" xr:uid="{00000000-0005-0000-0000-00007D000000}"/>
    <cellStyle name="Заголовок 1 3" xfId="29" xr:uid="{00000000-0005-0000-0000-00007E000000}"/>
    <cellStyle name="Заголовок 2 2" xfId="30" xr:uid="{00000000-0005-0000-0000-00007F000000}"/>
    <cellStyle name="Заголовок 3 2" xfId="119" xr:uid="{00000000-0005-0000-0000-000080000000}"/>
    <cellStyle name="Заголовок 3 3" xfId="31" xr:uid="{00000000-0005-0000-0000-000081000000}"/>
    <cellStyle name="Заголовок 4 2" xfId="120" xr:uid="{00000000-0005-0000-0000-000082000000}"/>
    <cellStyle name="Заголовок 4 3" xfId="32" xr:uid="{00000000-0005-0000-0000-000083000000}"/>
    <cellStyle name="Звичайний" xfId="0" builtinId="0"/>
    <cellStyle name="Звичайний 2" xfId="33" xr:uid="{00000000-0005-0000-0000-000085000000}"/>
    <cellStyle name="Звичайний 2 2" xfId="34" xr:uid="{00000000-0005-0000-0000-000086000000}"/>
    <cellStyle name="Звичайний 2 3" xfId="137" xr:uid="{00000000-0005-0000-0000-000087000000}"/>
    <cellStyle name="Звичайний 3" xfId="1" xr:uid="{00000000-0005-0000-0000-000088000000}"/>
    <cellStyle name="Зв'язана клітинка 2" xfId="164" xr:uid="{00000000-0005-0000-0000-000089000000}"/>
    <cellStyle name="Итог" xfId="121" xr:uid="{00000000-0005-0000-0000-00008A000000}"/>
    <cellStyle name="Итог 2" xfId="35" xr:uid="{00000000-0005-0000-0000-00008B000000}"/>
    <cellStyle name="Контрольна клітинка 2" xfId="165" xr:uid="{00000000-0005-0000-0000-00008C000000}"/>
    <cellStyle name="Контрольная ячейка" xfId="122" xr:uid="{00000000-0005-0000-0000-00008D000000}"/>
    <cellStyle name="Контрольная ячейка 2" xfId="36" xr:uid="{00000000-0005-0000-0000-00008E000000}"/>
    <cellStyle name="Контрольная ячейка 2 2" xfId="123" xr:uid="{00000000-0005-0000-0000-00008F000000}"/>
    <cellStyle name="Назва 2" xfId="166" xr:uid="{00000000-0005-0000-0000-000090000000}"/>
    <cellStyle name="Название" xfId="124" xr:uid="{00000000-0005-0000-0000-000091000000}"/>
    <cellStyle name="Название 2" xfId="125" xr:uid="{00000000-0005-0000-0000-000092000000}"/>
    <cellStyle name="Нейтральний 2" xfId="167" xr:uid="{00000000-0005-0000-0000-000093000000}"/>
    <cellStyle name="Нейтральный" xfId="126" xr:uid="{00000000-0005-0000-0000-000094000000}"/>
    <cellStyle name="Нейтральный 2" xfId="37" xr:uid="{00000000-0005-0000-0000-000095000000}"/>
    <cellStyle name="Нейтральный 2 2" xfId="127" xr:uid="{00000000-0005-0000-0000-000096000000}"/>
    <cellStyle name="Обчислення 2" xfId="168" xr:uid="{00000000-0005-0000-0000-000097000000}"/>
    <cellStyle name="Обычный 2" xfId="38" xr:uid="{00000000-0005-0000-0000-000098000000}"/>
    <cellStyle name="Обычный 2 2" xfId="169" xr:uid="{00000000-0005-0000-0000-000099000000}"/>
    <cellStyle name="Обычный 4" xfId="39" xr:uid="{00000000-0005-0000-0000-00009A000000}"/>
    <cellStyle name="Обычный_ZV1PIV98" xfId="177" xr:uid="{A46816FF-1D02-4144-8D83-BF52A666CC7B}"/>
    <cellStyle name="Обычный_дод на комісію про затверд бюд 2004" xfId="176" xr:uid="{7E644454-7705-4C80-8C71-FBA98BCD49E6}"/>
    <cellStyle name="Підсумок 2" xfId="170" xr:uid="{00000000-0005-0000-0000-00009B000000}"/>
    <cellStyle name="Плохой" xfId="128" xr:uid="{00000000-0005-0000-0000-00009C000000}"/>
    <cellStyle name="Плохой 2" xfId="40" xr:uid="{00000000-0005-0000-0000-00009D000000}"/>
    <cellStyle name="Плохой 2 2" xfId="129" xr:uid="{00000000-0005-0000-0000-00009E000000}"/>
    <cellStyle name="Поганий 2" xfId="171" xr:uid="{00000000-0005-0000-0000-00009F000000}"/>
    <cellStyle name="Пояснение" xfId="130" xr:uid="{00000000-0005-0000-0000-0000A0000000}"/>
    <cellStyle name="Пояснение 2" xfId="41" xr:uid="{00000000-0005-0000-0000-0000A1000000}"/>
    <cellStyle name="Примечание" xfId="131" xr:uid="{00000000-0005-0000-0000-0000A2000000}"/>
    <cellStyle name="Примечание 2" xfId="42" xr:uid="{00000000-0005-0000-0000-0000A3000000}"/>
    <cellStyle name="Примечание 2 2" xfId="132" xr:uid="{00000000-0005-0000-0000-0000A4000000}"/>
    <cellStyle name="Примітка 2" xfId="172" xr:uid="{00000000-0005-0000-0000-0000A5000000}"/>
    <cellStyle name="Результат 2" xfId="173" xr:uid="{00000000-0005-0000-0000-0000A6000000}"/>
    <cellStyle name="Связанная ячейка" xfId="133" xr:uid="{00000000-0005-0000-0000-0000A7000000}"/>
    <cellStyle name="Связанная ячейка 2" xfId="43" xr:uid="{00000000-0005-0000-0000-0000A8000000}"/>
    <cellStyle name="Текст попередження 2" xfId="174" xr:uid="{00000000-0005-0000-0000-0000A9000000}"/>
    <cellStyle name="Текст пояснення 2" xfId="175" xr:uid="{00000000-0005-0000-0000-0000AA000000}"/>
    <cellStyle name="Текст предупреждения" xfId="134" xr:uid="{00000000-0005-0000-0000-0000AB000000}"/>
    <cellStyle name="Текст предупреждения 2" xfId="44" xr:uid="{00000000-0005-0000-0000-0000AC000000}"/>
    <cellStyle name="Хороший" xfId="135" xr:uid="{00000000-0005-0000-0000-0000AD000000}"/>
    <cellStyle name="Хороший 2" xfId="45" xr:uid="{00000000-0005-0000-0000-0000AE000000}"/>
    <cellStyle name="Хороший 2 2" xfId="136" xr:uid="{00000000-0005-0000-0000-0000A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0"/>
  <sheetViews>
    <sheetView tabSelected="1" view="pageBreakPreview" topLeftCell="A80" zoomScale="70" zoomScaleNormal="70" zoomScaleSheetLayoutView="70" workbookViewId="0">
      <selection activeCell="N73" sqref="N73"/>
    </sheetView>
  </sheetViews>
  <sheetFormatPr defaultColWidth="21.85546875" defaultRowHeight="22.5" x14ac:dyDescent="0.35"/>
  <cols>
    <col min="1" max="1" width="51.140625" style="19" customWidth="1"/>
    <col min="2" max="2" width="22.28515625" style="19" customWidth="1"/>
    <col min="3" max="3" width="22.5703125" style="19" customWidth="1"/>
    <col min="4" max="5" width="22" style="19" hidden="1" customWidth="1"/>
    <col min="6" max="6" width="22" style="19" bestFit="1" customWidth="1"/>
    <col min="7" max="7" width="21.5703125" style="19" customWidth="1"/>
    <col min="8" max="8" width="19.28515625" style="19" hidden="1" customWidth="1"/>
    <col min="9" max="13" width="22.5703125" style="19" hidden="1" customWidth="1"/>
    <col min="14" max="14" width="33.42578125" style="19" bestFit="1" customWidth="1"/>
    <col min="15" max="15" width="26.28515625" style="19" customWidth="1"/>
    <col min="16" max="16" width="31.28515625" style="19" customWidth="1"/>
    <col min="17" max="17" width="28.5703125" style="19" customWidth="1"/>
    <col min="18" max="16384" width="21.85546875" style="19"/>
  </cols>
  <sheetData>
    <row r="1" spans="1:17" x14ac:dyDescent="0.35">
      <c r="H1" s="75" t="s">
        <v>24</v>
      </c>
      <c r="I1" s="75"/>
      <c r="J1" s="20"/>
      <c r="K1" s="20"/>
      <c r="L1" s="48"/>
      <c r="M1" s="55"/>
    </row>
    <row r="2" spans="1:17" ht="72" customHeight="1" x14ac:dyDescent="0.35">
      <c r="A2" s="76" t="s">
        <v>43</v>
      </c>
      <c r="B2" s="76"/>
      <c r="C2" s="76"/>
      <c r="D2" s="76"/>
      <c r="E2" s="76"/>
      <c r="F2" s="76"/>
      <c r="G2" s="76"/>
      <c r="H2" s="30">
        <v>43524</v>
      </c>
      <c r="I2" s="30">
        <v>43552</v>
      </c>
      <c r="J2" s="30">
        <v>43580</v>
      </c>
      <c r="K2" s="30" t="s">
        <v>27</v>
      </c>
      <c r="L2" s="30">
        <v>43671</v>
      </c>
      <c r="M2" s="30">
        <v>43699</v>
      </c>
      <c r="N2" s="31" t="s">
        <v>25</v>
      </c>
    </row>
    <row r="3" spans="1:17" ht="52.5" customHeight="1" x14ac:dyDescent="0.35">
      <c r="A3" s="77" t="s">
        <v>13</v>
      </c>
      <c r="B3" s="77"/>
      <c r="C3" s="77"/>
      <c r="D3" s="77"/>
      <c r="E3" s="77"/>
      <c r="F3" s="77"/>
      <c r="G3" s="32">
        <f>13162685.14-200000</f>
        <v>12962685.140000001</v>
      </c>
      <c r="H3" s="33">
        <v>335304</v>
      </c>
      <c r="I3" s="33">
        <v>2043504</v>
      </c>
      <c r="J3" s="33">
        <v>8649512</v>
      </c>
      <c r="K3" s="33">
        <f>999680+200000</f>
        <v>1199680</v>
      </c>
      <c r="L3" s="33"/>
      <c r="M3" s="33">
        <v>709448</v>
      </c>
      <c r="N3" s="34">
        <f>G3-H3-I3-J3-K3-M3</f>
        <v>25237.140000000596</v>
      </c>
      <c r="O3" s="21"/>
    </row>
    <row r="4" spans="1:17" ht="52.5" customHeight="1" x14ac:dyDescent="0.35">
      <c r="A4" s="77" t="s">
        <v>14</v>
      </c>
      <c r="B4" s="77"/>
      <c r="C4" s="77"/>
      <c r="D4" s="77"/>
      <c r="E4" s="77"/>
      <c r="F4" s="77"/>
      <c r="G4" s="32">
        <v>5842.02</v>
      </c>
      <c r="H4" s="32"/>
      <c r="I4" s="32"/>
      <c r="J4" s="32"/>
      <c r="K4" s="32"/>
      <c r="L4" s="32"/>
      <c r="M4" s="32"/>
      <c r="N4" s="34">
        <f t="shared" ref="N4:N9" si="0">G4-H4-I4-J4-K4</f>
        <v>5842.02</v>
      </c>
      <c r="Q4" s="21"/>
    </row>
    <row r="5" spans="1:17" s="22" customFormat="1" ht="52.5" customHeight="1" x14ac:dyDescent="0.35">
      <c r="A5" s="77" t="s">
        <v>15</v>
      </c>
      <c r="B5" s="77"/>
      <c r="C5" s="77"/>
      <c r="D5" s="77"/>
      <c r="E5" s="77"/>
      <c r="F5" s="77"/>
      <c r="G5" s="32">
        <v>1770178.02</v>
      </c>
      <c r="H5" s="32"/>
      <c r="I5" s="32"/>
      <c r="J5" s="32"/>
      <c r="K5" s="32">
        <v>1770000</v>
      </c>
      <c r="L5" s="32"/>
      <c r="M5" s="32"/>
      <c r="N5" s="34">
        <f t="shared" si="0"/>
        <v>178.02000000001863</v>
      </c>
      <c r="Q5" s="23"/>
    </row>
    <row r="6" spans="1:17" ht="52.5" customHeight="1" x14ac:dyDescent="0.35">
      <c r="A6" s="77" t="s">
        <v>16</v>
      </c>
      <c r="B6" s="77"/>
      <c r="C6" s="77"/>
      <c r="D6" s="77"/>
      <c r="E6" s="77"/>
      <c r="F6" s="77"/>
      <c r="G6" s="32">
        <v>14631260.439999999</v>
      </c>
      <c r="H6" s="32">
        <v>8354041</v>
      </c>
      <c r="I6" s="32">
        <v>534000</v>
      </c>
      <c r="J6" s="32">
        <v>5000000</v>
      </c>
      <c r="K6" s="32">
        <v>500000</v>
      </c>
      <c r="L6" s="32"/>
      <c r="M6" s="32">
        <v>150000</v>
      </c>
      <c r="N6" s="34">
        <f>G6-H6-I6-J6-K6-M6</f>
        <v>93219.439999999478</v>
      </c>
      <c r="Q6" s="21"/>
    </row>
    <row r="7" spans="1:17" ht="52.5" customHeight="1" x14ac:dyDescent="0.35">
      <c r="A7" s="77" t="s">
        <v>17</v>
      </c>
      <c r="B7" s="77"/>
      <c r="C7" s="77"/>
      <c r="D7" s="77"/>
      <c r="E7" s="77"/>
      <c r="F7" s="77"/>
      <c r="G7" s="32">
        <v>440802.52</v>
      </c>
      <c r="H7" s="32"/>
      <c r="I7" s="32"/>
      <c r="J7" s="32"/>
      <c r="K7" s="32"/>
      <c r="L7" s="32">
        <v>440802</v>
      </c>
      <c r="M7" s="32"/>
      <c r="N7" s="34">
        <f>G7-H7-I7-J7-K7-L7</f>
        <v>0.52000000001862645</v>
      </c>
      <c r="Q7" s="21"/>
    </row>
    <row r="8" spans="1:17" ht="52.5" customHeight="1" x14ac:dyDescent="0.35">
      <c r="A8" s="77" t="s">
        <v>18</v>
      </c>
      <c r="B8" s="77"/>
      <c r="C8" s="77"/>
      <c r="D8" s="77"/>
      <c r="E8" s="77"/>
      <c r="F8" s="77"/>
      <c r="G8" s="32">
        <v>196143.97</v>
      </c>
      <c r="H8" s="32"/>
      <c r="I8" s="32"/>
      <c r="J8" s="32"/>
      <c r="K8" s="32"/>
      <c r="L8" s="32"/>
      <c r="M8" s="32"/>
      <c r="N8" s="34">
        <f t="shared" si="0"/>
        <v>196143.97</v>
      </c>
    </row>
    <row r="9" spans="1:17" ht="52.5" customHeight="1" x14ac:dyDescent="0.35">
      <c r="A9" s="77" t="s">
        <v>19</v>
      </c>
      <c r="B9" s="77"/>
      <c r="C9" s="77"/>
      <c r="D9" s="77"/>
      <c r="E9" s="77"/>
      <c r="F9" s="77"/>
      <c r="G9" s="32">
        <v>130089.60000000001</v>
      </c>
      <c r="H9" s="32"/>
      <c r="I9" s="32"/>
      <c r="J9" s="32"/>
      <c r="K9" s="32"/>
      <c r="L9" s="32"/>
      <c r="M9" s="32"/>
      <c r="N9" s="34">
        <f t="shared" si="0"/>
        <v>130089.60000000001</v>
      </c>
    </row>
    <row r="10" spans="1:17" ht="52.5" customHeight="1" x14ac:dyDescent="0.35">
      <c r="A10" s="76" t="s">
        <v>28</v>
      </c>
      <c r="B10" s="76"/>
      <c r="C10" s="76"/>
      <c r="D10" s="76"/>
      <c r="E10" s="76"/>
      <c r="F10" s="76"/>
      <c r="G10" s="32">
        <v>18162000</v>
      </c>
      <c r="H10" s="32"/>
      <c r="I10" s="32"/>
      <c r="J10" s="32"/>
      <c r="K10" s="32"/>
      <c r="L10" s="32"/>
      <c r="M10" s="32"/>
      <c r="N10" s="34">
        <f>N3+N6</f>
        <v>118456.58000000007</v>
      </c>
    </row>
    <row r="11" spans="1:17" s="24" customFormat="1" ht="117" customHeight="1" x14ac:dyDescent="0.2">
      <c r="A11" s="1" t="s">
        <v>9</v>
      </c>
      <c r="B11" s="2" t="s">
        <v>71</v>
      </c>
      <c r="C11" s="2" t="s">
        <v>70</v>
      </c>
      <c r="D11" s="2" t="s">
        <v>8</v>
      </c>
      <c r="E11" s="2" t="s">
        <v>10</v>
      </c>
      <c r="F11" s="2" t="s">
        <v>11</v>
      </c>
      <c r="G11" s="2" t="s">
        <v>0</v>
      </c>
      <c r="H11" s="2"/>
      <c r="I11" s="2"/>
      <c r="J11" s="2"/>
      <c r="K11" s="2"/>
      <c r="L11" s="2"/>
      <c r="M11" s="2"/>
      <c r="N11" s="35" t="s">
        <v>65</v>
      </c>
    </row>
    <row r="12" spans="1:17" s="26" customFormat="1" x14ac:dyDescent="0.35">
      <c r="A12" s="8" t="s">
        <v>20</v>
      </c>
      <c r="B12" s="13">
        <f t="shared" ref="B12:G12" si="1">SUM(B13:B14)</f>
        <v>75000</v>
      </c>
      <c r="C12" s="13">
        <f t="shared" si="1"/>
        <v>0</v>
      </c>
      <c r="D12" s="13">
        <f t="shared" si="1"/>
        <v>0</v>
      </c>
      <c r="E12" s="13">
        <f t="shared" si="1"/>
        <v>0</v>
      </c>
      <c r="F12" s="13">
        <f t="shared" si="1"/>
        <v>-5532</v>
      </c>
      <c r="G12" s="13">
        <f t="shared" si="1"/>
        <v>69468</v>
      </c>
      <c r="H12" s="13"/>
      <c r="I12" s="13"/>
      <c r="J12" s="13"/>
      <c r="K12" s="13"/>
      <c r="L12" s="13"/>
      <c r="M12" s="13"/>
      <c r="N12" s="60">
        <f>SUM(N14:N14)</f>
        <v>0</v>
      </c>
      <c r="O12" s="25"/>
    </row>
    <row r="13" spans="1:17" s="26" customFormat="1" ht="117" customHeight="1" x14ac:dyDescent="0.35">
      <c r="A13" s="9" t="s">
        <v>50</v>
      </c>
      <c r="B13" s="14">
        <v>75000</v>
      </c>
      <c r="C13" s="56"/>
      <c r="D13" s="56"/>
      <c r="E13" s="56"/>
      <c r="F13" s="56"/>
      <c r="G13" s="14">
        <f>SUM(B13:F13)</f>
        <v>75000</v>
      </c>
      <c r="H13" s="56"/>
      <c r="I13" s="56"/>
      <c r="J13" s="56"/>
      <c r="K13" s="56"/>
      <c r="L13" s="56"/>
      <c r="M13" s="56"/>
      <c r="N13" s="62" t="s">
        <v>67</v>
      </c>
      <c r="O13" s="25"/>
    </row>
    <row r="14" spans="1:17" s="26" customFormat="1" ht="87" customHeight="1" x14ac:dyDescent="0.35">
      <c r="A14" s="9" t="s">
        <v>51</v>
      </c>
      <c r="B14" s="15"/>
      <c r="C14" s="15"/>
      <c r="D14" s="14"/>
      <c r="E14" s="14"/>
      <c r="F14" s="14">
        <v>-5532</v>
      </c>
      <c r="G14" s="14">
        <f>SUM(B14:F14)</f>
        <v>-5532</v>
      </c>
      <c r="H14" s="14"/>
      <c r="I14" s="14"/>
      <c r="J14" s="14"/>
      <c r="K14" s="14"/>
      <c r="L14" s="14"/>
      <c r="M14" s="14"/>
      <c r="N14" s="9" t="s">
        <v>68</v>
      </c>
    </row>
    <row r="15" spans="1:17" s="27" customFormat="1" ht="36.75" customHeight="1" x14ac:dyDescent="0.35">
      <c r="A15" s="5" t="s">
        <v>4</v>
      </c>
      <c r="B15" s="49">
        <f>SUM(B16:B18)</f>
        <v>590000</v>
      </c>
      <c r="C15" s="49">
        <f t="shared" ref="C15:G15" si="2">SUM(C16:C18)</f>
        <v>0</v>
      </c>
      <c r="D15" s="49">
        <f t="shared" si="2"/>
        <v>0</v>
      </c>
      <c r="E15" s="49">
        <f t="shared" si="2"/>
        <v>0</v>
      </c>
      <c r="F15" s="49">
        <f t="shared" si="2"/>
        <v>0</v>
      </c>
      <c r="G15" s="49">
        <f t="shared" si="2"/>
        <v>590000</v>
      </c>
      <c r="H15" s="49"/>
      <c r="I15" s="49"/>
      <c r="J15" s="49"/>
      <c r="K15" s="49"/>
      <c r="L15" s="49"/>
      <c r="M15" s="49"/>
      <c r="N15" s="63"/>
    </row>
    <row r="16" spans="1:17" s="27" customFormat="1" ht="107.25" customHeight="1" x14ac:dyDescent="0.35">
      <c r="A16" s="9" t="s">
        <v>38</v>
      </c>
      <c r="B16" s="50"/>
      <c r="C16" s="50"/>
      <c r="D16" s="50"/>
      <c r="E16" s="50"/>
      <c r="F16" s="50">
        <v>198000</v>
      </c>
      <c r="G16" s="10">
        <f t="shared" ref="G16:G18" si="3">SUM(B16:F16)</f>
        <v>198000</v>
      </c>
      <c r="H16" s="50"/>
      <c r="I16" s="50"/>
      <c r="J16" s="50"/>
      <c r="K16" s="50"/>
      <c r="L16" s="50"/>
      <c r="M16" s="50"/>
      <c r="N16" s="62" t="s">
        <v>72</v>
      </c>
    </row>
    <row r="17" spans="1:14" s="27" customFormat="1" ht="107.25" customHeight="1" x14ac:dyDescent="0.35">
      <c r="A17" s="7" t="s">
        <v>40</v>
      </c>
      <c r="B17" s="50"/>
      <c r="C17" s="50"/>
      <c r="D17" s="50"/>
      <c r="E17" s="50"/>
      <c r="F17" s="50">
        <v>-198000</v>
      </c>
      <c r="G17" s="10">
        <f t="shared" si="3"/>
        <v>-198000</v>
      </c>
      <c r="H17" s="50"/>
      <c r="I17" s="50"/>
      <c r="J17" s="50"/>
      <c r="K17" s="50"/>
      <c r="L17" s="50"/>
      <c r="M17" s="50"/>
      <c r="N17" s="62" t="s">
        <v>69</v>
      </c>
    </row>
    <row r="18" spans="1:14" s="27" customFormat="1" ht="107.25" customHeight="1" x14ac:dyDescent="0.35">
      <c r="A18" s="7" t="s">
        <v>49</v>
      </c>
      <c r="B18" s="50">
        <v>590000</v>
      </c>
      <c r="C18" s="50"/>
      <c r="D18" s="50"/>
      <c r="E18" s="50"/>
      <c r="F18" s="50"/>
      <c r="G18" s="10">
        <f t="shared" si="3"/>
        <v>590000</v>
      </c>
      <c r="H18" s="50"/>
      <c r="I18" s="50"/>
      <c r="J18" s="50"/>
      <c r="K18" s="50"/>
      <c r="L18" s="50"/>
      <c r="M18" s="50"/>
      <c r="N18" s="62" t="s">
        <v>73</v>
      </c>
    </row>
    <row r="19" spans="1:14" s="27" customFormat="1" x14ac:dyDescent="0.35">
      <c r="A19" s="5" t="s">
        <v>29</v>
      </c>
      <c r="B19" s="11">
        <f t="shared" ref="B19:G19" si="4">SUM(B20:B28)</f>
        <v>0</v>
      </c>
      <c r="C19" s="11">
        <f t="shared" si="4"/>
        <v>0</v>
      </c>
      <c r="D19" s="11">
        <f t="shared" si="4"/>
        <v>0</v>
      </c>
      <c r="E19" s="11">
        <f t="shared" si="4"/>
        <v>0</v>
      </c>
      <c r="F19" s="11">
        <f t="shared" si="4"/>
        <v>0</v>
      </c>
      <c r="G19" s="11">
        <f t="shared" si="4"/>
        <v>0</v>
      </c>
      <c r="H19" s="11"/>
      <c r="I19" s="11"/>
      <c r="J19" s="11"/>
      <c r="K19" s="11"/>
      <c r="L19" s="11"/>
      <c r="M19" s="11"/>
      <c r="N19" s="9"/>
    </row>
    <row r="20" spans="1:14" s="27" customFormat="1" ht="113.25" hidden="1" x14ac:dyDescent="0.35">
      <c r="A20" s="7" t="s">
        <v>23</v>
      </c>
      <c r="B20" s="10"/>
      <c r="C20" s="51"/>
      <c r="D20" s="10"/>
      <c r="E20" s="10"/>
      <c r="F20" s="10"/>
      <c r="G20" s="10">
        <f>SUM(B20:F20)</f>
        <v>0</v>
      </c>
      <c r="H20" s="10"/>
      <c r="I20" s="10"/>
      <c r="J20" s="10"/>
      <c r="K20" s="10"/>
      <c r="L20" s="10"/>
      <c r="M20" s="10"/>
      <c r="N20" s="9"/>
    </row>
    <row r="21" spans="1:14" s="27" customFormat="1" ht="169.5" hidden="1" x14ac:dyDescent="0.35">
      <c r="A21" s="7" t="s">
        <v>22</v>
      </c>
      <c r="B21" s="51"/>
      <c r="C21" s="51"/>
      <c r="D21" s="10"/>
      <c r="E21" s="10"/>
      <c r="F21" s="10"/>
      <c r="G21" s="10">
        <f>SUM(B21:F21)</f>
        <v>0</v>
      </c>
      <c r="H21" s="10"/>
      <c r="I21" s="10"/>
      <c r="J21" s="10"/>
      <c r="K21" s="10"/>
      <c r="L21" s="10"/>
      <c r="M21" s="10"/>
      <c r="N21" s="9"/>
    </row>
    <row r="22" spans="1:14" s="27" customFormat="1" ht="113.25" hidden="1" x14ac:dyDescent="0.35">
      <c r="A22" s="7" t="s">
        <v>34</v>
      </c>
      <c r="B22" s="51"/>
      <c r="C22" s="51"/>
      <c r="D22" s="10"/>
      <c r="E22" s="10"/>
      <c r="F22" s="10"/>
      <c r="G22" s="10">
        <f t="shared" ref="G22:G27" si="5">SUM(B22:F22)</f>
        <v>0</v>
      </c>
      <c r="H22" s="10"/>
      <c r="I22" s="10"/>
      <c r="J22" s="10"/>
      <c r="K22" s="10"/>
      <c r="L22" s="10"/>
      <c r="M22" s="10"/>
      <c r="N22" s="9"/>
    </row>
    <row r="23" spans="1:14" s="27" customFormat="1" ht="85.5" hidden="1" customHeight="1" x14ac:dyDescent="0.35">
      <c r="A23" s="7" t="s">
        <v>35</v>
      </c>
      <c r="B23" s="51"/>
      <c r="C23" s="51"/>
      <c r="D23" s="10"/>
      <c r="E23" s="10"/>
      <c r="F23" s="10"/>
      <c r="G23" s="10">
        <f t="shared" si="5"/>
        <v>0</v>
      </c>
      <c r="H23" s="10"/>
      <c r="I23" s="10"/>
      <c r="J23" s="10"/>
      <c r="K23" s="10"/>
      <c r="L23" s="10"/>
      <c r="M23" s="10"/>
      <c r="N23" s="9"/>
    </row>
    <row r="24" spans="1:14" s="27" customFormat="1" ht="51" customHeight="1" x14ac:dyDescent="0.35">
      <c r="A24" s="61" t="s">
        <v>52</v>
      </c>
      <c r="B24" s="51"/>
      <c r="C24" s="51"/>
      <c r="D24" s="10"/>
      <c r="E24" s="10"/>
      <c r="F24" s="10">
        <v>-184149.77</v>
      </c>
      <c r="G24" s="10">
        <f t="shared" si="5"/>
        <v>-184149.77</v>
      </c>
      <c r="H24" s="10"/>
      <c r="I24" s="10"/>
      <c r="J24" s="10"/>
      <c r="K24" s="10"/>
      <c r="L24" s="10"/>
      <c r="M24" s="10"/>
      <c r="N24" s="9" t="s">
        <v>77</v>
      </c>
    </row>
    <row r="25" spans="1:14" s="27" customFormat="1" ht="80.25" customHeight="1" x14ac:dyDescent="0.35">
      <c r="A25" s="61" t="s">
        <v>48</v>
      </c>
      <c r="B25" s="51"/>
      <c r="C25" s="51"/>
      <c r="D25" s="10"/>
      <c r="E25" s="10"/>
      <c r="F25" s="10">
        <v>-200000</v>
      </c>
      <c r="G25" s="10">
        <f t="shared" si="5"/>
        <v>-200000</v>
      </c>
      <c r="H25" s="10"/>
      <c r="I25" s="10"/>
      <c r="J25" s="10"/>
      <c r="K25" s="10"/>
      <c r="L25" s="10"/>
      <c r="M25" s="10"/>
      <c r="N25" s="9" t="s">
        <v>76</v>
      </c>
    </row>
    <row r="26" spans="1:14" s="27" customFormat="1" ht="56.25" x14ac:dyDescent="0.35">
      <c r="A26" s="61" t="s">
        <v>47</v>
      </c>
      <c r="B26" s="51"/>
      <c r="C26" s="51"/>
      <c r="D26" s="10"/>
      <c r="E26" s="10"/>
      <c r="F26" s="10">
        <v>-100316.14</v>
      </c>
      <c r="G26" s="10">
        <f t="shared" si="5"/>
        <v>-100316.14</v>
      </c>
      <c r="H26" s="10"/>
      <c r="I26" s="10"/>
      <c r="J26" s="10"/>
      <c r="K26" s="10"/>
      <c r="L26" s="10"/>
      <c r="M26" s="10"/>
      <c r="N26" s="9" t="s">
        <v>75</v>
      </c>
    </row>
    <row r="27" spans="1:14" s="27" customFormat="1" ht="150" x14ac:dyDescent="0.35">
      <c r="A27" s="9" t="s">
        <v>46</v>
      </c>
      <c r="B27" s="51"/>
      <c r="C27" s="51"/>
      <c r="D27" s="10"/>
      <c r="E27" s="10"/>
      <c r="F27" s="10">
        <v>-382460.05</v>
      </c>
      <c r="G27" s="10">
        <f t="shared" si="5"/>
        <v>-382460.05</v>
      </c>
      <c r="H27" s="10"/>
      <c r="I27" s="10"/>
      <c r="J27" s="10"/>
      <c r="K27" s="10"/>
      <c r="L27" s="10"/>
      <c r="M27" s="10"/>
      <c r="N27" s="9" t="s">
        <v>74</v>
      </c>
    </row>
    <row r="28" spans="1:14" s="27" customFormat="1" ht="57" customHeight="1" x14ac:dyDescent="0.35">
      <c r="A28" s="7" t="s">
        <v>45</v>
      </c>
      <c r="B28" s="50"/>
      <c r="C28" s="50"/>
      <c r="D28" s="10"/>
      <c r="E28" s="10"/>
      <c r="F28" s="10">
        <v>866925.96</v>
      </c>
      <c r="G28" s="10">
        <f>SUM(B28:F28)</f>
        <v>866925.96</v>
      </c>
      <c r="H28" s="10"/>
      <c r="I28" s="10"/>
      <c r="J28" s="10"/>
      <c r="K28" s="10"/>
      <c r="L28" s="10"/>
      <c r="M28" s="10"/>
      <c r="N28" s="9" t="s">
        <v>78</v>
      </c>
    </row>
    <row r="29" spans="1:14" s="26" customFormat="1" x14ac:dyDescent="0.35">
      <c r="A29" s="5" t="s">
        <v>1</v>
      </c>
      <c r="B29" s="11">
        <f t="shared" ref="B29:F29" si="6">SUM(B30:B36)</f>
        <v>44448</v>
      </c>
      <c r="C29" s="11">
        <f t="shared" si="6"/>
        <v>0</v>
      </c>
      <c r="D29" s="11">
        <f t="shared" si="6"/>
        <v>0</v>
      </c>
      <c r="E29" s="11">
        <f t="shared" si="6"/>
        <v>0</v>
      </c>
      <c r="F29" s="11">
        <f t="shared" si="6"/>
        <v>155532</v>
      </c>
      <c r="G29" s="11">
        <f>SUM(G30:G36)</f>
        <v>199980</v>
      </c>
      <c r="H29" s="11"/>
      <c r="I29" s="11"/>
      <c r="J29" s="11"/>
      <c r="K29" s="11"/>
      <c r="L29" s="11"/>
      <c r="M29" s="11"/>
      <c r="N29" s="63">
        <f>SUM(N30:N36)</f>
        <v>0</v>
      </c>
    </row>
    <row r="30" spans="1:14" s="26" customFormat="1" ht="124.5" customHeight="1" x14ac:dyDescent="0.35">
      <c r="A30" s="16" t="s">
        <v>42</v>
      </c>
      <c r="B30" s="52"/>
      <c r="C30" s="50"/>
      <c r="D30" s="10"/>
      <c r="E30" s="10"/>
      <c r="F30" s="10">
        <v>542721</v>
      </c>
      <c r="G30" s="10">
        <f>SUM(B30:F30)</f>
        <v>542721</v>
      </c>
      <c r="H30" s="10"/>
      <c r="I30" s="10"/>
      <c r="J30" s="10"/>
      <c r="K30" s="10"/>
      <c r="L30" s="10"/>
      <c r="M30" s="10"/>
      <c r="N30" s="9" t="s">
        <v>79</v>
      </c>
    </row>
    <row r="31" spans="1:14" s="26" customFormat="1" ht="75.75" x14ac:dyDescent="0.35">
      <c r="A31" s="16" t="s">
        <v>44</v>
      </c>
      <c r="B31" s="52">
        <v>44448</v>
      </c>
      <c r="C31" s="50"/>
      <c r="D31" s="10"/>
      <c r="E31" s="10"/>
      <c r="F31" s="10">
        <f>199980-44448</f>
        <v>155532</v>
      </c>
      <c r="G31" s="10">
        <f t="shared" ref="G31:G36" si="7">SUM(B31:F31)</f>
        <v>199980</v>
      </c>
      <c r="H31" s="10"/>
      <c r="I31" s="10"/>
      <c r="J31" s="10"/>
      <c r="K31" s="10"/>
      <c r="L31" s="10"/>
      <c r="M31" s="10"/>
      <c r="N31" s="9" t="s">
        <v>80</v>
      </c>
    </row>
    <row r="32" spans="1:14" s="26" customFormat="1" ht="63" customHeight="1" x14ac:dyDescent="0.35">
      <c r="A32" s="16" t="s">
        <v>81</v>
      </c>
      <c r="B32" s="52"/>
      <c r="C32" s="50"/>
      <c r="D32" s="10"/>
      <c r="E32" s="10"/>
      <c r="F32" s="10">
        <v>200000</v>
      </c>
      <c r="G32" s="10">
        <f t="shared" si="7"/>
        <v>200000</v>
      </c>
      <c r="H32" s="10"/>
      <c r="I32" s="10"/>
      <c r="J32" s="10"/>
      <c r="K32" s="10"/>
      <c r="L32" s="10"/>
      <c r="M32" s="10"/>
      <c r="N32" s="9" t="s">
        <v>83</v>
      </c>
    </row>
    <row r="33" spans="1:15" s="26" customFormat="1" ht="112.5" x14ac:dyDescent="0.35">
      <c r="A33" s="66" t="s">
        <v>53</v>
      </c>
      <c r="B33" s="52"/>
      <c r="C33" s="50"/>
      <c r="D33" s="10"/>
      <c r="E33" s="10"/>
      <c r="F33" s="10">
        <v>-200000</v>
      </c>
      <c r="G33" s="10">
        <f t="shared" si="7"/>
        <v>-200000</v>
      </c>
      <c r="H33" s="10"/>
      <c r="I33" s="10"/>
      <c r="J33" s="10"/>
      <c r="K33" s="10"/>
      <c r="L33" s="10"/>
      <c r="M33" s="10"/>
      <c r="N33" s="9" t="s">
        <v>84</v>
      </c>
    </row>
    <row r="34" spans="1:15" s="26" customFormat="1" ht="150" x14ac:dyDescent="0.35">
      <c r="A34" s="16" t="s">
        <v>54</v>
      </c>
      <c r="B34" s="52"/>
      <c r="C34" s="50"/>
      <c r="D34" s="10"/>
      <c r="E34" s="10"/>
      <c r="F34" s="10">
        <v>-300000</v>
      </c>
      <c r="G34" s="10">
        <f t="shared" si="7"/>
        <v>-300000</v>
      </c>
      <c r="H34" s="10"/>
      <c r="I34" s="10"/>
      <c r="J34" s="10"/>
      <c r="K34" s="10"/>
      <c r="L34" s="10"/>
      <c r="M34" s="10"/>
      <c r="N34" s="9" t="s">
        <v>128</v>
      </c>
    </row>
    <row r="35" spans="1:15" s="26" customFormat="1" ht="93.75" x14ac:dyDescent="0.35">
      <c r="A35" s="66" t="s">
        <v>56</v>
      </c>
      <c r="B35" s="52"/>
      <c r="C35" s="50"/>
      <c r="D35" s="10"/>
      <c r="E35" s="10"/>
      <c r="F35" s="10">
        <v>-13321</v>
      </c>
      <c r="G35" s="10">
        <f t="shared" si="7"/>
        <v>-13321</v>
      </c>
      <c r="H35" s="10"/>
      <c r="I35" s="10"/>
      <c r="J35" s="10"/>
      <c r="K35" s="10"/>
      <c r="L35" s="10"/>
      <c r="M35" s="10"/>
      <c r="N35" s="9" t="s">
        <v>82</v>
      </c>
    </row>
    <row r="36" spans="1:15" s="26" customFormat="1" ht="156.75" customHeight="1" x14ac:dyDescent="0.35">
      <c r="A36" s="66" t="s">
        <v>55</v>
      </c>
      <c r="B36" s="52"/>
      <c r="C36" s="50"/>
      <c r="D36" s="10"/>
      <c r="E36" s="10"/>
      <c r="F36" s="10">
        <v>-229400</v>
      </c>
      <c r="G36" s="10">
        <f t="shared" si="7"/>
        <v>-229400</v>
      </c>
      <c r="H36" s="10"/>
      <c r="I36" s="10"/>
      <c r="J36" s="10"/>
      <c r="K36" s="10"/>
      <c r="L36" s="10"/>
      <c r="M36" s="10"/>
      <c r="N36" s="9" t="s">
        <v>127</v>
      </c>
    </row>
    <row r="37" spans="1:15" s="26" customFormat="1" x14ac:dyDescent="0.35">
      <c r="A37" s="4" t="s">
        <v>7</v>
      </c>
      <c r="B37" s="12">
        <f>SUM(B38:B46)</f>
        <v>0</v>
      </c>
      <c r="C37" s="12">
        <f t="shared" ref="C37:G37" si="8">SUM(C38:C46)</f>
        <v>0</v>
      </c>
      <c r="D37" s="12">
        <f t="shared" si="8"/>
        <v>0</v>
      </c>
      <c r="E37" s="12">
        <f t="shared" si="8"/>
        <v>0</v>
      </c>
      <c r="F37" s="12">
        <f t="shared" si="8"/>
        <v>0</v>
      </c>
      <c r="G37" s="12">
        <f t="shared" si="8"/>
        <v>0</v>
      </c>
      <c r="H37" s="12"/>
      <c r="I37" s="12"/>
      <c r="J37" s="12"/>
      <c r="K37" s="12"/>
      <c r="L37" s="12"/>
      <c r="M37" s="12"/>
      <c r="N37" s="9"/>
    </row>
    <row r="38" spans="1:15" s="26" customFormat="1" ht="187.5" hidden="1" x14ac:dyDescent="0.35">
      <c r="A38" s="47" t="s">
        <v>30</v>
      </c>
      <c r="B38" s="53"/>
      <c r="C38" s="53"/>
      <c r="D38" s="10"/>
      <c r="E38" s="10"/>
      <c r="F38" s="10"/>
      <c r="G38" s="10">
        <f t="shared" ref="G38:G46" si="9">SUM(B38:F38)</f>
        <v>0</v>
      </c>
      <c r="H38" s="12"/>
      <c r="I38" s="12"/>
      <c r="J38" s="12"/>
      <c r="K38" s="12"/>
      <c r="L38" s="12"/>
      <c r="M38" s="12"/>
      <c r="N38" s="9"/>
    </row>
    <row r="39" spans="1:15" s="26" customFormat="1" ht="187.5" hidden="1" x14ac:dyDescent="0.35">
      <c r="A39" s="47" t="s">
        <v>37</v>
      </c>
      <c r="B39" s="53"/>
      <c r="C39" s="53"/>
      <c r="D39" s="10"/>
      <c r="E39" s="10"/>
      <c r="F39" s="10"/>
      <c r="G39" s="10">
        <f t="shared" si="9"/>
        <v>0</v>
      </c>
      <c r="H39" s="12"/>
      <c r="I39" s="12"/>
      <c r="J39" s="12"/>
      <c r="K39" s="12"/>
      <c r="L39" s="12"/>
      <c r="M39" s="12"/>
      <c r="N39" s="9"/>
    </row>
    <row r="40" spans="1:15" s="26" customFormat="1" ht="78" hidden="1" customHeight="1" x14ac:dyDescent="0.35">
      <c r="A40" s="47" t="s">
        <v>31</v>
      </c>
      <c r="B40" s="53"/>
      <c r="C40" s="53"/>
      <c r="D40" s="10"/>
      <c r="E40" s="10"/>
      <c r="F40" s="10"/>
      <c r="G40" s="10">
        <f t="shared" si="9"/>
        <v>0</v>
      </c>
      <c r="H40" s="12"/>
      <c r="I40" s="12"/>
      <c r="J40" s="12"/>
      <c r="K40" s="12"/>
      <c r="L40" s="12"/>
      <c r="M40" s="12"/>
      <c r="N40" s="9"/>
    </row>
    <row r="41" spans="1:15" s="26" customFormat="1" ht="78" customHeight="1" x14ac:dyDescent="0.35">
      <c r="A41" s="57" t="s">
        <v>59</v>
      </c>
      <c r="B41" s="53"/>
      <c r="C41" s="53"/>
      <c r="D41" s="10"/>
      <c r="E41" s="10"/>
      <c r="F41" s="59">
        <v>981496.67</v>
      </c>
      <c r="G41" s="10">
        <f t="shared" si="9"/>
        <v>981496.67</v>
      </c>
      <c r="H41" s="12"/>
      <c r="I41" s="12"/>
      <c r="J41" s="12"/>
      <c r="K41" s="12"/>
      <c r="L41" s="12"/>
      <c r="M41" s="12"/>
      <c r="N41" s="78" t="s">
        <v>86</v>
      </c>
    </row>
    <row r="42" spans="1:15" s="26" customFormat="1" ht="78" customHeight="1" x14ac:dyDescent="0.35">
      <c r="A42" s="58" t="s">
        <v>60</v>
      </c>
      <c r="B42" s="53"/>
      <c r="C42" s="53"/>
      <c r="D42" s="10"/>
      <c r="E42" s="10"/>
      <c r="F42" s="59">
        <v>-981496.67</v>
      </c>
      <c r="G42" s="10">
        <f t="shared" si="9"/>
        <v>-981496.67</v>
      </c>
      <c r="H42" s="12"/>
      <c r="I42" s="12"/>
      <c r="J42" s="12"/>
      <c r="K42" s="12"/>
      <c r="L42" s="12"/>
      <c r="M42" s="12"/>
      <c r="N42" s="79"/>
    </row>
    <row r="43" spans="1:15" s="26" customFormat="1" ht="78" customHeight="1" x14ac:dyDescent="0.35">
      <c r="A43" s="47" t="s">
        <v>57</v>
      </c>
      <c r="B43" s="53"/>
      <c r="C43" s="53"/>
      <c r="D43" s="10"/>
      <c r="E43" s="10"/>
      <c r="F43" s="10">
        <v>-3000000</v>
      </c>
      <c r="G43" s="10">
        <f t="shared" si="9"/>
        <v>-3000000</v>
      </c>
      <c r="H43" s="12"/>
      <c r="I43" s="12"/>
      <c r="J43" s="12"/>
      <c r="K43" s="12"/>
      <c r="L43" s="12"/>
      <c r="M43" s="12"/>
      <c r="N43" s="78" t="s">
        <v>85</v>
      </c>
    </row>
    <row r="44" spans="1:15" s="26" customFormat="1" ht="78" customHeight="1" x14ac:dyDescent="0.35">
      <c r="A44" s="47" t="s">
        <v>58</v>
      </c>
      <c r="B44" s="53"/>
      <c r="C44" s="53"/>
      <c r="D44" s="10"/>
      <c r="E44" s="10"/>
      <c r="F44" s="10">
        <v>3000000</v>
      </c>
      <c r="G44" s="10">
        <f t="shared" si="9"/>
        <v>3000000</v>
      </c>
      <c r="H44" s="12"/>
      <c r="I44" s="12"/>
      <c r="J44" s="12"/>
      <c r="K44" s="12"/>
      <c r="L44" s="12"/>
      <c r="M44" s="12"/>
      <c r="N44" s="79"/>
    </row>
    <row r="45" spans="1:15" s="26" customFormat="1" ht="57" hidden="1" customHeight="1" x14ac:dyDescent="0.35">
      <c r="A45" s="47" t="s">
        <v>32</v>
      </c>
      <c r="B45" s="54"/>
      <c r="C45" s="54"/>
      <c r="D45" s="10"/>
      <c r="E45" s="10"/>
      <c r="F45" s="10"/>
      <c r="G45" s="10">
        <f t="shared" si="9"/>
        <v>0</v>
      </c>
      <c r="H45" s="12"/>
      <c r="I45" s="12"/>
      <c r="J45" s="12"/>
      <c r="K45" s="12"/>
      <c r="L45" s="12"/>
      <c r="M45" s="12"/>
      <c r="N45" s="9"/>
    </row>
    <row r="46" spans="1:15" s="26" customFormat="1" ht="143.25" hidden="1" customHeight="1" x14ac:dyDescent="0.35">
      <c r="A46" s="47" t="s">
        <v>33</v>
      </c>
      <c r="B46" s="54"/>
      <c r="C46" s="54"/>
      <c r="D46" s="10"/>
      <c r="E46" s="10"/>
      <c r="F46" s="10"/>
      <c r="G46" s="10">
        <f t="shared" si="9"/>
        <v>0</v>
      </c>
      <c r="H46" s="12"/>
      <c r="I46" s="12"/>
      <c r="J46" s="12"/>
      <c r="K46" s="12"/>
      <c r="L46" s="12"/>
      <c r="M46" s="12"/>
      <c r="N46" s="9"/>
    </row>
    <row r="47" spans="1:15" x14ac:dyDescent="0.35">
      <c r="A47" s="5" t="s">
        <v>2</v>
      </c>
      <c r="B47" s="11">
        <f t="shared" ref="B47:G47" si="10">SUM(B48:B60)</f>
        <v>0</v>
      </c>
      <c r="C47" s="11">
        <f t="shared" si="10"/>
        <v>150000</v>
      </c>
      <c r="D47" s="11">
        <f t="shared" si="10"/>
        <v>0</v>
      </c>
      <c r="E47" s="11">
        <f t="shared" si="10"/>
        <v>0</v>
      </c>
      <c r="F47" s="11">
        <f t="shared" si="10"/>
        <v>3850000</v>
      </c>
      <c r="G47" s="11">
        <f t="shared" si="10"/>
        <v>4000000</v>
      </c>
      <c r="H47" s="11"/>
      <c r="I47" s="11"/>
      <c r="J47" s="11"/>
      <c r="K47" s="11"/>
      <c r="L47" s="11"/>
      <c r="M47" s="11"/>
      <c r="N47" s="64"/>
      <c r="O47" s="21"/>
    </row>
    <row r="48" spans="1:15" x14ac:dyDescent="0.35">
      <c r="A48" s="71" t="s">
        <v>119</v>
      </c>
      <c r="B48" s="50"/>
      <c r="C48" s="50"/>
      <c r="D48" s="10"/>
      <c r="E48" s="10"/>
      <c r="F48" s="10"/>
      <c r="G48" s="10"/>
      <c r="H48" s="10"/>
      <c r="I48" s="10"/>
      <c r="J48" s="10"/>
      <c r="K48" s="10"/>
      <c r="L48" s="10"/>
      <c r="M48" s="10"/>
      <c r="N48" s="64"/>
      <c r="O48" s="21"/>
    </row>
    <row r="49" spans="1:15" ht="131.25" x14ac:dyDescent="0.35">
      <c r="A49" s="72" t="s">
        <v>112</v>
      </c>
      <c r="B49" s="50"/>
      <c r="C49" s="50"/>
      <c r="D49" s="10"/>
      <c r="E49" s="10"/>
      <c r="F49" s="10">
        <v>-2000000</v>
      </c>
      <c r="G49" s="10">
        <f t="shared" ref="G49:G52" si="11">SUM(B49:F49)</f>
        <v>-2000000</v>
      </c>
      <c r="H49" s="10"/>
      <c r="I49" s="10"/>
      <c r="J49" s="10"/>
      <c r="K49" s="10"/>
      <c r="L49" s="10"/>
      <c r="M49" s="10"/>
      <c r="N49" s="64" t="s">
        <v>114</v>
      </c>
      <c r="O49" s="21"/>
    </row>
    <row r="50" spans="1:15" ht="93.75" x14ac:dyDescent="0.35">
      <c r="A50" s="72" t="s">
        <v>113</v>
      </c>
      <c r="B50" s="50"/>
      <c r="C50" s="50"/>
      <c r="D50" s="10"/>
      <c r="E50" s="10"/>
      <c r="F50" s="10">
        <v>-1000000</v>
      </c>
      <c r="G50" s="10">
        <f t="shared" si="11"/>
        <v>-1000000</v>
      </c>
      <c r="H50" s="10"/>
      <c r="I50" s="10"/>
      <c r="J50" s="10"/>
      <c r="K50" s="10"/>
      <c r="L50" s="10"/>
      <c r="M50" s="10"/>
      <c r="N50" s="64" t="s">
        <v>115</v>
      </c>
      <c r="O50" s="21"/>
    </row>
    <row r="51" spans="1:15" ht="262.5" x14ac:dyDescent="0.35">
      <c r="A51" s="72" t="s">
        <v>116</v>
      </c>
      <c r="B51" s="50"/>
      <c r="C51" s="50"/>
      <c r="D51" s="10"/>
      <c r="E51" s="10"/>
      <c r="F51" s="10">
        <v>-2900000</v>
      </c>
      <c r="G51" s="10">
        <f t="shared" si="11"/>
        <v>-2900000</v>
      </c>
      <c r="H51" s="10"/>
      <c r="I51" s="10"/>
      <c r="J51" s="10"/>
      <c r="K51" s="10"/>
      <c r="L51" s="10"/>
      <c r="M51" s="10"/>
      <c r="N51" s="64" t="s">
        <v>126</v>
      </c>
      <c r="O51" s="21"/>
    </row>
    <row r="52" spans="1:15" ht="133.5" customHeight="1" x14ac:dyDescent="0.35">
      <c r="A52" s="72" t="s">
        <v>117</v>
      </c>
      <c r="B52" s="50"/>
      <c r="C52" s="50">
        <v>150000</v>
      </c>
      <c r="D52" s="10"/>
      <c r="E52" s="10"/>
      <c r="F52" s="10">
        <f>7200000-150000</f>
        <v>7050000</v>
      </c>
      <c r="G52" s="10">
        <f t="shared" si="11"/>
        <v>7200000</v>
      </c>
      <c r="H52" s="10"/>
      <c r="I52" s="10"/>
      <c r="J52" s="10"/>
      <c r="K52" s="10"/>
      <c r="L52" s="10"/>
      <c r="M52" s="10"/>
      <c r="N52" s="64" t="s">
        <v>118</v>
      </c>
      <c r="O52" s="21"/>
    </row>
    <row r="53" spans="1:15" ht="115.5" customHeight="1" x14ac:dyDescent="0.35">
      <c r="A53" s="3" t="s">
        <v>61</v>
      </c>
      <c r="B53" s="50"/>
      <c r="C53" s="50"/>
      <c r="D53" s="10"/>
      <c r="E53" s="10"/>
      <c r="F53" s="10">
        <v>133617</v>
      </c>
      <c r="G53" s="10">
        <f t="shared" ref="G53:G60" si="12">SUM(B53:F53)</f>
        <v>133617</v>
      </c>
      <c r="H53" s="10"/>
      <c r="I53" s="10"/>
      <c r="J53" s="10"/>
      <c r="K53" s="10"/>
      <c r="L53" s="10"/>
      <c r="M53" s="10"/>
      <c r="N53" s="64" t="s">
        <v>108</v>
      </c>
      <c r="O53" s="21"/>
    </row>
    <row r="54" spans="1:15" ht="99.75" customHeight="1" x14ac:dyDescent="0.35">
      <c r="A54" s="3" t="s">
        <v>109</v>
      </c>
      <c r="B54" s="50"/>
      <c r="C54" s="50"/>
      <c r="D54" s="10"/>
      <c r="E54" s="10"/>
      <c r="F54" s="10">
        <v>700000</v>
      </c>
      <c r="G54" s="10">
        <f t="shared" si="12"/>
        <v>700000</v>
      </c>
      <c r="H54" s="10"/>
      <c r="I54" s="10"/>
      <c r="J54" s="10"/>
      <c r="K54" s="10"/>
      <c r="L54" s="10"/>
      <c r="M54" s="10"/>
      <c r="N54" s="64" t="s">
        <v>110</v>
      </c>
      <c r="O54" s="21"/>
    </row>
    <row r="55" spans="1:15" ht="144.75" customHeight="1" x14ac:dyDescent="0.35">
      <c r="A55" s="3" t="s">
        <v>62</v>
      </c>
      <c r="B55" s="50"/>
      <c r="C55" s="50"/>
      <c r="D55" s="10"/>
      <c r="E55" s="10"/>
      <c r="F55" s="10">
        <v>1000000</v>
      </c>
      <c r="G55" s="10">
        <f t="shared" si="12"/>
        <v>1000000</v>
      </c>
      <c r="H55" s="10"/>
      <c r="I55" s="10"/>
      <c r="J55" s="10"/>
      <c r="K55" s="10"/>
      <c r="L55" s="10"/>
      <c r="M55" s="10"/>
      <c r="N55" s="64" t="s">
        <v>111</v>
      </c>
      <c r="O55" s="21"/>
    </row>
    <row r="56" spans="1:15" ht="105" hidden="1" customHeight="1" x14ac:dyDescent="0.35">
      <c r="A56" s="3" t="s">
        <v>36</v>
      </c>
      <c r="B56" s="50"/>
      <c r="C56" s="50"/>
      <c r="D56" s="10"/>
      <c r="E56" s="10"/>
      <c r="F56" s="10"/>
      <c r="G56" s="10">
        <f t="shared" si="12"/>
        <v>0</v>
      </c>
      <c r="H56" s="10"/>
      <c r="I56" s="10"/>
      <c r="J56" s="10"/>
      <c r="K56" s="10"/>
      <c r="L56" s="10"/>
      <c r="M56" s="10"/>
      <c r="N56" s="64"/>
      <c r="O56" s="21"/>
    </row>
    <row r="57" spans="1:15" ht="100.5" customHeight="1" x14ac:dyDescent="0.35">
      <c r="A57" s="9" t="s">
        <v>122</v>
      </c>
      <c r="B57" s="50"/>
      <c r="C57" s="50"/>
      <c r="D57" s="10"/>
      <c r="E57" s="10"/>
      <c r="F57" s="10">
        <v>-75045</v>
      </c>
      <c r="G57" s="10">
        <f t="shared" si="12"/>
        <v>-75045</v>
      </c>
      <c r="H57" s="10"/>
      <c r="I57" s="10"/>
      <c r="J57" s="10"/>
      <c r="K57" s="10"/>
      <c r="L57" s="10"/>
      <c r="M57" s="10"/>
      <c r="N57" s="64" t="s">
        <v>123</v>
      </c>
      <c r="O57" s="21"/>
    </row>
    <row r="58" spans="1:15" ht="100.5" customHeight="1" x14ac:dyDescent="0.35">
      <c r="A58" s="9" t="s">
        <v>125</v>
      </c>
      <c r="B58" s="50"/>
      <c r="C58" s="50"/>
      <c r="D58" s="10"/>
      <c r="E58" s="10"/>
      <c r="F58" s="10">
        <v>-58034</v>
      </c>
      <c r="G58" s="10">
        <f t="shared" si="12"/>
        <v>-58034</v>
      </c>
      <c r="H58" s="10"/>
      <c r="I58" s="10"/>
      <c r="J58" s="10"/>
      <c r="K58" s="10"/>
      <c r="L58" s="10"/>
      <c r="M58" s="10"/>
      <c r="N58" s="64" t="s">
        <v>123</v>
      </c>
      <c r="O58" s="21"/>
    </row>
    <row r="59" spans="1:15" ht="100.5" customHeight="1" x14ac:dyDescent="0.35">
      <c r="A59" s="9" t="s">
        <v>124</v>
      </c>
      <c r="B59" s="50"/>
      <c r="C59" s="50"/>
      <c r="D59" s="10"/>
      <c r="E59" s="10"/>
      <c r="F59" s="10">
        <v>-538</v>
      </c>
      <c r="G59" s="10">
        <f t="shared" si="12"/>
        <v>-538</v>
      </c>
      <c r="H59" s="10"/>
      <c r="I59" s="10"/>
      <c r="J59" s="10"/>
      <c r="K59" s="10"/>
      <c r="L59" s="10"/>
      <c r="M59" s="10"/>
      <c r="N59" s="64" t="s">
        <v>123</v>
      </c>
      <c r="O59" s="21"/>
    </row>
    <row r="60" spans="1:15" ht="105" customHeight="1" x14ac:dyDescent="0.35">
      <c r="A60" s="9" t="s">
        <v>120</v>
      </c>
      <c r="B60" s="50"/>
      <c r="C60" s="50"/>
      <c r="D60" s="10"/>
      <c r="E60" s="10"/>
      <c r="F60" s="10">
        <v>1000000</v>
      </c>
      <c r="G60" s="10">
        <f t="shared" si="12"/>
        <v>1000000</v>
      </c>
      <c r="H60" s="10"/>
      <c r="I60" s="10"/>
      <c r="J60" s="10"/>
      <c r="K60" s="10"/>
      <c r="L60" s="10"/>
      <c r="M60" s="10"/>
      <c r="N60" s="64" t="s">
        <v>121</v>
      </c>
    </row>
    <row r="61" spans="1:15" s="28" customFormat="1" ht="34.5" customHeight="1" x14ac:dyDescent="0.35">
      <c r="A61" s="6" t="s">
        <v>5</v>
      </c>
      <c r="B61" s="11">
        <f t="shared" ref="B61:K61" si="13">SUM(B62:B77)</f>
        <v>0</v>
      </c>
      <c r="C61" s="11">
        <f t="shared" si="13"/>
        <v>0</v>
      </c>
      <c r="D61" s="11">
        <f t="shared" si="13"/>
        <v>0</v>
      </c>
      <c r="E61" s="11">
        <f t="shared" si="13"/>
        <v>0</v>
      </c>
      <c r="F61" s="11">
        <f t="shared" si="13"/>
        <v>-4000000</v>
      </c>
      <c r="G61" s="11">
        <f t="shared" si="13"/>
        <v>-4000000</v>
      </c>
      <c r="H61" s="11">
        <f t="shared" si="13"/>
        <v>0</v>
      </c>
      <c r="I61" s="11">
        <f t="shared" si="13"/>
        <v>0</v>
      </c>
      <c r="J61" s="11">
        <f t="shared" si="13"/>
        <v>0</v>
      </c>
      <c r="K61" s="11">
        <f t="shared" si="13"/>
        <v>0</v>
      </c>
      <c r="L61" s="11"/>
      <c r="M61" s="11"/>
      <c r="N61" s="64"/>
    </row>
    <row r="62" spans="1:15" s="27" customFormat="1" ht="131.25" x14ac:dyDescent="0.35">
      <c r="A62" s="3" t="s">
        <v>87</v>
      </c>
      <c r="B62" s="10"/>
      <c r="C62" s="10"/>
      <c r="D62" s="10"/>
      <c r="E62" s="10"/>
      <c r="F62" s="10">
        <v>66920</v>
      </c>
      <c r="G62" s="10">
        <f>SUM(B62:F62)</f>
        <v>66920</v>
      </c>
      <c r="H62" s="10"/>
      <c r="I62" s="17"/>
      <c r="J62" s="17"/>
      <c r="K62" s="17"/>
      <c r="L62" s="17"/>
      <c r="M62" s="17"/>
      <c r="N62" s="9" t="s">
        <v>91</v>
      </c>
    </row>
    <row r="63" spans="1:15" s="27" customFormat="1" ht="93.75" x14ac:dyDescent="0.35">
      <c r="A63" s="3" t="s">
        <v>88</v>
      </c>
      <c r="B63" s="10"/>
      <c r="C63" s="10"/>
      <c r="D63" s="10"/>
      <c r="E63" s="10"/>
      <c r="F63" s="10">
        <v>-157003</v>
      </c>
      <c r="G63" s="10">
        <f t="shared" ref="G63:G76" si="14">SUM(B63:F63)</f>
        <v>-157003</v>
      </c>
      <c r="H63" s="10"/>
      <c r="I63" s="17"/>
      <c r="J63" s="17"/>
      <c r="K63" s="17"/>
      <c r="L63" s="17"/>
      <c r="M63" s="17"/>
      <c r="N63" s="9" t="s">
        <v>90</v>
      </c>
    </row>
    <row r="64" spans="1:15" s="27" customFormat="1" ht="93.75" x14ac:dyDescent="0.35">
      <c r="A64" s="3" t="s">
        <v>89</v>
      </c>
      <c r="B64" s="10"/>
      <c r="C64" s="10"/>
      <c r="D64" s="10"/>
      <c r="E64" s="10"/>
      <c r="F64" s="10">
        <v>310984</v>
      </c>
      <c r="G64" s="10">
        <f t="shared" si="14"/>
        <v>310984</v>
      </c>
      <c r="H64" s="10"/>
      <c r="I64" s="17"/>
      <c r="J64" s="17"/>
      <c r="K64" s="17"/>
      <c r="L64" s="17"/>
      <c r="M64" s="17"/>
      <c r="N64" s="9" t="s">
        <v>90</v>
      </c>
    </row>
    <row r="65" spans="1:14" s="27" customFormat="1" ht="93.75" x14ac:dyDescent="0.35">
      <c r="A65" s="3" t="s">
        <v>95</v>
      </c>
      <c r="B65" s="10"/>
      <c r="C65" s="10"/>
      <c r="D65" s="10"/>
      <c r="E65" s="10"/>
      <c r="F65" s="10">
        <v>4565</v>
      </c>
      <c r="G65" s="10">
        <f t="shared" si="14"/>
        <v>4565</v>
      </c>
      <c r="H65" s="10"/>
      <c r="I65" s="17"/>
      <c r="J65" s="17"/>
      <c r="K65" s="17"/>
      <c r="L65" s="17"/>
      <c r="M65" s="17"/>
      <c r="N65" s="9" t="s">
        <v>91</v>
      </c>
    </row>
    <row r="66" spans="1:14" s="27" customFormat="1" ht="120" customHeight="1" x14ac:dyDescent="0.35">
      <c r="A66" s="3" t="s">
        <v>96</v>
      </c>
      <c r="B66" s="10"/>
      <c r="C66" s="10"/>
      <c r="D66" s="10"/>
      <c r="E66" s="10"/>
      <c r="F66" s="10">
        <v>-133938</v>
      </c>
      <c r="G66" s="10">
        <f t="shared" si="14"/>
        <v>-133938</v>
      </c>
      <c r="H66" s="10"/>
      <c r="I66" s="17"/>
      <c r="J66" s="17"/>
      <c r="K66" s="17"/>
      <c r="L66" s="17"/>
      <c r="M66" s="17"/>
      <c r="N66" s="9" t="s">
        <v>90</v>
      </c>
    </row>
    <row r="67" spans="1:14" s="27" customFormat="1" ht="131.25" x14ac:dyDescent="0.35">
      <c r="A67" s="67" t="s">
        <v>97</v>
      </c>
      <c r="B67" s="10"/>
      <c r="C67" s="10"/>
      <c r="D67" s="10"/>
      <c r="E67" s="10"/>
      <c r="F67" s="10">
        <v>-2705528</v>
      </c>
      <c r="G67" s="10">
        <f t="shared" si="14"/>
        <v>-2705528</v>
      </c>
      <c r="H67" s="10"/>
      <c r="I67" s="17"/>
      <c r="J67" s="17"/>
      <c r="K67" s="17"/>
      <c r="L67" s="17"/>
      <c r="M67" s="17"/>
      <c r="N67" s="9" t="s">
        <v>93</v>
      </c>
    </row>
    <row r="68" spans="1:14" s="27" customFormat="1" ht="120" customHeight="1" x14ac:dyDescent="0.35">
      <c r="A68" s="67" t="s">
        <v>98</v>
      </c>
      <c r="B68" s="10"/>
      <c r="C68" s="10"/>
      <c r="D68" s="10"/>
      <c r="E68" s="10"/>
      <c r="F68" s="10">
        <v>375000</v>
      </c>
      <c r="G68" s="10">
        <f t="shared" si="14"/>
        <v>375000</v>
      </c>
      <c r="H68" s="10"/>
      <c r="I68" s="17"/>
      <c r="J68" s="17"/>
      <c r="K68" s="17"/>
      <c r="L68" s="17"/>
      <c r="M68" s="17"/>
      <c r="N68" s="9" t="s">
        <v>94</v>
      </c>
    </row>
    <row r="69" spans="1:14" s="27" customFormat="1" ht="150" x14ac:dyDescent="0.35">
      <c r="A69" s="68" t="s">
        <v>99</v>
      </c>
      <c r="B69" s="10"/>
      <c r="C69" s="10"/>
      <c r="D69" s="10"/>
      <c r="E69" s="10"/>
      <c r="F69" s="10">
        <v>1461000</v>
      </c>
      <c r="G69" s="10">
        <f t="shared" si="14"/>
        <v>1461000</v>
      </c>
      <c r="H69" s="10"/>
      <c r="I69" s="17"/>
      <c r="J69" s="17"/>
      <c r="K69" s="17"/>
      <c r="L69" s="17"/>
      <c r="M69" s="17"/>
      <c r="N69" s="9" t="s">
        <v>90</v>
      </c>
    </row>
    <row r="70" spans="1:14" s="27" customFormat="1" ht="102.75" customHeight="1" x14ac:dyDescent="0.35">
      <c r="A70" s="68" t="s">
        <v>92</v>
      </c>
      <c r="B70" s="10"/>
      <c r="C70" s="10"/>
      <c r="D70" s="10"/>
      <c r="E70" s="10"/>
      <c r="F70" s="10">
        <v>778000</v>
      </c>
      <c r="G70" s="10">
        <f t="shared" si="14"/>
        <v>778000</v>
      </c>
      <c r="H70" s="10"/>
      <c r="I70" s="17"/>
      <c r="J70" s="17"/>
      <c r="K70" s="17"/>
      <c r="L70" s="17"/>
      <c r="M70" s="17"/>
      <c r="N70" s="9" t="s">
        <v>90</v>
      </c>
    </row>
    <row r="71" spans="1:14" s="27" customFormat="1" ht="34.5" customHeight="1" x14ac:dyDescent="0.35">
      <c r="A71" s="3" t="s">
        <v>107</v>
      </c>
      <c r="B71" s="10"/>
      <c r="C71" s="10"/>
      <c r="D71" s="10"/>
      <c r="E71" s="10"/>
      <c r="F71" s="10"/>
      <c r="G71" s="10"/>
      <c r="H71" s="10"/>
      <c r="I71" s="17"/>
      <c r="J71" s="17"/>
      <c r="K71" s="17"/>
      <c r="L71" s="17"/>
      <c r="M71" s="17"/>
      <c r="N71" s="9"/>
    </row>
    <row r="72" spans="1:14" s="27" customFormat="1" ht="101.25" customHeight="1" x14ac:dyDescent="0.35">
      <c r="A72" s="3" t="s">
        <v>41</v>
      </c>
      <c r="B72" s="10"/>
      <c r="C72" s="10"/>
      <c r="D72" s="10"/>
      <c r="E72" s="10"/>
      <c r="F72" s="10">
        <v>-666484</v>
      </c>
      <c r="G72" s="10">
        <f t="shared" si="14"/>
        <v>-666484</v>
      </c>
      <c r="H72" s="10"/>
      <c r="I72" s="17"/>
      <c r="J72" s="17"/>
      <c r="K72" s="17"/>
      <c r="L72" s="17"/>
      <c r="M72" s="17"/>
      <c r="N72" s="9" t="s">
        <v>100</v>
      </c>
    </row>
    <row r="73" spans="1:14" s="27" customFormat="1" ht="104.25" customHeight="1" x14ac:dyDescent="0.35">
      <c r="A73" s="69" t="s">
        <v>101</v>
      </c>
      <c r="B73" s="10"/>
      <c r="C73" s="10"/>
      <c r="D73" s="10"/>
      <c r="E73" s="10"/>
      <c r="F73" s="10">
        <v>-2226987</v>
      </c>
      <c r="G73" s="10">
        <f t="shared" si="14"/>
        <v>-2226987</v>
      </c>
      <c r="H73" s="10"/>
      <c r="I73" s="17"/>
      <c r="J73" s="17"/>
      <c r="K73" s="17"/>
      <c r="L73" s="17"/>
      <c r="M73" s="17"/>
      <c r="N73" s="9" t="s">
        <v>129</v>
      </c>
    </row>
    <row r="74" spans="1:14" s="27" customFormat="1" ht="102" customHeight="1" x14ac:dyDescent="0.35">
      <c r="A74" s="69" t="s">
        <v>102</v>
      </c>
      <c r="B74" s="10"/>
      <c r="C74" s="10"/>
      <c r="D74" s="10"/>
      <c r="E74" s="10"/>
      <c r="F74" s="10">
        <v>-4160533</v>
      </c>
      <c r="G74" s="10">
        <f t="shared" si="14"/>
        <v>-4160533</v>
      </c>
      <c r="H74" s="10"/>
      <c r="I74" s="17"/>
      <c r="J74" s="17"/>
      <c r="K74" s="17"/>
      <c r="L74" s="17"/>
      <c r="M74" s="17"/>
      <c r="N74" s="9" t="s">
        <v>130</v>
      </c>
    </row>
    <row r="75" spans="1:14" s="27" customFormat="1" ht="95.25" customHeight="1" x14ac:dyDescent="0.35">
      <c r="A75" s="69" t="s">
        <v>103</v>
      </c>
      <c r="B75" s="10"/>
      <c r="C75" s="10"/>
      <c r="D75" s="10"/>
      <c r="E75" s="10"/>
      <c r="F75" s="10">
        <v>-2800000</v>
      </c>
      <c r="G75" s="10">
        <f t="shared" si="14"/>
        <v>-2800000</v>
      </c>
      <c r="H75" s="10"/>
      <c r="I75" s="17"/>
      <c r="J75" s="17"/>
      <c r="K75" s="17"/>
      <c r="L75" s="17"/>
      <c r="M75" s="17"/>
      <c r="N75" s="9" t="s">
        <v>104</v>
      </c>
    </row>
    <row r="76" spans="1:14" s="27" customFormat="1" ht="101.25" customHeight="1" x14ac:dyDescent="0.35">
      <c r="A76" s="70" t="s">
        <v>105</v>
      </c>
      <c r="B76" s="10"/>
      <c r="C76" s="10"/>
      <c r="D76" s="10"/>
      <c r="E76" s="10"/>
      <c r="F76" s="10">
        <v>5854004</v>
      </c>
      <c r="G76" s="10">
        <f t="shared" si="14"/>
        <v>5854004</v>
      </c>
      <c r="H76" s="10"/>
      <c r="I76" s="17"/>
      <c r="J76" s="17"/>
      <c r="K76" s="17"/>
      <c r="L76" s="17"/>
      <c r="M76" s="17"/>
      <c r="N76" s="9" t="s">
        <v>106</v>
      </c>
    </row>
    <row r="77" spans="1:14" s="27" customFormat="1" x14ac:dyDescent="0.35">
      <c r="A77" s="3"/>
      <c r="B77" s="10"/>
      <c r="C77" s="10"/>
      <c r="D77" s="10"/>
      <c r="E77" s="10"/>
      <c r="F77" s="10"/>
      <c r="G77" s="10"/>
      <c r="H77" s="10"/>
      <c r="I77" s="17"/>
      <c r="J77" s="17"/>
      <c r="K77" s="17"/>
      <c r="L77" s="17"/>
      <c r="M77" s="17"/>
      <c r="N77" s="9"/>
    </row>
    <row r="78" spans="1:14" ht="22.5" hidden="1" customHeight="1" x14ac:dyDescent="0.35">
      <c r="A78" s="6" t="s">
        <v>12</v>
      </c>
      <c r="B78" s="12">
        <f t="shared" ref="B78:E78" si="15">SUM(B79)</f>
        <v>0</v>
      </c>
      <c r="C78" s="12">
        <f t="shared" si="15"/>
        <v>0</v>
      </c>
      <c r="D78" s="12">
        <f t="shared" si="15"/>
        <v>0</v>
      </c>
      <c r="E78" s="12">
        <f t="shared" si="15"/>
        <v>0</v>
      </c>
      <c r="F78" s="12"/>
      <c r="G78" s="10">
        <f t="shared" ref="G78:G83" si="16">B78+C78+F78</f>
        <v>0</v>
      </c>
      <c r="H78" s="12"/>
      <c r="I78" s="12"/>
      <c r="J78" s="12"/>
      <c r="K78" s="12"/>
      <c r="L78" s="12"/>
      <c r="M78" s="12"/>
      <c r="N78" s="64"/>
    </row>
    <row r="79" spans="1:14" ht="97.5" hidden="1" customHeight="1" x14ac:dyDescent="0.35">
      <c r="A79" s="3" t="s">
        <v>21</v>
      </c>
      <c r="B79" s="10"/>
      <c r="C79" s="3"/>
      <c r="D79" s="10"/>
      <c r="E79" s="10"/>
      <c r="F79" s="10"/>
      <c r="G79" s="10">
        <f t="shared" si="16"/>
        <v>0</v>
      </c>
      <c r="H79" s="10"/>
      <c r="I79" s="10"/>
      <c r="J79" s="10"/>
      <c r="K79" s="10"/>
      <c r="L79" s="10"/>
      <c r="M79" s="10"/>
      <c r="N79" s="64"/>
    </row>
    <row r="80" spans="1:14" s="26" customFormat="1" ht="42.75" customHeight="1" x14ac:dyDescent="0.35">
      <c r="A80" s="6" t="s">
        <v>6</v>
      </c>
      <c r="B80" s="12">
        <f>SUM(B81:B82)</f>
        <v>0</v>
      </c>
      <c r="C80" s="12">
        <f t="shared" ref="C80:G80" si="17">SUM(C81:C82)</f>
        <v>0</v>
      </c>
      <c r="D80" s="12">
        <f t="shared" si="17"/>
        <v>0</v>
      </c>
      <c r="E80" s="12">
        <f t="shared" si="17"/>
        <v>0</v>
      </c>
      <c r="F80" s="12">
        <f t="shared" si="17"/>
        <v>0</v>
      </c>
      <c r="G80" s="12">
        <f t="shared" si="17"/>
        <v>0</v>
      </c>
      <c r="H80" s="12"/>
      <c r="I80" s="12"/>
      <c r="J80" s="12"/>
      <c r="K80" s="12"/>
      <c r="L80" s="12"/>
      <c r="M80" s="12"/>
      <c r="N80" s="9"/>
    </row>
    <row r="81" spans="1:16" s="26" customFormat="1" ht="185.25" customHeight="1" x14ac:dyDescent="0.35">
      <c r="A81" s="3" t="s">
        <v>63</v>
      </c>
      <c r="B81" s="10"/>
      <c r="C81" s="3"/>
      <c r="D81" s="10"/>
      <c r="E81" s="10"/>
      <c r="F81" s="10">
        <v>-200000</v>
      </c>
      <c r="G81" s="10">
        <f t="shared" si="16"/>
        <v>-200000</v>
      </c>
      <c r="H81" s="10"/>
      <c r="I81" s="10"/>
      <c r="J81" s="10"/>
      <c r="K81" s="10"/>
      <c r="L81" s="10"/>
      <c r="M81" s="10"/>
      <c r="N81" s="9" t="s">
        <v>66</v>
      </c>
    </row>
    <row r="82" spans="1:16" s="26" customFormat="1" ht="163.5" customHeight="1" x14ac:dyDescent="0.35">
      <c r="A82" s="3" t="s">
        <v>64</v>
      </c>
      <c r="B82" s="10"/>
      <c r="C82" s="3"/>
      <c r="D82" s="10"/>
      <c r="E82" s="10"/>
      <c r="F82" s="10">
        <v>200000</v>
      </c>
      <c r="G82" s="10">
        <f t="shared" si="16"/>
        <v>200000</v>
      </c>
      <c r="H82" s="10"/>
      <c r="I82" s="10"/>
      <c r="J82" s="10"/>
      <c r="K82" s="10"/>
      <c r="L82" s="10"/>
      <c r="M82" s="10"/>
      <c r="N82" s="9" t="s">
        <v>66</v>
      </c>
    </row>
    <row r="83" spans="1:16" s="26" customFormat="1" ht="93.75" hidden="1" x14ac:dyDescent="0.35">
      <c r="A83" s="18" t="s">
        <v>26</v>
      </c>
      <c r="B83" s="10"/>
      <c r="C83" s="3"/>
      <c r="D83" s="10"/>
      <c r="E83" s="10"/>
      <c r="F83" s="10"/>
      <c r="G83" s="10">
        <f t="shared" si="16"/>
        <v>0</v>
      </c>
      <c r="H83" s="10"/>
      <c r="I83" s="10"/>
      <c r="J83" s="10"/>
      <c r="K83" s="10"/>
      <c r="L83" s="10"/>
      <c r="M83" s="10"/>
      <c r="N83" s="9"/>
    </row>
    <row r="84" spans="1:16" s="28" customFormat="1" ht="33" customHeight="1" x14ac:dyDescent="0.35">
      <c r="A84" s="36" t="s">
        <v>3</v>
      </c>
      <c r="B84" s="37">
        <f t="shared" ref="B84:G84" si="18">B80+B78+B61+B47+B37+B29+B19+B15+B12</f>
        <v>709448</v>
      </c>
      <c r="C84" s="37">
        <f t="shared" si="18"/>
        <v>150000</v>
      </c>
      <c r="D84" s="37">
        <f t="shared" si="18"/>
        <v>0</v>
      </c>
      <c r="E84" s="37">
        <f t="shared" si="18"/>
        <v>0</v>
      </c>
      <c r="F84" s="37">
        <f t="shared" si="18"/>
        <v>0</v>
      </c>
      <c r="G84" s="37">
        <f t="shared" si="18"/>
        <v>859448</v>
      </c>
      <c r="H84" s="37"/>
      <c r="I84" s="37"/>
      <c r="J84" s="37"/>
      <c r="K84" s="37"/>
      <c r="L84" s="37"/>
      <c r="M84" s="37"/>
      <c r="N84" s="65">
        <f>N80+N78+N61+N47+N37+N29+N19+N15+N12</f>
        <v>0</v>
      </c>
      <c r="O84" s="29"/>
      <c r="P84" s="29"/>
    </row>
    <row r="85" spans="1:16" s="28" customFormat="1" x14ac:dyDescent="0.35">
      <c r="A85" s="39"/>
      <c r="B85" s="40"/>
      <c r="C85" s="40"/>
      <c r="D85" s="41"/>
      <c r="E85" s="41"/>
      <c r="F85" s="41"/>
      <c r="G85" s="41"/>
      <c r="H85" s="41"/>
      <c r="I85" s="41"/>
      <c r="J85" s="41"/>
      <c r="K85" s="41"/>
      <c r="L85" s="41"/>
      <c r="M85" s="41"/>
      <c r="N85" s="42"/>
      <c r="O85" s="29"/>
    </row>
    <row r="86" spans="1:16" ht="17.25" customHeight="1" x14ac:dyDescent="0.35">
      <c r="A86" s="73" t="s">
        <v>39</v>
      </c>
      <c r="B86" s="74"/>
      <c r="C86" s="74"/>
      <c r="D86" s="74"/>
      <c r="E86" s="74"/>
      <c r="F86" s="74"/>
      <c r="G86" s="74"/>
      <c r="H86" s="38"/>
      <c r="I86" s="38"/>
      <c r="J86" s="38"/>
      <c r="K86" s="38"/>
      <c r="L86" s="38"/>
      <c r="M86" s="38"/>
      <c r="N86" s="43"/>
      <c r="P86" s="21"/>
    </row>
    <row r="87" spans="1:16" x14ac:dyDescent="0.35">
      <c r="A87" s="44"/>
      <c r="B87" s="45"/>
      <c r="C87" s="45"/>
      <c r="D87" s="45"/>
      <c r="E87" s="45"/>
      <c r="F87" s="45"/>
      <c r="G87" s="45"/>
      <c r="H87" s="45"/>
      <c r="I87" s="45"/>
      <c r="J87" s="45"/>
      <c r="K87" s="45"/>
      <c r="L87" s="45"/>
      <c r="M87" s="45"/>
      <c r="N87" s="46"/>
      <c r="P87" s="21"/>
    </row>
    <row r="88" spans="1:16" ht="51" customHeight="1" x14ac:dyDescent="0.35"/>
    <row r="89" spans="1:16" x14ac:dyDescent="0.35">
      <c r="D89" s="21"/>
      <c r="P89" s="21"/>
    </row>
    <row r="90" spans="1:16" x14ac:dyDescent="0.35">
      <c r="G90" s="21"/>
      <c r="H90" s="21"/>
      <c r="I90" s="21"/>
      <c r="J90" s="21"/>
      <c r="K90" s="21"/>
      <c r="L90" s="21"/>
      <c r="M90" s="21"/>
    </row>
  </sheetData>
  <mergeCells count="13">
    <mergeCell ref="N43:N44"/>
    <mergeCell ref="N41:N42"/>
    <mergeCell ref="A7:F7"/>
    <mergeCell ref="A8:F8"/>
    <mergeCell ref="A9:F9"/>
    <mergeCell ref="A86:G86"/>
    <mergeCell ref="H1:I1"/>
    <mergeCell ref="A2:G2"/>
    <mergeCell ref="A3:F3"/>
    <mergeCell ref="A4:F4"/>
    <mergeCell ref="A5:F5"/>
    <mergeCell ref="A6:F6"/>
    <mergeCell ref="A10:F10"/>
  </mergeCells>
  <pageMargins left="0.70866141732283472" right="0.70866141732283472" top="0.74803149606299213" bottom="0.78740157480314965" header="0.31496062992125984" footer="0.31496062992125984"/>
  <pageSetup paperSize="9" scale="54" fitToHeight="5" orientation="portrait" r:id="rId1"/>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 (2)</vt:lpstr>
      <vt:lpstr>'Лист (2)'!Область_друку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HOME</cp:lastModifiedBy>
  <cp:lastPrinted>2019-08-21T10:29:47Z</cp:lastPrinted>
  <dcterms:created xsi:type="dcterms:W3CDTF">2016-08-18T11:09:24Z</dcterms:created>
  <dcterms:modified xsi:type="dcterms:W3CDTF">2019-08-21T13:28:59Z</dcterms:modified>
</cp:coreProperties>
</file>