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D:\disk  d\Budzet 2019\БЮДЖЕТ 2019\Budzet zmini 6-58\На комісію\"/>
    </mc:Choice>
  </mc:AlternateContent>
  <xr:revisionPtr revIDLastSave="0" documentId="13_ncr:1_{C7CA0DC6-0D45-4039-844E-B42A96D808BE}" xr6:coauthVersionLast="43" xr6:coauthVersionMax="43" xr10:uidLastSave="{00000000-0000-0000-0000-000000000000}"/>
  <bookViews>
    <workbookView xWindow="-120" yWindow="-120" windowWidth="29040" windowHeight="15840" xr2:uid="{00000000-000D-0000-FFFF-FFFF00000000}"/>
  </bookViews>
  <sheets>
    <sheet name="Лист (2)" sheetId="5" r:id="rId1"/>
  </sheets>
  <definedNames>
    <definedName name="_xlnm.Print_Area" localSheetId="0">'Лист (2)'!$A$2:$L$80</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4" i="5" l="1"/>
  <c r="B36" i="5"/>
  <c r="C36" i="5"/>
  <c r="D36" i="5"/>
  <c r="E36" i="5"/>
  <c r="F36" i="5"/>
  <c r="F38" i="5"/>
  <c r="F42" i="5"/>
  <c r="G56" i="5"/>
  <c r="G48" i="5"/>
  <c r="G47" i="5"/>
  <c r="G45" i="5"/>
  <c r="G46" i="5"/>
  <c r="B57" i="5"/>
  <c r="C57" i="5"/>
  <c r="D57" i="5"/>
  <c r="E57" i="5"/>
  <c r="H57" i="5"/>
  <c r="I57" i="5"/>
  <c r="J57" i="5"/>
  <c r="K57" i="5"/>
  <c r="F57" i="5"/>
  <c r="G69" i="5"/>
  <c r="G70" i="5"/>
  <c r="G71" i="5"/>
  <c r="G61" i="5" l="1"/>
  <c r="G62" i="5"/>
  <c r="G63" i="5"/>
  <c r="G64" i="5"/>
  <c r="G65" i="5"/>
  <c r="G44" i="5" l="1"/>
  <c r="G41" i="5" l="1"/>
  <c r="G39" i="5"/>
  <c r="G38" i="5"/>
  <c r="G37" i="5"/>
  <c r="G18" i="5"/>
  <c r="G17" i="5"/>
  <c r="G28" i="5"/>
  <c r="G29" i="5"/>
  <c r="G30" i="5"/>
  <c r="G31" i="5"/>
  <c r="G32" i="5"/>
  <c r="G33" i="5"/>
  <c r="F26" i="5"/>
  <c r="G16" i="5" l="1"/>
  <c r="F40" i="5"/>
  <c r="F16" i="5"/>
  <c r="G40" i="5" l="1"/>
  <c r="G43" i="5"/>
  <c r="K3" i="5" l="1"/>
  <c r="L4" i="5"/>
  <c r="L5" i="5"/>
  <c r="L6" i="5"/>
  <c r="L7" i="5"/>
  <c r="L8" i="5"/>
  <c r="L9" i="5"/>
  <c r="C42" i="5" l="1"/>
  <c r="D42" i="5"/>
  <c r="E42" i="5"/>
  <c r="B42" i="5"/>
  <c r="G59" i="5"/>
  <c r="G60" i="5"/>
  <c r="G66" i="5"/>
  <c r="G67" i="5"/>
  <c r="G68" i="5"/>
  <c r="G58" i="5"/>
  <c r="G57" i="5" l="1"/>
  <c r="G24" i="5"/>
  <c r="G22" i="5"/>
  <c r="G23" i="5"/>
  <c r="C16" i="5"/>
  <c r="D16" i="5"/>
  <c r="E16" i="5"/>
  <c r="B16" i="5"/>
  <c r="G54" i="5" l="1"/>
  <c r="G55" i="5"/>
  <c r="G53" i="5"/>
  <c r="G52" i="5" l="1"/>
  <c r="G73" i="5" l="1"/>
  <c r="G75" i="5"/>
  <c r="G76" i="5"/>
  <c r="G49" i="5"/>
  <c r="G50" i="5"/>
  <c r="G51" i="5"/>
  <c r="G42" i="5" l="1"/>
  <c r="E74" i="5"/>
  <c r="D74" i="5"/>
  <c r="C74" i="5"/>
  <c r="B74" i="5"/>
  <c r="E72" i="5"/>
  <c r="D72" i="5"/>
  <c r="C72" i="5"/>
  <c r="B72" i="5"/>
  <c r="G36" i="5"/>
  <c r="G35" i="5"/>
  <c r="G27" i="5"/>
  <c r="L26" i="5"/>
  <c r="E26" i="5"/>
  <c r="D26" i="5"/>
  <c r="C26" i="5"/>
  <c r="B26" i="5"/>
  <c r="G25" i="5"/>
  <c r="G21" i="5"/>
  <c r="G20" i="5"/>
  <c r="F19" i="5"/>
  <c r="E19" i="5"/>
  <c r="D19" i="5"/>
  <c r="C19" i="5"/>
  <c r="B19" i="5"/>
  <c r="G14" i="5"/>
  <c r="G13" i="5"/>
  <c r="L12" i="5"/>
  <c r="F12" i="5"/>
  <c r="E12" i="5"/>
  <c r="D12" i="5"/>
  <c r="C12" i="5"/>
  <c r="B12" i="5"/>
  <c r="G3" i="5"/>
  <c r="L3" i="5" l="1"/>
  <c r="G72" i="5"/>
  <c r="G74" i="5"/>
  <c r="G12" i="5"/>
  <c r="L77" i="5"/>
  <c r="G19" i="5"/>
  <c r="E77" i="5"/>
  <c r="G26" i="5"/>
  <c r="D77" i="5"/>
  <c r="F77" i="5"/>
  <c r="C77" i="5"/>
  <c r="B77" i="5"/>
  <c r="L10" i="5" l="1"/>
  <c r="G77" i="5"/>
</calcChain>
</file>

<file path=xl/sharedStrings.xml><?xml version="1.0" encoding="utf-8"?>
<sst xmlns="http://schemas.openxmlformats.org/spreadsheetml/2006/main" count="84" uniqueCount="83">
  <si>
    <t>Всього</t>
  </si>
  <si>
    <t>Освіта</t>
  </si>
  <si>
    <t>УМГ</t>
  </si>
  <si>
    <t>Разом</t>
  </si>
  <si>
    <t>Відділ культури</t>
  </si>
  <si>
    <t>ВКБ</t>
  </si>
  <si>
    <t>УКВ та А</t>
  </si>
  <si>
    <t>УПСЗН</t>
  </si>
  <si>
    <t>Додаткова потреба</t>
  </si>
  <si>
    <t xml:space="preserve"> </t>
  </si>
  <si>
    <t>Пропозиції щодо  зменшення видатків</t>
  </si>
  <si>
    <t>Пропозиції щодо  перерозподілу по заг. Фонду та спеціальному фонду бюджету розвитку</t>
  </si>
  <si>
    <t>Фінансове управління</t>
  </si>
  <si>
    <t xml:space="preserve">Залишок коштів, що склався по загальному фонду бюджету станом на 01.01.2019 року </t>
  </si>
  <si>
    <t>Залишок коштів, що склався по загальному фонду бюджету- освітня субвенція станом на 01.01.2019 року, в тому числі:</t>
  </si>
  <si>
    <t>Залишок коштів, що склався по загальному фонду бюджету- медична субвенція станом на 01.01.2019 року</t>
  </si>
  <si>
    <t xml:space="preserve">Залишок коштів, що склався по спеціальному фонду бюджету розвитку станом на 01.01.2019 року </t>
  </si>
  <si>
    <t xml:space="preserve">Залишок коштів, що склався по спеціальному фонду навколишнє середовище  станом на 01.01.2019 року </t>
  </si>
  <si>
    <t>Залишок коштів, що склався по спеціальному фонду с/г втрати станом на 01.01.2019р.</t>
  </si>
  <si>
    <t xml:space="preserve">Залишок коштів, що склався по спеціальному фонду цільовий фонд станом на 01.01.2019 року </t>
  </si>
  <si>
    <t>Виконавчий комітет</t>
  </si>
  <si>
    <t>Закупівля програмного забезпечення "Комплексна система автоматизації підприємства "IS-pro " для автоматизації бухгалтерського та податкового обліку</t>
  </si>
  <si>
    <t xml:space="preserve">Міська Програма безоплатного та пільгового відпуску лікарських засобів у разі амбулаторного лікування окремих груп населення  та за певними категоріями захворювань та при наданні спеціалізованої та високоспеціалізованої стаціонарної медичної допомоги мешканцям м.Мукачева на 2019-2020 роки </t>
  </si>
  <si>
    <t>Міська програма  медичного обслуговування населення територіальної громади м. Мукачева в ДУ «Національний інститут серцево-судинної хірургії імені М. М. Амосова НАМН України» на 2019 рік</t>
  </si>
  <si>
    <t>розподілено</t>
  </si>
  <si>
    <t>Залишок до розподілу</t>
  </si>
  <si>
    <t>Оплата праці з нарахуванням у звязку із збільшенням штатної чисельності охоронців та прибиральниць (14 од.) з 01.04.2019 року</t>
  </si>
  <si>
    <t>Капітальний ремонт СШ № 16  по вул. Шевченка, 68 в м. Мукачево  (Програма капітального ремонту об’єктів комунальної власності м. Мукачвева на 2019-2020 роки)</t>
  </si>
  <si>
    <t>Капітальний ремонт ліфтів у відділені закладу</t>
  </si>
  <si>
    <t>Реконструкція системи опалення ЗОШ № 13 по вул. Росвигівська, 13 в м. Мукачево</t>
  </si>
  <si>
    <t>Реконструкція існуючої газової котельні з  встановленням  твердопаливних котлів  потужністю 200 кВт в ДНЗ № 18  по вул. Індустріальній, 19  в м. Мукачево. Коригування.</t>
  </si>
  <si>
    <t>Розподіл залишку за рахунок коштів загального та спеціального фонду</t>
  </si>
  <si>
    <t>Збільшення дохідної частини (Перевиконання)</t>
  </si>
  <si>
    <t>проект 23.05.2019</t>
  </si>
  <si>
    <t>ПЕРЕВИКОНАННЯ ЗА СІЧЕНЬ-КВІТЕНЬ</t>
  </si>
  <si>
    <t>Відділ охорони здоров'я</t>
  </si>
  <si>
    <t>Придбання серверу для повноцінного впровадження та запуску АСУД "ДОК  ПРОФ 3"</t>
  </si>
  <si>
    <t>Приббання металопластикових вікон школам естетичного виховання</t>
  </si>
  <si>
    <t>поточний ремонт опалювальної системи, приміщення Центральної бібліотечної системи</t>
  </si>
  <si>
    <t>Фінансування видатків на компенсаційні виплати за пільговий проїзд окремих категорій громадян автомобільним транспортом на міських автобусних маршрутах загального  користування у м. Мукачеві» на 2019-2020 роки (Виплата компенсації за проїзд автомобільним транспортом  пільгових категорій громадян на маршрутах загального користування в м.Мукачеві )</t>
  </si>
  <si>
    <t>Виплата компенсації за проїзд автомобільним транспортом  пільгових категорій громадян на маршрутах загального користування в м.Мукачеві</t>
  </si>
  <si>
    <t>Виплата компенсації за послуги зв’язку пільговій категорії громадян м.Мукачева.</t>
  </si>
  <si>
    <t>виконання рішення Західного апеляційного господарського суду від 13.05.2019року, справа №907/ 363/18  за позовом Закарпатської філії ПАТ «Укртелеком» щодо відшкодування витрат за надання послуг зв’язку пільговій категорії громадян м.Мукачева за 2017 рік</t>
  </si>
  <si>
    <t>встановлення двох модулів зв’язку для передачі показників газових лічильників, які встановлені в приміщеннях котелень за адресою: м. Мукачево, вул. Пирогова,8 та вул. Грушевського,29 (капітальні видатки)</t>
  </si>
  <si>
    <t>Послуги з ремонту і технічного обслуговування медичного та хірургічного обладнання (економія за результатами проведених торгів)</t>
  </si>
  <si>
    <t>Послуги зі встановлення протипожежного устаткування та послугиз ремонту і технічного обслуговування медичного та хірургічного обладнання  (економія за результатами проведених торгів)</t>
  </si>
  <si>
    <t>Придбання Путівок до дитячих оздоровчих закладів , дітей шкільного віку, які потребують особливої соціальної увагита підтримки. (Програма оздоровлення та відпочинку дітей м. Мукачево м. Мукачево на 2018-2020 роки)</t>
  </si>
  <si>
    <t>Поточний ремонт (підготовка приміщень навчальних загальноосвітніх закладів  до нового 2019-2020 н.р.)</t>
  </si>
  <si>
    <t>Програма розвитку освіти м. Мукачево на 2018-2020роки (п.3.1)</t>
  </si>
  <si>
    <t>Придбання компютерного обладнання (співфінансування Постанова КМУ №319 від 03.04.2019р) поточні видатки</t>
  </si>
  <si>
    <t>Придбання компютерного обладнання (співфінансування Постанова КМУ №319 від 03.04.2019р)капітальні видаткивидатки</t>
  </si>
  <si>
    <t xml:space="preserve"> Зміни що пропонуються внести до бюджету на 2019 рік за пропозиціями головних розпорядників коштів міського бюджету   на чергове засідання сесії від 27.06.2019 року</t>
  </si>
  <si>
    <t xml:space="preserve">Програма сприяння створенню та діяльності об’єднань співвласників багатоквартирних будинків в м. Мукачево 
на 2019-2020 роки (нова редакція)
</t>
  </si>
  <si>
    <t>«Програми капітальний ремонт об’єктів комунальної власності м. Мукачева на 2019-2020 роки» (капітальний ремонт благоустрою території ДНЗ № 11 по вул. Парканія, 32, 52 в м. Мукачево)</t>
  </si>
  <si>
    <t>«Програми капітальний ремонт об’єктів комунальної власності м. Мукачева на 2019-2020 роки» (капітальний ремонт благоустрою території ДНЗ № 18 по вул. Свято-Михайлівська, 19 в м. Мукачево)</t>
  </si>
  <si>
    <t>«Програми капітальний ремонт об’єктів комунальної власності м. Мукачева на 2019-2020 роки» (капітальний ремонт благоустрою території ДНЗ № 29 по вул. І.Зріні, 11 в м. Мукачево)</t>
  </si>
  <si>
    <t>«Програми капітальний ремонт об’єктів комунальної власності м. Мукачева на 2019-2020 роки» (капітальний ремонт благоустрою території ДНЗ № 8 по вул. Митрополита Володимира, 18 в м. Мукачево)</t>
  </si>
  <si>
    <t>«Програми капітальний ремонт об’єктів комунальної власності м. Мукачева на 2019-2020 роки» (капітальний ремонт благоустрою території  ЗОШ  № 14 по вул. Цібере Василя, 72  в м. Мукачево)</t>
  </si>
  <si>
    <t>«Програми капітальний ремонт об’єктів комунальної власності м. Мукачева на 2019-2020 роки» (капітальний ремонт благоустрою території  НВК "ЗОШ-ДНЗ" № 6 по вул. Підгорянська, 74  в м. Мукачево)</t>
  </si>
  <si>
    <t>«Програми капітальний ремонт об’єктів комунальної власності м. Мукачева на 2019-2020 роки» (капітальний ремонт благоустрою території ЗОШ № 7 по вул. Комарова, 35  в м. Мукачево)</t>
  </si>
  <si>
    <t>«Програми капітальний ремонт об’єктів комунальної власності м. Мукачева на 2019-2020 роки» (капітальний ремонт благоустрою території НВК "ЗОШ-ДНЗ"  № 11 по вул. Осипенка, 58  в м. Мукачево)</t>
  </si>
  <si>
    <t>Реконструкція існуючої газової котельні НВК "Гармонія"  по вул.Ужгородська, 27 в м. Мукачево. Коригування</t>
  </si>
  <si>
    <t>Реконструкція ДЮСШ по вул. Духновича, 93 в м. Мукачево</t>
  </si>
  <si>
    <t>Програма "Реформування та підтримки водопровідно-каналізаційного господарства на території м. Мукачево на 2019 - 2020 роки" видатки розвитку</t>
  </si>
  <si>
    <t>Програма підтримки ММКП «Міжнародний аеропорт Мукачево» на 2018-2020 роки (заробітна плата та ЄСВ на ІІІ  квартал 2019р)</t>
  </si>
  <si>
    <t>Реконструкція з добудовою ЗОШ  № 2 по вул. Ак.Павлова, 14  в м. Мукачево</t>
  </si>
  <si>
    <t>Програми капітальний ремонт об’єктів комунальної власності м. Мукачева на 2019-2020 роки» (Капітальний ремонь системи опалення, вентиляції, водопостачання, каналізації та примішщень санвузлів СШ №16 по вул. Шевченка Тараса, 68, в м. Мукачево)</t>
  </si>
  <si>
    <t>Програма капітального ремонту об’єктів комунальної власності м. Мукачвева на 2019-2020 роки - ккап ремонт водопровідних мереж з влаштванням водозабірних колонок в районі Ромського поселення в м. Мукачево" Коригування</t>
  </si>
  <si>
    <t>Програма капітального ремонту об’єктів комунальної власності м. Мукачвева на 2019-2020 роки - кап ремонт водопровідної мережі по провулку І Римського Корсакова Миколи  у м. Мукачево</t>
  </si>
  <si>
    <t>Програма капітального ремонту об’єктів комунальної власності м. Мукачвева на 2019-2020 роки - кап ремонт водопровідної мережі по провулку ІІ Римського Корсакова Миколи  у м. Мукачево</t>
  </si>
  <si>
    <t>Програма капітального ремонту об’єктів комунальної власності м. Мукачвева на 2019-2020 роки  виготовлення ПКД по об’єкту "Капітальний ремонт каналізаційноїної мережі по вул. Берегівська - об’їздна у м. Мукачево</t>
  </si>
  <si>
    <t>Програма капітального ремонту об’єктів комунальної власності м. Мукачвева на 2019-2020 роки - коригування ПКД по об’єкту "Капітальний ремонт  території благоустрою кладивища по вул. Матросова у м. Мукачево"</t>
  </si>
  <si>
    <t>Програма капітального ремонту об’єктів комунальної власності м. Мукачвева на 2019-2020 роки - виготовлення ПКД по об’єкту "Капітальний ремонт внутріквартальних проїздів по вул. Свято-Михайлівська,5;46 та вул. Руська, 17;42 у м. Мукачево</t>
  </si>
  <si>
    <t>Програма капітального ремонту об’єктів комунальної власності м. Мукачвева на 2019-2020 роки - Капітальний ремонт покрівлі житлового будинку №29 по вул. Молодіжна у м. Мукачево</t>
  </si>
  <si>
    <t>Фінансування видатків на компенсаційні виплати за пільговий проїзд окремих категорій громадян автомобільним транспортом на міських автобусних маршрутах загального  користування та на відшкодування компенсаційних  виплат по пільгах за абонентну плату телефонного зв’язку пільгових категорій громадян у м. Мукачеві» на 2019-2020 роки, з них:</t>
  </si>
  <si>
    <t>Програма розвитку Мукачівського спортивно-оздоровчого комплексу дитячої юнацької спортивної школи на 2018-2020 роки (відрядження)</t>
  </si>
  <si>
    <t>Програма підтримки обдарованої молоді міста за результатами зовнішнього незалежного оцінювання (відсутні претенденти)</t>
  </si>
  <si>
    <t>Зміни до переліку обєктів бюджету розвитку  наведено в додатку  5 до рішення</t>
  </si>
  <si>
    <t>Бюджет розвитку-обєкти згідно додатку 5</t>
  </si>
  <si>
    <t>Програма капітального ремонту об’єктів комунальної власності м. Мукачвева на 2019-2020 роки (Кап. видатки на ридбання Автобусні зупинки, ігрові майданчики, Саджанці, трактори з оббл. Пісокрозк. Обл.)</t>
  </si>
  <si>
    <t>Програма капітального ремонту об’єктів комунальної власності м. Мукачвева на 2019-2020 роки (поточні видатки ігрові майданчики)</t>
  </si>
  <si>
    <t>НУШ придбання стінок для дидактичного матеріалу (економія за наслідками проведеного тендеру)</t>
  </si>
  <si>
    <t>Програма "Реформування та підтримки водопровідно-каналізаційного господарства на території м. Мукачево на 2019 - 2020 роки" видатки споживання (заборгованість за електроенергію поточного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</si>
</sst>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0"/>
      <color theme="1"/>
      <name val="Calibri"/>
      <family val="2"/>
      <charset val="204"/>
      <scheme val="minor"/>
    </font>
    <font>
      <b/>
      <sz val="14"/>
      <color theme="1"/>
      <name val="Times New Roman"/>
      <family val="1"/>
      <charset val="204"/>
    </font>
    <font>
      <sz val="14"/>
      <color theme="1"/>
      <name val="Times New Roman"/>
      <family val="1"/>
      <charset val="204"/>
    </font>
    <font>
      <sz val="14"/>
      <name val="Times New Roman"/>
      <family val="1"/>
      <charset val="204"/>
    </font>
    <font>
      <sz val="10"/>
      <name val="Arial Cyr"/>
      <charset val="204"/>
    </font>
    <font>
      <b/>
      <sz val="15"/>
      <color indexed="56"/>
      <name val="Calibri"/>
      <family val="2"/>
      <charset val="204"/>
    </font>
    <font>
      <b/>
      <sz val="11"/>
      <color indexed="56"/>
      <name val="Calibri"/>
      <family val="2"/>
      <charset val="204"/>
    </font>
    <font>
      <b/>
      <sz val="18"/>
      <color indexed="56"/>
      <name val="Cambria"/>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3"/>
      <color indexed="56"/>
      <name val="Calibri"/>
      <family val="2"/>
      <charset val="204"/>
    </font>
    <font>
      <b/>
      <sz val="11"/>
      <color indexed="8"/>
      <name val="Calibri"/>
      <family val="2"/>
      <charset val="204"/>
    </font>
    <font>
      <b/>
      <sz val="11"/>
      <color indexed="9"/>
      <name val="Calibri"/>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family val="2"/>
      <charset val="204"/>
    </font>
    <font>
      <sz val="10"/>
      <name val="Arial"/>
      <family val="2"/>
      <charset val="204"/>
    </font>
    <font>
      <b/>
      <sz val="14"/>
      <name val="Times New Roman"/>
      <family val="1"/>
      <charset val="204"/>
    </font>
    <font>
      <sz val="10"/>
      <color indexed="8"/>
      <name val="Calibri"/>
      <family val="2"/>
      <charset val="204"/>
    </font>
    <font>
      <sz val="10"/>
      <color indexed="9"/>
      <name val="Calibri"/>
      <family val="2"/>
      <charset val="204"/>
    </font>
    <font>
      <sz val="10"/>
      <color indexed="62"/>
      <name val="Calibri"/>
      <family val="2"/>
      <charset val="204"/>
    </font>
    <font>
      <sz val="10"/>
      <color indexed="17"/>
      <name val="Calibri"/>
      <family val="2"/>
      <charset val="204"/>
    </font>
    <font>
      <sz val="10"/>
      <color indexed="52"/>
      <name val="Calibri"/>
      <family val="2"/>
      <charset val="204"/>
    </font>
    <font>
      <b/>
      <sz val="10"/>
      <color indexed="9"/>
      <name val="Calibri"/>
      <family val="2"/>
      <charset val="204"/>
    </font>
    <font>
      <sz val="18"/>
      <color indexed="54"/>
      <name val="Calibri Light"/>
      <family val="2"/>
      <charset val="204"/>
    </font>
    <font>
      <sz val="10"/>
      <color indexed="60"/>
      <name val="Calibri"/>
      <family val="2"/>
      <charset val="204"/>
    </font>
    <font>
      <b/>
      <sz val="10"/>
      <color indexed="52"/>
      <name val="Calibri"/>
      <family val="2"/>
      <charset val="204"/>
    </font>
    <font>
      <sz val="10"/>
      <color indexed="20"/>
      <name val="Calibri"/>
      <family val="2"/>
      <charset val="204"/>
    </font>
    <font>
      <b/>
      <sz val="10"/>
      <color indexed="8"/>
      <name val="Calibri"/>
      <family val="2"/>
      <charset val="204"/>
    </font>
    <font>
      <b/>
      <sz val="10"/>
      <color indexed="63"/>
      <name val="Calibri"/>
      <family val="2"/>
      <charset val="204"/>
    </font>
    <font>
      <sz val="10"/>
      <color indexed="10"/>
      <name val="Calibri"/>
      <family val="2"/>
      <charset val="204"/>
    </font>
    <font>
      <i/>
      <sz val="10"/>
      <color indexed="23"/>
      <name val="Calibri"/>
      <family val="2"/>
      <charset val="204"/>
    </font>
    <font>
      <sz val="11"/>
      <color theme="1"/>
      <name val="Calibri"/>
      <family val="2"/>
      <scheme val="minor"/>
    </font>
    <font>
      <sz val="14"/>
      <color rgb="FFFF0000"/>
      <name val="Times New Roman"/>
      <family val="1"/>
      <charset val="204"/>
    </font>
    <font>
      <sz val="17"/>
      <color theme="1"/>
      <name val="Calibri"/>
      <family val="2"/>
      <charset val="204"/>
      <scheme val="minor"/>
    </font>
    <font>
      <b/>
      <sz val="17"/>
      <color theme="1"/>
      <name val="Calibri"/>
      <family val="2"/>
      <charset val="204"/>
      <scheme val="minor"/>
    </font>
  </fonts>
  <fills count="51">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6" tint="0.79998168889431442"/>
        <bgColor indexed="64"/>
      </patternFill>
    </fill>
    <fill>
      <patternFill patternType="solid">
        <fgColor indexed="9"/>
        <bgColor indexed="26"/>
      </patternFill>
    </fill>
    <fill>
      <patternFill patternType="solid">
        <fgColor theme="4" tint="0.79998168889431442"/>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76">
    <xf numFmtId="0" fontId="0" fillId="0" borderId="0"/>
    <xf numFmtId="0" fontId="4"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8" borderId="2" applyNumberFormat="0" applyAlignment="0" applyProtection="0"/>
    <xf numFmtId="0" fontId="11" fillId="21" borderId="3" applyNumberFormat="0" applyAlignment="0" applyProtection="0"/>
    <xf numFmtId="0" fontId="12" fillId="21" borderId="2" applyNumberFormat="0" applyAlignment="0" applyProtection="0"/>
    <xf numFmtId="0" fontId="5" fillId="0" borderId="4" applyNumberFormat="0" applyFill="0" applyAlignment="0" applyProtection="0"/>
    <xf numFmtId="0" fontId="13" fillId="0" borderId="5" applyNumberFormat="0" applyFill="0" applyAlignment="0" applyProtection="0"/>
    <xf numFmtId="0" fontId="6" fillId="0" borderId="6" applyNumberFormat="0" applyFill="0" applyAlignment="0" applyProtection="0"/>
    <xf numFmtId="0" fontId="6" fillId="0" borderId="0" applyNumberFormat="0" applyFill="0" applyBorder="0" applyAlignment="0" applyProtection="0"/>
    <xf numFmtId="0" fontId="22" fillId="0" borderId="0"/>
    <xf numFmtId="0" fontId="22" fillId="0" borderId="0"/>
    <xf numFmtId="0" fontId="14" fillId="0" borderId="8" applyNumberFormat="0" applyFill="0" applyAlignment="0" applyProtection="0"/>
    <xf numFmtId="0" fontId="15" fillId="22" borderId="9" applyNumberFormat="0" applyAlignment="0" applyProtection="0"/>
    <xf numFmtId="0" fontId="16" fillId="23" borderId="0" applyNumberFormat="0" applyBorder="0" applyAlignment="0" applyProtection="0"/>
    <xf numFmtId="0" fontId="22" fillId="0" borderId="0"/>
    <xf numFmtId="0" fontId="23" fillId="0" borderId="0"/>
    <xf numFmtId="0" fontId="17" fillId="4" borderId="0" applyNumberFormat="0" applyBorder="0" applyAlignment="0" applyProtection="0"/>
    <xf numFmtId="0" fontId="18" fillId="0" borderId="0" applyNumberFormat="0" applyFill="0" applyBorder="0" applyAlignment="0" applyProtection="0"/>
    <xf numFmtId="0" fontId="4" fillId="24" borderId="10" applyNumberFormat="0" applyFont="0" applyAlignment="0" applyProtection="0"/>
    <xf numFmtId="0" fontId="19" fillId="0" borderId="7" applyNumberFormat="0" applyFill="0" applyAlignment="0" applyProtection="0"/>
    <xf numFmtId="0" fontId="20" fillId="0" borderId="0" applyNumberFormat="0" applyFill="0" applyBorder="0" applyAlignment="0" applyProtection="0"/>
    <xf numFmtId="0" fontId="21" fillId="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10" fillId="30" borderId="2" applyNumberFormat="0" applyAlignment="0" applyProtection="0"/>
    <xf numFmtId="0" fontId="10" fillId="30" borderId="2" applyNumberFormat="0" applyAlignment="0" applyProtection="0"/>
    <xf numFmtId="0" fontId="11" fillId="43" borderId="3" applyNumberFormat="0" applyAlignment="0" applyProtection="0"/>
    <xf numFmtId="0" fontId="11" fillId="43" borderId="3" applyNumberFormat="0" applyAlignment="0" applyProtection="0"/>
    <xf numFmtId="0" fontId="12" fillId="43" borderId="2" applyNumberFormat="0" applyAlignment="0" applyProtection="0"/>
    <xf numFmtId="0" fontId="12" fillId="43" borderId="2" applyNumberFormat="0" applyAlignment="0" applyProtection="0"/>
    <xf numFmtId="0" fontId="5" fillId="0" borderId="4" applyNumberFormat="0" applyFill="0" applyAlignment="0" applyProtection="0"/>
    <xf numFmtId="0" fontId="6" fillId="0" borderId="6" applyNumberFormat="0" applyFill="0" applyAlignment="0" applyProtection="0"/>
    <xf numFmtId="0" fontId="6" fillId="0" borderId="0" applyNumberFormat="0" applyFill="0" applyBorder="0" applyAlignment="0" applyProtection="0"/>
    <xf numFmtId="0" fontId="14" fillId="0" borderId="8" applyNumberFormat="0" applyFill="0" applyAlignment="0" applyProtection="0"/>
    <xf numFmtId="0" fontId="15" fillId="44" borderId="9" applyNumberFormat="0" applyAlignment="0" applyProtection="0"/>
    <xf numFmtId="0" fontId="15" fillId="44" borderId="9"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8" fillId="0" borderId="0" applyNumberFormat="0" applyFill="0" applyBorder="0" applyAlignment="0" applyProtection="0"/>
    <xf numFmtId="0" fontId="22" fillId="46" borderId="10" applyNumberFormat="0" applyAlignment="0" applyProtection="0"/>
    <xf numFmtId="0" fontId="22" fillId="46" borderId="10" applyNumberFormat="0" applyAlignment="0" applyProtection="0"/>
    <xf numFmtId="0" fontId="19" fillId="0" borderId="7" applyNumberFormat="0" applyFill="0" applyAlignment="0" applyProtection="0"/>
    <xf numFmtId="0" fontId="20" fillId="0" borderId="0" applyNumberFormat="0" applyFill="0" applyBorder="0" applyAlignment="0" applyProtection="0"/>
    <xf numFmtId="0" fontId="21" fillId="27" borderId="0" applyNumberFormat="0" applyBorder="0" applyAlignment="0" applyProtection="0"/>
    <xf numFmtId="0" fontId="21" fillId="27" borderId="0" applyNumberFormat="0" applyBorder="0" applyAlignment="0" applyProtection="0"/>
    <xf numFmtId="0" fontId="4" fillId="0" borderId="0"/>
    <xf numFmtId="0" fontId="25" fillId="25" borderId="0" applyNumberFormat="0" applyBorder="0" applyAlignment="0" applyProtection="0"/>
    <xf numFmtId="0" fontId="25" fillId="30" borderId="0" applyNumberFormat="0" applyBorder="0" applyAlignment="0" applyProtection="0"/>
    <xf numFmtId="0" fontId="25" fillId="48" borderId="0" applyNumberFormat="0" applyBorder="0" applyAlignment="0" applyProtection="0"/>
    <xf numFmtId="0" fontId="25" fillId="46" borderId="0" applyNumberFormat="0" applyBorder="0" applyAlignment="0" applyProtection="0"/>
    <xf numFmtId="0" fontId="25" fillId="29" borderId="0" applyNumberFormat="0" applyBorder="0" applyAlignment="0" applyProtection="0"/>
    <xf numFmtId="0" fontId="25" fillId="27" borderId="0" applyNumberFormat="0" applyBorder="0" applyAlignment="0" applyProtection="0"/>
    <xf numFmtId="0" fontId="25" fillId="31" borderId="0" applyNumberFormat="0" applyBorder="0" applyAlignment="0" applyProtection="0"/>
    <xf numFmtId="0" fontId="25" fillId="30" borderId="0" applyNumberFormat="0" applyBorder="0" applyAlignment="0" applyProtection="0"/>
    <xf numFmtId="0" fontId="25" fillId="43" borderId="0" applyNumberFormat="0" applyBorder="0" applyAlignment="0" applyProtection="0"/>
    <xf numFmtId="0" fontId="25" fillId="45" borderId="0" applyNumberFormat="0" applyBorder="0" applyAlignment="0" applyProtection="0"/>
    <xf numFmtId="0" fontId="25" fillId="31" borderId="0" applyNumberFormat="0" applyBorder="0" applyAlignment="0" applyProtection="0"/>
    <xf numFmtId="0" fontId="25" fillId="45" borderId="0" applyNumberFormat="0" applyBorder="0" applyAlignment="0" applyProtection="0"/>
    <xf numFmtId="0" fontId="25" fillId="37" borderId="0" applyNumberFormat="0" applyBorder="0" applyAlignment="0" applyProtection="0"/>
    <xf numFmtId="0" fontId="25" fillId="30" borderId="0" applyNumberFormat="0" applyBorder="0" applyAlignment="0" applyProtection="0"/>
    <xf numFmtId="0" fontId="25" fillId="43" borderId="0" applyNumberFormat="0" applyBorder="0" applyAlignment="0" applyProtection="0"/>
    <xf numFmtId="0" fontId="25" fillId="45" borderId="0" applyNumberFormat="0" applyBorder="0" applyAlignment="0" applyProtection="0"/>
    <xf numFmtId="0" fontId="25" fillId="31" borderId="0" applyNumberFormat="0" applyBorder="0" applyAlignment="0" applyProtection="0"/>
    <xf numFmtId="0" fontId="25" fillId="41" borderId="0" applyNumberFormat="0" applyBorder="0" applyAlignment="0" applyProtection="0"/>
    <xf numFmtId="0" fontId="26" fillId="39" borderId="0" applyNumberFormat="0" applyBorder="0" applyAlignment="0" applyProtection="0"/>
    <xf numFmtId="0" fontId="26" fillId="42" borderId="0" applyNumberFormat="0" applyBorder="0" applyAlignment="0" applyProtection="0"/>
    <xf numFmtId="0" fontId="26" fillId="44" borderId="0" applyNumberFormat="0" applyBorder="0" applyAlignment="0" applyProtection="0"/>
    <xf numFmtId="0" fontId="26" fillId="34" borderId="0" applyNumberFormat="0" applyBorder="0" applyAlignment="0" applyProtection="0"/>
    <xf numFmtId="0" fontId="26" fillId="37" borderId="0" applyNumberFormat="0" applyBorder="0" applyAlignment="0" applyProtection="0"/>
    <xf numFmtId="0" fontId="26" fillId="41" borderId="0" applyNumberFormat="0" applyBorder="0" applyAlignment="0" applyProtection="0"/>
    <xf numFmtId="0" fontId="27" fillId="30" borderId="2" applyNumberFormat="0" applyAlignment="0" applyProtection="0"/>
    <xf numFmtId="0" fontId="28" fillId="27" borderId="0" applyNumberFormat="0" applyBorder="0" applyAlignment="0" applyProtection="0"/>
    <xf numFmtId="0" fontId="29" fillId="0" borderId="7" applyNumberFormat="0" applyFill="0" applyAlignment="0" applyProtection="0"/>
    <xf numFmtId="0" fontId="30" fillId="44" borderId="9" applyNumberFormat="0" applyAlignment="0" applyProtection="0"/>
    <xf numFmtId="0" fontId="31" fillId="0" borderId="0" applyNumberFormat="0" applyFill="0" applyBorder="0" applyAlignment="0" applyProtection="0"/>
    <xf numFmtId="0" fontId="32" fillId="45" borderId="0" applyNumberFormat="0" applyBorder="0" applyAlignment="0" applyProtection="0"/>
    <xf numFmtId="0" fontId="33" fillId="43" borderId="2" applyNumberFormat="0" applyAlignment="0" applyProtection="0"/>
    <xf numFmtId="0" fontId="39" fillId="0" borderId="0"/>
    <xf numFmtId="0" fontId="35" fillId="0" borderId="8" applyNumberFormat="0" applyFill="0" applyAlignment="0" applyProtection="0"/>
    <xf numFmtId="0" fontId="34" fillId="26" borderId="0" applyNumberFormat="0" applyBorder="0" applyAlignment="0" applyProtection="0"/>
    <xf numFmtId="0" fontId="22" fillId="46" borderId="10" applyNumberFormat="0" applyAlignment="0" applyProtection="0"/>
    <xf numFmtId="0" fontId="36" fillId="43" borderId="3"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cellStyleXfs>
  <cellXfs count="67">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2" borderId="1" xfId="1" applyFont="1" applyFill="1" applyBorder="1" applyAlignment="1">
      <alignment horizontal="left" vertical="center" wrapText="1"/>
    </xf>
    <xf numFmtId="0" fontId="24" fillId="47" borderId="1" xfId="0" applyFont="1" applyFill="1" applyBorder="1" applyAlignment="1">
      <alignment horizontal="left" vertical="center" wrapText="1"/>
    </xf>
    <xf numFmtId="0" fontId="1" fillId="47" borderId="1" xfId="0" applyFont="1" applyFill="1" applyBorder="1" applyAlignment="1">
      <alignment wrapText="1"/>
    </xf>
    <xf numFmtId="0" fontId="24" fillId="47" borderId="1" xfId="1" applyFont="1" applyFill="1" applyBorder="1" applyAlignment="1">
      <alignment horizontal="left" vertical="center" wrapText="1"/>
    </xf>
    <xf numFmtId="0" fontId="2" fillId="2" borderId="1" xfId="0" applyFont="1" applyFill="1" applyBorder="1" applyAlignment="1">
      <alignment wrapText="1"/>
    </xf>
    <xf numFmtId="0" fontId="1" fillId="47"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4" fontId="2" fillId="2" borderId="1" xfId="0" applyNumberFormat="1" applyFont="1" applyFill="1" applyBorder="1" applyAlignment="1">
      <alignment horizontal="right" vertical="center"/>
    </xf>
    <xf numFmtId="4" fontId="1" fillId="47" borderId="1" xfId="0" applyNumberFormat="1" applyFont="1" applyFill="1" applyBorder="1" applyAlignment="1">
      <alignment horizontal="right" vertical="center"/>
    </xf>
    <xf numFmtId="4" fontId="2" fillId="47" borderId="1" xfId="0" applyNumberFormat="1" applyFont="1" applyFill="1" applyBorder="1" applyAlignment="1">
      <alignment horizontal="right" vertical="center"/>
    </xf>
    <xf numFmtId="4" fontId="1" fillId="47" borderId="1" xfId="0" applyNumberFormat="1" applyFont="1" applyFill="1" applyBorder="1" applyAlignment="1">
      <alignment vertical="center"/>
    </xf>
    <xf numFmtId="4" fontId="2" fillId="2" borderId="1" xfId="0" applyNumberFormat="1" applyFont="1" applyFill="1" applyBorder="1" applyAlignment="1">
      <alignment vertical="center"/>
    </xf>
    <xf numFmtId="3" fontId="2" fillId="2" borderId="1" xfId="0" applyNumberFormat="1" applyFont="1" applyFill="1" applyBorder="1" applyAlignment="1">
      <alignment vertical="center" wrapText="1"/>
    </xf>
    <xf numFmtId="4" fontId="2" fillId="2" borderId="1" xfId="0" applyNumberFormat="1" applyFont="1" applyFill="1" applyBorder="1" applyAlignment="1">
      <alignment vertical="center" wrapText="1"/>
    </xf>
    <xf numFmtId="4" fontId="1" fillId="47" borderId="1" xfId="0" applyNumberFormat="1" applyFont="1" applyFill="1" applyBorder="1" applyAlignment="1">
      <alignment vertical="center" wrapText="1"/>
    </xf>
    <xf numFmtId="0" fontId="2" fillId="47" borderId="1" xfId="0" applyFont="1" applyFill="1" applyBorder="1" applyAlignment="1">
      <alignment horizontal="left" vertical="center" wrapText="1"/>
    </xf>
    <xf numFmtId="4" fontId="40" fillId="50" borderId="1" xfId="0" applyNumberFormat="1" applyFont="1" applyFill="1" applyBorder="1" applyAlignment="1">
      <alignment vertical="center"/>
    </xf>
    <xf numFmtId="0" fontId="3" fillId="2" borderId="1" xfId="0" applyFont="1" applyFill="1" applyBorder="1" applyAlignment="1">
      <alignment wrapText="1"/>
    </xf>
    <xf numFmtId="4" fontId="2"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4" fontId="1" fillId="47" borderId="1" xfId="0" applyNumberFormat="1" applyFont="1" applyFill="1" applyBorder="1" applyAlignment="1">
      <alignment horizontal="center" vertical="center"/>
    </xf>
    <xf numFmtId="4" fontId="1" fillId="2" borderId="1" xfId="0" applyNumberFormat="1" applyFont="1" applyFill="1" applyBorder="1" applyAlignment="1">
      <alignment horizontal="right" vertical="center"/>
    </xf>
    <xf numFmtId="0" fontId="2" fillId="2" borderId="1" xfId="137" applyFont="1" applyFill="1" applyBorder="1" applyAlignment="1">
      <alignment horizontal="left" vertical="center" wrapText="1"/>
    </xf>
    <xf numFmtId="0" fontId="41" fillId="0" borderId="0" xfId="0" applyFont="1"/>
    <xf numFmtId="0" fontId="41" fillId="0" borderId="0" xfId="0" applyFont="1" applyAlignment="1">
      <alignment horizontal="center"/>
    </xf>
    <xf numFmtId="4" fontId="41" fillId="0" borderId="0" xfId="0" applyNumberFormat="1" applyFont="1"/>
    <xf numFmtId="0" fontId="41" fillId="0" borderId="0" xfId="0" applyFont="1" applyAlignment="1">
      <alignment horizontal="left"/>
    </xf>
    <xf numFmtId="4" fontId="41" fillId="0" borderId="0" xfId="0" applyNumberFormat="1" applyFont="1" applyAlignment="1">
      <alignment horizontal="left"/>
    </xf>
    <xf numFmtId="0" fontId="41" fillId="0" borderId="0" xfId="0" applyFont="1" applyAlignment="1">
      <alignment horizontal="center" vertical="center"/>
    </xf>
    <xf numFmtId="4" fontId="41" fillId="2" borderId="0" xfId="0" applyNumberFormat="1" applyFont="1" applyFill="1"/>
    <xf numFmtId="0" fontId="41" fillId="2" borderId="0" xfId="0" applyFont="1" applyFill="1"/>
    <xf numFmtId="0" fontId="42" fillId="2" borderId="0" xfId="0" applyFont="1" applyFill="1"/>
    <xf numFmtId="0" fontId="42" fillId="0" borderId="0" xfId="0" applyFont="1"/>
    <xf numFmtId="4" fontId="42" fillId="0" borderId="0" xfId="0" applyNumberFormat="1" applyFont="1"/>
    <xf numFmtId="14" fontId="1" fillId="0" borderId="1" xfId="0" applyNumberFormat="1" applyFont="1" applyBorder="1" applyAlignment="1">
      <alignment horizontal="center" wrapText="1"/>
    </xf>
    <xf numFmtId="0" fontId="2" fillId="0" borderId="1" xfId="0" applyFont="1" applyBorder="1" applyAlignment="1">
      <alignment wrapText="1"/>
    </xf>
    <xf numFmtId="4" fontId="1" fillId="0" borderId="1" xfId="0" applyNumberFormat="1" applyFont="1" applyBorder="1" applyAlignment="1">
      <alignment horizontal="center"/>
    </xf>
    <xf numFmtId="4" fontId="2" fillId="0" borderId="1" xfId="0" applyNumberFormat="1" applyFont="1" applyBorder="1"/>
    <xf numFmtId="4" fontId="1" fillId="0" borderId="1" xfId="0" applyNumberFormat="1" applyFont="1" applyBorder="1"/>
    <xf numFmtId="4" fontId="2" fillId="0" borderId="1" xfId="0" applyNumberFormat="1" applyFont="1" applyBorder="1" applyAlignment="1">
      <alignment horizontal="center" vertical="center"/>
    </xf>
    <xf numFmtId="0" fontId="2" fillId="2" borderId="1" xfId="0" applyFont="1" applyFill="1" applyBorder="1"/>
    <xf numFmtId="0" fontId="1" fillId="2" borderId="1" xfId="0" applyFont="1" applyFill="1" applyBorder="1"/>
    <xf numFmtId="0" fontId="2" fillId="0" borderId="1" xfId="0" applyFont="1" applyBorder="1"/>
    <xf numFmtId="0" fontId="1" fillId="0" borderId="1" xfId="0" applyFont="1" applyBorder="1"/>
    <xf numFmtId="0" fontId="3" fillId="0" borderId="1" xfId="137" applyFont="1" applyBorder="1" applyAlignment="1">
      <alignment horizontal="left" vertical="center" wrapText="1"/>
    </xf>
    <xf numFmtId="0" fontId="1" fillId="49" borderId="11" xfId="0" applyFont="1" applyFill="1" applyBorder="1" applyAlignment="1">
      <alignment wrapText="1"/>
    </xf>
    <xf numFmtId="4" fontId="1" fillId="49" borderId="11" xfId="0" applyNumberFormat="1" applyFont="1" applyFill="1" applyBorder="1" applyAlignment="1">
      <alignment horizontal="right" vertical="center"/>
    </xf>
    <xf numFmtId="0" fontId="1" fillId="2" borderId="0" xfId="0" applyFont="1" applyFill="1" applyBorder="1" applyAlignment="1">
      <alignment horizontal="center"/>
    </xf>
    <xf numFmtId="0" fontId="1" fillId="0" borderId="12" xfId="0" applyFont="1" applyBorder="1" applyAlignment="1">
      <alignment wrapText="1"/>
    </xf>
    <xf numFmtId="0" fontId="1" fillId="0" borderId="13" xfId="0" applyFont="1" applyBorder="1" applyAlignment="1">
      <alignment wrapText="1"/>
    </xf>
    <xf numFmtId="4" fontId="1" fillId="0" borderId="13" xfId="0" applyNumberFormat="1" applyFont="1" applyBorder="1"/>
    <xf numFmtId="0" fontId="1" fillId="0" borderId="14" xfId="0" applyFont="1" applyBorder="1"/>
    <xf numFmtId="0" fontId="2" fillId="0" borderId="16" xfId="0" applyFont="1" applyBorder="1"/>
    <xf numFmtId="0" fontId="2" fillId="0" borderId="17" xfId="0" applyFont="1" applyBorder="1"/>
    <xf numFmtId="0" fontId="2" fillId="0" borderId="18" xfId="0" applyFont="1" applyBorder="1"/>
    <xf numFmtId="0" fontId="2" fillId="0" borderId="19" xfId="0" applyFont="1" applyBorder="1"/>
    <xf numFmtId="0" fontId="24"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 xfId="137" applyFont="1" applyFill="1" applyBorder="1" applyAlignment="1">
      <alignment horizontal="left" vertical="center" wrapText="1"/>
    </xf>
    <xf numFmtId="0" fontId="1" fillId="0" borderId="1" xfId="0" applyFont="1" applyBorder="1" applyAlignment="1">
      <alignment horizontal="left" wrapText="1"/>
    </xf>
    <xf numFmtId="0" fontId="24" fillId="2" borderId="15" xfId="0" applyFont="1" applyFill="1" applyBorder="1" applyAlignment="1">
      <alignment horizontal="center"/>
    </xf>
    <xf numFmtId="0" fontId="24" fillId="2" borderId="0" xfId="0" applyFont="1" applyFill="1" applyBorder="1" applyAlignment="1">
      <alignment horizontal="center"/>
    </xf>
    <xf numFmtId="0" fontId="41" fillId="0" borderId="0" xfId="0" applyFont="1" applyAlignment="1">
      <alignment horizontal="center"/>
    </xf>
    <xf numFmtId="0" fontId="1" fillId="0" borderId="1" xfId="0" applyFont="1" applyBorder="1" applyAlignment="1">
      <alignment horizontal="center" wrapText="1"/>
    </xf>
  </cellXfs>
  <cellStyles count="176">
    <cellStyle name="20% - Акцент1" xfId="46" xr:uid="{00000000-0005-0000-0000-000000000000}"/>
    <cellStyle name="20% — акцент1" xfId="47" xr:uid="{00000000-0005-0000-0000-000001000000}"/>
    <cellStyle name="20% - Акцент1 2" xfId="2" xr:uid="{00000000-0005-0000-0000-000002000000}"/>
    <cellStyle name="20% - Акцент1 2 2" xfId="48" xr:uid="{00000000-0005-0000-0000-000003000000}"/>
    <cellStyle name="20% - Акцент2" xfId="49" xr:uid="{00000000-0005-0000-0000-000004000000}"/>
    <cellStyle name="20% — акцент2" xfId="50" xr:uid="{00000000-0005-0000-0000-000005000000}"/>
    <cellStyle name="20% - Акцент2 2" xfId="3" xr:uid="{00000000-0005-0000-0000-000006000000}"/>
    <cellStyle name="20% - Акцент2 2 2" xfId="51" xr:uid="{00000000-0005-0000-0000-000007000000}"/>
    <cellStyle name="20% - Акцент3" xfId="52" xr:uid="{00000000-0005-0000-0000-000008000000}"/>
    <cellStyle name="20% — акцент3" xfId="53" xr:uid="{00000000-0005-0000-0000-000009000000}"/>
    <cellStyle name="20% - Акцент3 2" xfId="4" xr:uid="{00000000-0005-0000-0000-00000A000000}"/>
    <cellStyle name="20% - Акцент3 2 2" xfId="54" xr:uid="{00000000-0005-0000-0000-00000B000000}"/>
    <cellStyle name="20% - Акцент4" xfId="55" xr:uid="{00000000-0005-0000-0000-00000C000000}"/>
    <cellStyle name="20% — акцент4" xfId="56" xr:uid="{00000000-0005-0000-0000-00000D000000}"/>
    <cellStyle name="20% - Акцент4 2" xfId="5" xr:uid="{00000000-0005-0000-0000-00000E000000}"/>
    <cellStyle name="20% - Акцент4 2 2" xfId="57" xr:uid="{00000000-0005-0000-0000-00000F000000}"/>
    <cellStyle name="20% - Акцент5" xfId="58" xr:uid="{00000000-0005-0000-0000-000010000000}"/>
    <cellStyle name="20% — акцент5" xfId="59" xr:uid="{00000000-0005-0000-0000-000011000000}"/>
    <cellStyle name="20% - Акцент5 2" xfId="6" xr:uid="{00000000-0005-0000-0000-000012000000}"/>
    <cellStyle name="20% - Акцент5 2 2" xfId="60" xr:uid="{00000000-0005-0000-0000-000013000000}"/>
    <cellStyle name="20% - Акцент6" xfId="61" xr:uid="{00000000-0005-0000-0000-000014000000}"/>
    <cellStyle name="20% — акцент6" xfId="62" xr:uid="{00000000-0005-0000-0000-000015000000}"/>
    <cellStyle name="20% - Акцент6 2" xfId="7" xr:uid="{00000000-0005-0000-0000-000016000000}"/>
    <cellStyle name="20% - Акцент6 2 2" xfId="63" xr:uid="{00000000-0005-0000-0000-000017000000}"/>
    <cellStyle name="20% – Акцентування1" xfId="138" xr:uid="{00000000-0005-0000-0000-000018000000}"/>
    <cellStyle name="20% – Акцентування2" xfId="139" xr:uid="{00000000-0005-0000-0000-000019000000}"/>
    <cellStyle name="20% – Акцентування3" xfId="140" xr:uid="{00000000-0005-0000-0000-00001A000000}"/>
    <cellStyle name="20% – Акцентування4" xfId="141" xr:uid="{00000000-0005-0000-0000-00001B000000}"/>
    <cellStyle name="20% – Акцентування5" xfId="142" xr:uid="{00000000-0005-0000-0000-00001C000000}"/>
    <cellStyle name="20% – Акцентування6" xfId="143" xr:uid="{00000000-0005-0000-0000-00001D000000}"/>
    <cellStyle name="40% - Акцент1" xfId="64" xr:uid="{00000000-0005-0000-0000-00001E000000}"/>
    <cellStyle name="40% — акцент1" xfId="65" xr:uid="{00000000-0005-0000-0000-00001F000000}"/>
    <cellStyle name="40% - Акцент1 2" xfId="8" xr:uid="{00000000-0005-0000-0000-000020000000}"/>
    <cellStyle name="40% - Акцент1 2 2" xfId="66" xr:uid="{00000000-0005-0000-0000-000021000000}"/>
    <cellStyle name="40% - Акцент2" xfId="67" xr:uid="{00000000-0005-0000-0000-000022000000}"/>
    <cellStyle name="40% — акцент2" xfId="68" xr:uid="{00000000-0005-0000-0000-000023000000}"/>
    <cellStyle name="40% - Акцент2 2" xfId="9" xr:uid="{00000000-0005-0000-0000-000024000000}"/>
    <cellStyle name="40% - Акцент2 2 2" xfId="69" xr:uid="{00000000-0005-0000-0000-000025000000}"/>
    <cellStyle name="40% - Акцент3" xfId="70" xr:uid="{00000000-0005-0000-0000-000026000000}"/>
    <cellStyle name="40% — акцент3" xfId="71" xr:uid="{00000000-0005-0000-0000-000027000000}"/>
    <cellStyle name="40% - Акцент3 2" xfId="10" xr:uid="{00000000-0005-0000-0000-000028000000}"/>
    <cellStyle name="40% - Акцент3 2 2" xfId="72" xr:uid="{00000000-0005-0000-0000-000029000000}"/>
    <cellStyle name="40% - Акцент4" xfId="73" xr:uid="{00000000-0005-0000-0000-00002A000000}"/>
    <cellStyle name="40% — акцент4" xfId="74" xr:uid="{00000000-0005-0000-0000-00002B000000}"/>
    <cellStyle name="40% - Акцент4 2" xfId="11" xr:uid="{00000000-0005-0000-0000-00002C000000}"/>
    <cellStyle name="40% - Акцент4 2 2" xfId="75" xr:uid="{00000000-0005-0000-0000-00002D000000}"/>
    <cellStyle name="40% - Акцент5" xfId="76" xr:uid="{00000000-0005-0000-0000-00002E000000}"/>
    <cellStyle name="40% — акцент5" xfId="77" xr:uid="{00000000-0005-0000-0000-00002F000000}"/>
    <cellStyle name="40% - Акцент5 2" xfId="12" xr:uid="{00000000-0005-0000-0000-000030000000}"/>
    <cellStyle name="40% - Акцент5 2 2" xfId="78" xr:uid="{00000000-0005-0000-0000-000031000000}"/>
    <cellStyle name="40% - Акцент6" xfId="79" xr:uid="{00000000-0005-0000-0000-000032000000}"/>
    <cellStyle name="40% — акцент6" xfId="80" xr:uid="{00000000-0005-0000-0000-000033000000}"/>
    <cellStyle name="40% - Акцент6 2" xfId="13" xr:uid="{00000000-0005-0000-0000-000034000000}"/>
    <cellStyle name="40% - Акцент6 2 2" xfId="81" xr:uid="{00000000-0005-0000-0000-000035000000}"/>
    <cellStyle name="40% – Акцентування1" xfId="144" xr:uid="{00000000-0005-0000-0000-000036000000}"/>
    <cellStyle name="40% – Акцентування2" xfId="145" xr:uid="{00000000-0005-0000-0000-000037000000}"/>
    <cellStyle name="40% – Акцентування3" xfId="146" xr:uid="{00000000-0005-0000-0000-000038000000}"/>
    <cellStyle name="40% – Акцентування4" xfId="147" xr:uid="{00000000-0005-0000-0000-000039000000}"/>
    <cellStyle name="40% – Акцентування5" xfId="148" xr:uid="{00000000-0005-0000-0000-00003A000000}"/>
    <cellStyle name="40% – Акцентування6" xfId="149" xr:uid="{00000000-0005-0000-0000-00003B000000}"/>
    <cellStyle name="60% - Акцент1" xfId="82" xr:uid="{00000000-0005-0000-0000-00003C000000}"/>
    <cellStyle name="60% — акцент1" xfId="83" xr:uid="{00000000-0005-0000-0000-00003D000000}"/>
    <cellStyle name="60% - Акцент1 2" xfId="14" xr:uid="{00000000-0005-0000-0000-00003E000000}"/>
    <cellStyle name="60% - Акцент1 2 2" xfId="84" xr:uid="{00000000-0005-0000-0000-00003F000000}"/>
    <cellStyle name="60% - Акцент2" xfId="85" xr:uid="{00000000-0005-0000-0000-000040000000}"/>
    <cellStyle name="60% — акцент2" xfId="86" xr:uid="{00000000-0005-0000-0000-000041000000}"/>
    <cellStyle name="60% - Акцент2 2" xfId="15" xr:uid="{00000000-0005-0000-0000-000042000000}"/>
    <cellStyle name="60% - Акцент2 2 2" xfId="87" xr:uid="{00000000-0005-0000-0000-000043000000}"/>
    <cellStyle name="60% - Акцент3" xfId="88" xr:uid="{00000000-0005-0000-0000-000044000000}"/>
    <cellStyle name="60% — акцент3" xfId="89" xr:uid="{00000000-0005-0000-0000-000045000000}"/>
    <cellStyle name="60% - Акцент3 2" xfId="16" xr:uid="{00000000-0005-0000-0000-000046000000}"/>
    <cellStyle name="60% - Акцент3 2 2" xfId="90" xr:uid="{00000000-0005-0000-0000-000047000000}"/>
    <cellStyle name="60% - Акцент4" xfId="91" xr:uid="{00000000-0005-0000-0000-000048000000}"/>
    <cellStyle name="60% — акцент4" xfId="92" xr:uid="{00000000-0005-0000-0000-000049000000}"/>
    <cellStyle name="60% - Акцент4 2" xfId="17" xr:uid="{00000000-0005-0000-0000-00004A000000}"/>
    <cellStyle name="60% - Акцент4 2 2" xfId="93" xr:uid="{00000000-0005-0000-0000-00004B000000}"/>
    <cellStyle name="60% - Акцент5" xfId="94" xr:uid="{00000000-0005-0000-0000-00004C000000}"/>
    <cellStyle name="60% — акцент5" xfId="95" xr:uid="{00000000-0005-0000-0000-00004D000000}"/>
    <cellStyle name="60% - Акцент5 2" xfId="18" xr:uid="{00000000-0005-0000-0000-00004E000000}"/>
    <cellStyle name="60% - Акцент5 2 2" xfId="96" xr:uid="{00000000-0005-0000-0000-00004F000000}"/>
    <cellStyle name="60% - Акцент6" xfId="97" xr:uid="{00000000-0005-0000-0000-000050000000}"/>
    <cellStyle name="60% — акцент6" xfId="98" xr:uid="{00000000-0005-0000-0000-000051000000}"/>
    <cellStyle name="60% - Акцент6 2" xfId="19" xr:uid="{00000000-0005-0000-0000-000052000000}"/>
    <cellStyle name="60% - Акцент6 2 2" xfId="99" xr:uid="{00000000-0005-0000-0000-000053000000}"/>
    <cellStyle name="60% – Акцентування1" xfId="150" xr:uid="{00000000-0005-0000-0000-000054000000}"/>
    <cellStyle name="60% – Акцентування2" xfId="151" xr:uid="{00000000-0005-0000-0000-000055000000}"/>
    <cellStyle name="60% – Акцентування3" xfId="152" xr:uid="{00000000-0005-0000-0000-000056000000}"/>
    <cellStyle name="60% – Акцентування4" xfId="153" xr:uid="{00000000-0005-0000-0000-000057000000}"/>
    <cellStyle name="60% – Акцентування5" xfId="154" xr:uid="{00000000-0005-0000-0000-000058000000}"/>
    <cellStyle name="60% – Акцентування6" xfId="155" xr:uid="{00000000-0005-0000-0000-000059000000}"/>
    <cellStyle name="Акцент1" xfId="100" xr:uid="{00000000-0005-0000-0000-00005A000000}"/>
    <cellStyle name="Акцент1 2" xfId="20" xr:uid="{00000000-0005-0000-0000-00005B000000}"/>
    <cellStyle name="Акцент1 2 2" xfId="101" xr:uid="{00000000-0005-0000-0000-00005C000000}"/>
    <cellStyle name="Акцент2" xfId="102" xr:uid="{00000000-0005-0000-0000-00005D000000}"/>
    <cellStyle name="Акцент2 2" xfId="21" xr:uid="{00000000-0005-0000-0000-00005E000000}"/>
    <cellStyle name="Акцент2 2 2" xfId="103" xr:uid="{00000000-0005-0000-0000-00005F000000}"/>
    <cellStyle name="Акцент3" xfId="104" xr:uid="{00000000-0005-0000-0000-000060000000}"/>
    <cellStyle name="Акцент3 2" xfId="22" xr:uid="{00000000-0005-0000-0000-000061000000}"/>
    <cellStyle name="Акцент3 2 2" xfId="105" xr:uid="{00000000-0005-0000-0000-000062000000}"/>
    <cellStyle name="Акцент4" xfId="106" xr:uid="{00000000-0005-0000-0000-000063000000}"/>
    <cellStyle name="Акцент4 2" xfId="23" xr:uid="{00000000-0005-0000-0000-000064000000}"/>
    <cellStyle name="Акцент4 2 2" xfId="107" xr:uid="{00000000-0005-0000-0000-000065000000}"/>
    <cellStyle name="Акцент5" xfId="108" xr:uid="{00000000-0005-0000-0000-000066000000}"/>
    <cellStyle name="Акцент5 2" xfId="24" xr:uid="{00000000-0005-0000-0000-000067000000}"/>
    <cellStyle name="Акцент5 2 2" xfId="109" xr:uid="{00000000-0005-0000-0000-000068000000}"/>
    <cellStyle name="Акцент6" xfId="110" xr:uid="{00000000-0005-0000-0000-000069000000}"/>
    <cellStyle name="Акцент6 2" xfId="25" xr:uid="{00000000-0005-0000-0000-00006A000000}"/>
    <cellStyle name="Акцент6 2 2" xfId="111" xr:uid="{00000000-0005-0000-0000-00006B000000}"/>
    <cellStyle name="Акцентування1" xfId="156" xr:uid="{00000000-0005-0000-0000-00006C000000}"/>
    <cellStyle name="Акцентування2" xfId="157" xr:uid="{00000000-0005-0000-0000-00006D000000}"/>
    <cellStyle name="Акцентування3" xfId="158" xr:uid="{00000000-0005-0000-0000-00006E000000}"/>
    <cellStyle name="Акцентування4" xfId="159" xr:uid="{00000000-0005-0000-0000-00006F000000}"/>
    <cellStyle name="Акцентування5" xfId="160" xr:uid="{00000000-0005-0000-0000-000070000000}"/>
    <cellStyle name="Акцентування6" xfId="161" xr:uid="{00000000-0005-0000-0000-000071000000}"/>
    <cellStyle name="Ввід 2" xfId="162" xr:uid="{00000000-0005-0000-0000-000072000000}"/>
    <cellStyle name="Ввод " xfId="112" xr:uid="{00000000-0005-0000-0000-000073000000}"/>
    <cellStyle name="Ввод  2" xfId="26" xr:uid="{00000000-0005-0000-0000-000074000000}"/>
    <cellStyle name="Ввод  2 2" xfId="113" xr:uid="{00000000-0005-0000-0000-000075000000}"/>
    <cellStyle name="Вывод" xfId="114" xr:uid="{00000000-0005-0000-0000-000076000000}"/>
    <cellStyle name="Вывод 2" xfId="27" xr:uid="{00000000-0005-0000-0000-000077000000}"/>
    <cellStyle name="Вывод 2 2" xfId="115" xr:uid="{00000000-0005-0000-0000-000078000000}"/>
    <cellStyle name="Вычисление" xfId="116" xr:uid="{00000000-0005-0000-0000-000079000000}"/>
    <cellStyle name="Вычисление 2" xfId="28" xr:uid="{00000000-0005-0000-0000-00007A000000}"/>
    <cellStyle name="Вычисление 2 2" xfId="117" xr:uid="{00000000-0005-0000-0000-00007B000000}"/>
    <cellStyle name="Гарний 2" xfId="163" xr:uid="{00000000-0005-0000-0000-00007C000000}"/>
    <cellStyle name="Заголовок 1 2" xfId="118" xr:uid="{00000000-0005-0000-0000-00007D000000}"/>
    <cellStyle name="Заголовок 1 3" xfId="29" xr:uid="{00000000-0005-0000-0000-00007E000000}"/>
    <cellStyle name="Заголовок 2 2" xfId="30" xr:uid="{00000000-0005-0000-0000-00007F000000}"/>
    <cellStyle name="Заголовок 3 2" xfId="119" xr:uid="{00000000-0005-0000-0000-000080000000}"/>
    <cellStyle name="Заголовок 3 3" xfId="31" xr:uid="{00000000-0005-0000-0000-000081000000}"/>
    <cellStyle name="Заголовок 4 2" xfId="120" xr:uid="{00000000-0005-0000-0000-000082000000}"/>
    <cellStyle name="Заголовок 4 3" xfId="32" xr:uid="{00000000-0005-0000-0000-000083000000}"/>
    <cellStyle name="Звичайний" xfId="0" builtinId="0"/>
    <cellStyle name="Звичайний 2" xfId="33" xr:uid="{00000000-0005-0000-0000-000084000000}"/>
    <cellStyle name="Звичайний 2 2" xfId="34" xr:uid="{00000000-0005-0000-0000-000085000000}"/>
    <cellStyle name="Звичайний 2 3" xfId="137" xr:uid="{00000000-0005-0000-0000-000086000000}"/>
    <cellStyle name="Звичайний 3" xfId="1" xr:uid="{00000000-0005-0000-0000-000087000000}"/>
    <cellStyle name="Зв'язана клітинка 2" xfId="164" xr:uid="{00000000-0005-0000-0000-000088000000}"/>
    <cellStyle name="Итог" xfId="121" xr:uid="{00000000-0005-0000-0000-000089000000}"/>
    <cellStyle name="Итог 2" xfId="35" xr:uid="{00000000-0005-0000-0000-00008A000000}"/>
    <cellStyle name="Контрольна клітинка 2" xfId="165" xr:uid="{00000000-0005-0000-0000-00008B000000}"/>
    <cellStyle name="Контрольная ячейка" xfId="122" xr:uid="{00000000-0005-0000-0000-00008C000000}"/>
    <cellStyle name="Контрольная ячейка 2" xfId="36" xr:uid="{00000000-0005-0000-0000-00008D000000}"/>
    <cellStyle name="Контрольная ячейка 2 2" xfId="123" xr:uid="{00000000-0005-0000-0000-00008E000000}"/>
    <cellStyle name="Назва 2" xfId="166" xr:uid="{00000000-0005-0000-0000-00008F000000}"/>
    <cellStyle name="Название" xfId="124" xr:uid="{00000000-0005-0000-0000-000090000000}"/>
    <cellStyle name="Название 2" xfId="125" xr:uid="{00000000-0005-0000-0000-000091000000}"/>
    <cellStyle name="Нейтральний 2" xfId="167" xr:uid="{00000000-0005-0000-0000-000092000000}"/>
    <cellStyle name="Нейтральный" xfId="126" xr:uid="{00000000-0005-0000-0000-000093000000}"/>
    <cellStyle name="Нейтральный 2" xfId="37" xr:uid="{00000000-0005-0000-0000-000094000000}"/>
    <cellStyle name="Нейтральный 2 2" xfId="127" xr:uid="{00000000-0005-0000-0000-000095000000}"/>
    <cellStyle name="Обчислення 2" xfId="168" xr:uid="{00000000-0005-0000-0000-000096000000}"/>
    <cellStyle name="Обычный 2" xfId="38" xr:uid="{00000000-0005-0000-0000-000098000000}"/>
    <cellStyle name="Обычный 2 2" xfId="169" xr:uid="{00000000-0005-0000-0000-000099000000}"/>
    <cellStyle name="Обычный 4" xfId="39" xr:uid="{00000000-0005-0000-0000-00009A000000}"/>
    <cellStyle name="Підсумок 2" xfId="170" xr:uid="{00000000-0005-0000-0000-00009B000000}"/>
    <cellStyle name="Плохой" xfId="128" xr:uid="{00000000-0005-0000-0000-00009C000000}"/>
    <cellStyle name="Плохой 2" xfId="40" xr:uid="{00000000-0005-0000-0000-00009D000000}"/>
    <cellStyle name="Плохой 2 2" xfId="129" xr:uid="{00000000-0005-0000-0000-00009E000000}"/>
    <cellStyle name="Поганий 2" xfId="171" xr:uid="{00000000-0005-0000-0000-00009F000000}"/>
    <cellStyle name="Пояснение" xfId="130" xr:uid="{00000000-0005-0000-0000-0000A0000000}"/>
    <cellStyle name="Пояснение 2" xfId="41" xr:uid="{00000000-0005-0000-0000-0000A1000000}"/>
    <cellStyle name="Примечание" xfId="131" xr:uid="{00000000-0005-0000-0000-0000A2000000}"/>
    <cellStyle name="Примечание 2" xfId="42" xr:uid="{00000000-0005-0000-0000-0000A3000000}"/>
    <cellStyle name="Примечание 2 2" xfId="132" xr:uid="{00000000-0005-0000-0000-0000A4000000}"/>
    <cellStyle name="Примітка 2" xfId="172" xr:uid="{00000000-0005-0000-0000-0000A5000000}"/>
    <cellStyle name="Результат 2" xfId="173" xr:uid="{00000000-0005-0000-0000-0000A6000000}"/>
    <cellStyle name="Связанная ячейка" xfId="133" xr:uid="{00000000-0005-0000-0000-0000A7000000}"/>
    <cellStyle name="Связанная ячейка 2" xfId="43" xr:uid="{00000000-0005-0000-0000-0000A8000000}"/>
    <cellStyle name="Текст попередження 2" xfId="174" xr:uid="{00000000-0005-0000-0000-0000A9000000}"/>
    <cellStyle name="Текст пояснення 2" xfId="175" xr:uid="{00000000-0005-0000-0000-0000AA000000}"/>
    <cellStyle name="Текст предупреждения" xfId="134" xr:uid="{00000000-0005-0000-0000-0000AB000000}"/>
    <cellStyle name="Текст предупреждения 2" xfId="44" xr:uid="{00000000-0005-0000-0000-0000AC000000}"/>
    <cellStyle name="Хороший" xfId="135" xr:uid="{00000000-0005-0000-0000-0000AD000000}"/>
    <cellStyle name="Хороший 2" xfId="45" xr:uid="{00000000-0005-0000-0000-0000AE000000}"/>
    <cellStyle name="Хороший 2 2" xfId="136" xr:uid="{00000000-0005-0000-0000-0000A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83"/>
  <sheetViews>
    <sheetView tabSelected="1" view="pageBreakPreview" zoomScale="70" zoomScaleNormal="70" zoomScaleSheetLayoutView="70" workbookViewId="0">
      <selection activeCell="A82" sqref="A82"/>
    </sheetView>
  </sheetViews>
  <sheetFormatPr defaultColWidth="21.85546875" defaultRowHeight="22.5" x14ac:dyDescent="0.35"/>
  <cols>
    <col min="1" max="1" width="51.140625" style="26" customWidth="1"/>
    <col min="2" max="2" width="22.28515625" style="26" customWidth="1"/>
    <col min="3" max="3" width="22.5703125" style="26" customWidth="1"/>
    <col min="4" max="5" width="22" style="26" hidden="1" customWidth="1"/>
    <col min="6" max="6" width="22" style="26" bestFit="1" customWidth="1"/>
    <col min="7" max="7" width="21.5703125" style="26" customWidth="1"/>
    <col min="8" max="8" width="19.28515625" style="26" hidden="1" customWidth="1"/>
    <col min="9" max="11" width="22.5703125" style="26" hidden="1" customWidth="1"/>
    <col min="12" max="12" width="21.85546875" style="26" customWidth="1"/>
    <col min="13" max="13" width="26.28515625" style="26" customWidth="1"/>
    <col min="14" max="14" width="31.28515625" style="26" customWidth="1"/>
    <col min="15" max="15" width="28.5703125" style="26" customWidth="1"/>
    <col min="16" max="16384" width="21.85546875" style="26"/>
  </cols>
  <sheetData>
    <row r="1" spans="1:15" x14ac:dyDescent="0.35">
      <c r="H1" s="65" t="s">
        <v>24</v>
      </c>
      <c r="I1" s="65"/>
      <c r="J1" s="27"/>
      <c r="K1" s="27"/>
    </row>
    <row r="2" spans="1:15" ht="72" customHeight="1" x14ac:dyDescent="0.35">
      <c r="A2" s="66" t="s">
        <v>51</v>
      </c>
      <c r="B2" s="66"/>
      <c r="C2" s="66"/>
      <c r="D2" s="66"/>
      <c r="E2" s="66"/>
      <c r="F2" s="66"/>
      <c r="G2" s="66"/>
      <c r="H2" s="37">
        <v>43524</v>
      </c>
      <c r="I2" s="37">
        <v>43552</v>
      </c>
      <c r="J2" s="37">
        <v>43580</v>
      </c>
      <c r="K2" s="37" t="s">
        <v>33</v>
      </c>
      <c r="L2" s="38" t="s">
        <v>25</v>
      </c>
    </row>
    <row r="3" spans="1:15" ht="52.5" customHeight="1" x14ac:dyDescent="0.35">
      <c r="A3" s="62" t="s">
        <v>13</v>
      </c>
      <c r="B3" s="62"/>
      <c r="C3" s="62"/>
      <c r="D3" s="62"/>
      <c r="E3" s="62"/>
      <c r="F3" s="62"/>
      <c r="G3" s="39">
        <f>13162685.14-200000</f>
        <v>12962685.140000001</v>
      </c>
      <c r="H3" s="40">
        <v>335304</v>
      </c>
      <c r="I3" s="40">
        <v>2043504</v>
      </c>
      <c r="J3" s="40">
        <v>8649512</v>
      </c>
      <c r="K3" s="40">
        <f>999680+200000</f>
        <v>1199680</v>
      </c>
      <c r="L3" s="41">
        <f>G3-H3-I3-J3-K3</f>
        <v>734685.1400000006</v>
      </c>
      <c r="M3" s="28"/>
    </row>
    <row r="4" spans="1:15" ht="52.5" customHeight="1" x14ac:dyDescent="0.35">
      <c r="A4" s="62" t="s">
        <v>14</v>
      </c>
      <c r="B4" s="62"/>
      <c r="C4" s="62"/>
      <c r="D4" s="62"/>
      <c r="E4" s="62"/>
      <c r="F4" s="62"/>
      <c r="G4" s="39">
        <v>5842.02</v>
      </c>
      <c r="H4" s="39"/>
      <c r="I4" s="39"/>
      <c r="J4" s="39"/>
      <c r="K4" s="39"/>
      <c r="L4" s="41">
        <f t="shared" ref="L4:L9" si="0">G4-H4-I4-J4-K4</f>
        <v>5842.02</v>
      </c>
      <c r="O4" s="28"/>
    </row>
    <row r="5" spans="1:15" s="29" customFormat="1" ht="52.5" customHeight="1" x14ac:dyDescent="0.35">
      <c r="A5" s="62" t="s">
        <v>15</v>
      </c>
      <c r="B5" s="62"/>
      <c r="C5" s="62"/>
      <c r="D5" s="62"/>
      <c r="E5" s="62"/>
      <c r="F5" s="62"/>
      <c r="G5" s="39">
        <v>1770178.02</v>
      </c>
      <c r="H5" s="39"/>
      <c r="I5" s="39"/>
      <c r="J5" s="39"/>
      <c r="K5" s="39">
        <v>1770000</v>
      </c>
      <c r="L5" s="41">
        <f t="shared" si="0"/>
        <v>178.02000000001863</v>
      </c>
      <c r="O5" s="30"/>
    </row>
    <row r="6" spans="1:15" ht="52.5" customHeight="1" x14ac:dyDescent="0.35">
      <c r="A6" s="62" t="s">
        <v>16</v>
      </c>
      <c r="B6" s="62"/>
      <c r="C6" s="62"/>
      <c r="D6" s="62"/>
      <c r="E6" s="62"/>
      <c r="F6" s="62"/>
      <c r="G6" s="39">
        <v>14631260.439999999</v>
      </c>
      <c r="H6" s="39">
        <v>8354041</v>
      </c>
      <c r="I6" s="39">
        <v>534000</v>
      </c>
      <c r="J6" s="39">
        <v>5000000</v>
      </c>
      <c r="K6" s="39">
        <v>500000</v>
      </c>
      <c r="L6" s="41">
        <f t="shared" si="0"/>
        <v>243219.43999999948</v>
      </c>
      <c r="O6" s="28"/>
    </row>
    <row r="7" spans="1:15" ht="52.5" customHeight="1" x14ac:dyDescent="0.35">
      <c r="A7" s="62" t="s">
        <v>17</v>
      </c>
      <c r="B7" s="62"/>
      <c r="C7" s="62"/>
      <c r="D7" s="62"/>
      <c r="E7" s="62"/>
      <c r="F7" s="62"/>
      <c r="G7" s="39">
        <v>440802.52</v>
      </c>
      <c r="H7" s="39"/>
      <c r="I7" s="39"/>
      <c r="J7" s="39"/>
      <c r="K7" s="39"/>
      <c r="L7" s="41">
        <f t="shared" si="0"/>
        <v>440802.52</v>
      </c>
      <c r="O7" s="28"/>
    </row>
    <row r="8" spans="1:15" ht="52.5" customHeight="1" x14ac:dyDescent="0.35">
      <c r="A8" s="62" t="s">
        <v>18</v>
      </c>
      <c r="B8" s="62"/>
      <c r="C8" s="62"/>
      <c r="D8" s="62"/>
      <c r="E8" s="62"/>
      <c r="F8" s="62"/>
      <c r="G8" s="39">
        <v>196143.97</v>
      </c>
      <c r="H8" s="39"/>
      <c r="I8" s="39"/>
      <c r="J8" s="39"/>
      <c r="K8" s="39"/>
      <c r="L8" s="41">
        <f t="shared" si="0"/>
        <v>196143.97</v>
      </c>
    </row>
    <row r="9" spans="1:15" ht="52.5" customHeight="1" x14ac:dyDescent="0.35">
      <c r="A9" s="62" t="s">
        <v>19</v>
      </c>
      <c r="B9" s="62"/>
      <c r="C9" s="62"/>
      <c r="D9" s="62"/>
      <c r="E9" s="62"/>
      <c r="F9" s="62"/>
      <c r="G9" s="39">
        <v>130089.60000000001</v>
      </c>
      <c r="H9" s="39"/>
      <c r="I9" s="39"/>
      <c r="J9" s="39"/>
      <c r="K9" s="39"/>
      <c r="L9" s="41">
        <f t="shared" si="0"/>
        <v>130089.60000000001</v>
      </c>
    </row>
    <row r="10" spans="1:15" ht="52.5" customHeight="1" x14ac:dyDescent="0.35">
      <c r="A10" s="66" t="s">
        <v>34</v>
      </c>
      <c r="B10" s="66"/>
      <c r="C10" s="66"/>
      <c r="D10" s="66"/>
      <c r="E10" s="66"/>
      <c r="F10" s="66"/>
      <c r="G10" s="39">
        <v>18162000</v>
      </c>
      <c r="H10" s="39"/>
      <c r="I10" s="39"/>
      <c r="J10" s="39"/>
      <c r="K10" s="39"/>
      <c r="L10" s="41">
        <f>L3+L6</f>
        <v>977904.58000000007</v>
      </c>
    </row>
    <row r="11" spans="1:15" s="31" customFormat="1" ht="112.5" x14ac:dyDescent="0.2">
      <c r="A11" s="1" t="s">
        <v>9</v>
      </c>
      <c r="B11" s="2" t="s">
        <v>31</v>
      </c>
      <c r="C11" s="2" t="s">
        <v>32</v>
      </c>
      <c r="D11" s="2" t="s">
        <v>8</v>
      </c>
      <c r="E11" s="2" t="s">
        <v>10</v>
      </c>
      <c r="F11" s="2" t="s">
        <v>11</v>
      </c>
      <c r="G11" s="2" t="s">
        <v>0</v>
      </c>
      <c r="H11" s="2"/>
      <c r="I11" s="2"/>
      <c r="J11" s="2"/>
      <c r="K11" s="2"/>
      <c r="L11" s="42"/>
    </row>
    <row r="12" spans="1:15" s="33" customFormat="1" x14ac:dyDescent="0.35">
      <c r="A12" s="8" t="s">
        <v>20</v>
      </c>
      <c r="B12" s="13">
        <f t="shared" ref="B12:G12" si="1">SUM(B13:B15)</f>
        <v>0</v>
      </c>
      <c r="C12" s="13">
        <f t="shared" si="1"/>
        <v>0</v>
      </c>
      <c r="D12" s="13">
        <f t="shared" si="1"/>
        <v>0</v>
      </c>
      <c r="E12" s="13">
        <f t="shared" si="1"/>
        <v>0</v>
      </c>
      <c r="F12" s="13">
        <f t="shared" si="1"/>
        <v>995000</v>
      </c>
      <c r="G12" s="13">
        <f t="shared" si="1"/>
        <v>995000</v>
      </c>
      <c r="H12" s="13"/>
      <c r="I12" s="13"/>
      <c r="J12" s="13"/>
      <c r="K12" s="13"/>
      <c r="L12" s="13">
        <f>SUM(L14:L14)</f>
        <v>0</v>
      </c>
      <c r="M12" s="32"/>
    </row>
    <row r="13" spans="1:15" s="33" customFormat="1" ht="84.75" hidden="1" customHeight="1" x14ac:dyDescent="0.35">
      <c r="A13" s="18" t="s">
        <v>26</v>
      </c>
      <c r="B13" s="19"/>
      <c r="C13" s="13"/>
      <c r="D13" s="13"/>
      <c r="E13" s="13"/>
      <c r="F13" s="13"/>
      <c r="G13" s="14">
        <f>SUM(B13:F13)</f>
        <v>0</v>
      </c>
      <c r="H13" s="13"/>
      <c r="I13" s="13"/>
      <c r="J13" s="13"/>
      <c r="K13" s="13"/>
      <c r="L13" s="13"/>
      <c r="M13" s="32"/>
    </row>
    <row r="14" spans="1:15" s="33" customFormat="1" ht="87" customHeight="1" x14ac:dyDescent="0.35">
      <c r="A14" s="9" t="s">
        <v>36</v>
      </c>
      <c r="B14" s="16"/>
      <c r="C14" s="16"/>
      <c r="D14" s="14"/>
      <c r="E14" s="14"/>
      <c r="F14" s="14">
        <v>995000</v>
      </c>
      <c r="G14" s="14">
        <f>SUM(B14:F14)</f>
        <v>995000</v>
      </c>
      <c r="H14" s="14"/>
      <c r="I14" s="14"/>
      <c r="J14" s="14"/>
      <c r="K14" s="14"/>
      <c r="L14" s="43"/>
    </row>
    <row r="15" spans="1:15" s="33" customFormat="1" hidden="1" x14ac:dyDescent="0.35">
      <c r="A15" s="9"/>
      <c r="B15" s="16"/>
      <c r="C15" s="16"/>
      <c r="D15" s="14"/>
      <c r="E15" s="14"/>
      <c r="F15" s="14"/>
      <c r="G15" s="14"/>
      <c r="H15" s="14"/>
      <c r="I15" s="14"/>
      <c r="J15" s="14"/>
      <c r="K15" s="14"/>
      <c r="L15" s="43"/>
    </row>
    <row r="16" spans="1:15" s="34" customFormat="1" ht="36.75" customHeight="1" x14ac:dyDescent="0.35">
      <c r="A16" s="5" t="s">
        <v>4</v>
      </c>
      <c r="B16" s="17">
        <f>SUM(B18)</f>
        <v>0</v>
      </c>
      <c r="C16" s="17">
        <f t="shared" ref="C16:E16" si="2">SUM(C18)</f>
        <v>0</v>
      </c>
      <c r="D16" s="17">
        <f t="shared" si="2"/>
        <v>0</v>
      </c>
      <c r="E16" s="17">
        <f t="shared" si="2"/>
        <v>0</v>
      </c>
      <c r="F16" s="17">
        <f>SUM(F17,F18)</f>
        <v>0</v>
      </c>
      <c r="G16" s="17">
        <f>SUM(G17,G18)</f>
        <v>0</v>
      </c>
      <c r="H16" s="17"/>
      <c r="I16" s="17"/>
      <c r="J16" s="17"/>
      <c r="K16" s="17"/>
      <c r="L16" s="17"/>
    </row>
    <row r="17" spans="1:12" s="34" customFormat="1" ht="41.25" customHeight="1" x14ac:dyDescent="0.35">
      <c r="A17" s="7" t="s">
        <v>37</v>
      </c>
      <c r="B17" s="16"/>
      <c r="C17" s="16"/>
      <c r="D17" s="16"/>
      <c r="E17" s="16"/>
      <c r="F17" s="16">
        <v>-200000</v>
      </c>
      <c r="G17" s="14">
        <f t="shared" ref="G17:G18" si="3">SUM(B17:F17)</f>
        <v>-200000</v>
      </c>
      <c r="H17" s="16"/>
      <c r="I17" s="16"/>
      <c r="J17" s="16"/>
      <c r="K17" s="16"/>
      <c r="L17" s="16"/>
    </row>
    <row r="18" spans="1:12" s="34" customFormat="1" ht="66.75" customHeight="1" x14ac:dyDescent="0.35">
      <c r="A18" s="7" t="s">
        <v>38</v>
      </c>
      <c r="B18" s="16"/>
      <c r="C18" s="16"/>
      <c r="D18" s="16"/>
      <c r="E18" s="16"/>
      <c r="F18" s="16">
        <v>200000</v>
      </c>
      <c r="G18" s="14">
        <f t="shared" si="3"/>
        <v>200000</v>
      </c>
      <c r="H18" s="16"/>
      <c r="I18" s="16"/>
      <c r="J18" s="16"/>
      <c r="K18" s="16"/>
      <c r="L18" s="16"/>
    </row>
    <row r="19" spans="1:12" s="34" customFormat="1" x14ac:dyDescent="0.35">
      <c r="A19" s="5" t="s">
        <v>35</v>
      </c>
      <c r="B19" s="13">
        <f t="shared" ref="B19:G19" si="4">SUM(B20:B25)</f>
        <v>0</v>
      </c>
      <c r="C19" s="13">
        <f t="shared" si="4"/>
        <v>0</v>
      </c>
      <c r="D19" s="13">
        <f t="shared" si="4"/>
        <v>0</v>
      </c>
      <c r="E19" s="13">
        <f t="shared" si="4"/>
        <v>0</v>
      </c>
      <c r="F19" s="13">
        <f t="shared" si="4"/>
        <v>0</v>
      </c>
      <c r="G19" s="13">
        <f t="shared" si="4"/>
        <v>0</v>
      </c>
      <c r="H19" s="13"/>
      <c r="I19" s="13"/>
      <c r="J19" s="13"/>
      <c r="K19" s="13"/>
      <c r="L19" s="44"/>
    </row>
    <row r="20" spans="1:12" s="34" customFormat="1" ht="113.25" hidden="1" x14ac:dyDescent="0.35">
      <c r="A20" s="7" t="s">
        <v>23</v>
      </c>
      <c r="B20" s="14"/>
      <c r="C20" s="7"/>
      <c r="D20" s="14"/>
      <c r="E20" s="14"/>
      <c r="F20" s="14"/>
      <c r="G20" s="14">
        <f>SUM(B20:F20)</f>
        <v>0</v>
      </c>
      <c r="H20" s="14"/>
      <c r="I20" s="14"/>
      <c r="J20" s="14"/>
      <c r="K20" s="14"/>
      <c r="L20" s="44"/>
    </row>
    <row r="21" spans="1:12" s="34" customFormat="1" ht="169.5" hidden="1" x14ac:dyDescent="0.35">
      <c r="A21" s="7" t="s">
        <v>22</v>
      </c>
      <c r="B21" s="7"/>
      <c r="C21" s="7"/>
      <c r="D21" s="14"/>
      <c r="E21" s="14"/>
      <c r="F21" s="14"/>
      <c r="G21" s="14">
        <f>SUM(B21:F21)</f>
        <v>0</v>
      </c>
      <c r="H21" s="14"/>
      <c r="I21" s="14"/>
      <c r="J21" s="14"/>
      <c r="K21" s="14"/>
      <c r="L21" s="44"/>
    </row>
    <row r="22" spans="1:12" s="34" customFormat="1" ht="113.25" x14ac:dyDescent="0.35">
      <c r="A22" s="7" t="s">
        <v>43</v>
      </c>
      <c r="B22" s="7"/>
      <c r="C22" s="7"/>
      <c r="D22" s="14"/>
      <c r="E22" s="14"/>
      <c r="F22" s="14">
        <v>26502</v>
      </c>
      <c r="G22" s="14">
        <f t="shared" ref="G22:G24" si="5">SUM(B22:F22)</f>
        <v>26502</v>
      </c>
      <c r="H22" s="14"/>
      <c r="I22" s="14"/>
      <c r="J22" s="14"/>
      <c r="K22" s="14"/>
      <c r="L22" s="44"/>
    </row>
    <row r="23" spans="1:12" s="34" customFormat="1" ht="85.5" customHeight="1" x14ac:dyDescent="0.35">
      <c r="A23" s="7" t="s">
        <v>44</v>
      </c>
      <c r="B23" s="7"/>
      <c r="C23" s="7"/>
      <c r="D23" s="14"/>
      <c r="E23" s="14"/>
      <c r="F23" s="14">
        <v>-26502</v>
      </c>
      <c r="G23" s="14">
        <f t="shared" si="5"/>
        <v>-26502</v>
      </c>
      <c r="H23" s="14"/>
      <c r="I23" s="14"/>
      <c r="J23" s="14"/>
      <c r="K23" s="14"/>
      <c r="L23" s="44"/>
    </row>
    <row r="24" spans="1:12" s="34" customFormat="1" ht="48.75" customHeight="1" x14ac:dyDescent="0.35">
      <c r="A24" s="7" t="s">
        <v>28</v>
      </c>
      <c r="B24" s="7"/>
      <c r="C24" s="7"/>
      <c r="D24" s="14"/>
      <c r="E24" s="14"/>
      <c r="F24" s="14">
        <v>99304</v>
      </c>
      <c r="G24" s="14">
        <f t="shared" si="5"/>
        <v>99304</v>
      </c>
      <c r="H24" s="14"/>
      <c r="I24" s="14"/>
      <c r="J24" s="14"/>
      <c r="K24" s="14"/>
      <c r="L24" s="44"/>
    </row>
    <row r="25" spans="1:12" s="34" customFormat="1" ht="107.25" customHeight="1" x14ac:dyDescent="0.35">
      <c r="A25" s="7" t="s">
        <v>45</v>
      </c>
      <c r="B25" s="21"/>
      <c r="C25" s="21"/>
      <c r="D25" s="10"/>
      <c r="E25" s="10"/>
      <c r="F25" s="10">
        <v>-99304</v>
      </c>
      <c r="G25" s="10">
        <f>SUM(B25:F25)</f>
        <v>-99304</v>
      </c>
      <c r="H25" s="10"/>
      <c r="I25" s="10"/>
      <c r="J25" s="10"/>
      <c r="K25" s="10"/>
      <c r="L25" s="44"/>
    </row>
    <row r="26" spans="1:12" s="33" customFormat="1" x14ac:dyDescent="0.35">
      <c r="A26" s="5" t="s">
        <v>1</v>
      </c>
      <c r="B26" s="11">
        <f t="shared" ref="B26:G26" si="6">SUM(B27:B35)</f>
        <v>0</v>
      </c>
      <c r="C26" s="11">
        <f t="shared" si="6"/>
        <v>0</v>
      </c>
      <c r="D26" s="11">
        <f t="shared" si="6"/>
        <v>0</v>
      </c>
      <c r="E26" s="11">
        <f t="shared" si="6"/>
        <v>0</v>
      </c>
      <c r="F26" s="11">
        <f>SUM(F27:F35)</f>
        <v>3400000</v>
      </c>
      <c r="G26" s="11">
        <f t="shared" si="6"/>
        <v>3400000</v>
      </c>
      <c r="H26" s="11"/>
      <c r="I26" s="11"/>
      <c r="J26" s="11"/>
      <c r="K26" s="11"/>
      <c r="L26" s="11">
        <f>SUM(L27:L35)</f>
        <v>0</v>
      </c>
    </row>
    <row r="27" spans="1:12" s="33" customFormat="1" ht="57" x14ac:dyDescent="0.35">
      <c r="A27" s="20" t="s">
        <v>49</v>
      </c>
      <c r="B27" s="15"/>
      <c r="C27" s="21"/>
      <c r="D27" s="10"/>
      <c r="E27" s="10"/>
      <c r="F27" s="10">
        <v>191731</v>
      </c>
      <c r="G27" s="10">
        <f>SUM(B27:F27)</f>
        <v>191731</v>
      </c>
      <c r="H27" s="10"/>
      <c r="I27" s="10"/>
      <c r="J27" s="10"/>
      <c r="K27" s="10"/>
      <c r="L27" s="43"/>
    </row>
    <row r="28" spans="1:12" s="33" customFormat="1" ht="38.25" x14ac:dyDescent="0.35">
      <c r="A28" s="20" t="s">
        <v>48</v>
      </c>
      <c r="B28" s="15"/>
      <c r="C28" s="21"/>
      <c r="D28" s="10"/>
      <c r="E28" s="10"/>
      <c r="F28" s="10">
        <v>-191731</v>
      </c>
      <c r="G28" s="10">
        <f t="shared" ref="G28:G34" si="7">SUM(B28:F28)</f>
        <v>-191731</v>
      </c>
      <c r="H28" s="10"/>
      <c r="I28" s="10"/>
      <c r="J28" s="10"/>
      <c r="K28" s="10"/>
      <c r="L28" s="43"/>
    </row>
    <row r="29" spans="1:12" s="33" customFormat="1" ht="77.25" customHeight="1" x14ac:dyDescent="0.35">
      <c r="A29" s="20" t="s">
        <v>50</v>
      </c>
      <c r="B29" s="15"/>
      <c r="C29" s="21"/>
      <c r="D29" s="10"/>
      <c r="E29" s="10"/>
      <c r="F29" s="10">
        <v>287369</v>
      </c>
      <c r="G29" s="10">
        <f t="shared" si="7"/>
        <v>287369</v>
      </c>
      <c r="H29" s="10"/>
      <c r="I29" s="10"/>
      <c r="J29" s="10"/>
      <c r="K29" s="10"/>
      <c r="L29" s="43"/>
    </row>
    <row r="30" spans="1:12" s="33" customFormat="1" ht="72" customHeight="1" x14ac:dyDescent="0.35">
      <c r="A30" s="20" t="s">
        <v>81</v>
      </c>
      <c r="B30" s="15"/>
      <c r="C30" s="21"/>
      <c r="D30" s="10"/>
      <c r="E30" s="10"/>
      <c r="F30" s="10">
        <v>-287369</v>
      </c>
      <c r="G30" s="10">
        <f t="shared" si="7"/>
        <v>-287369</v>
      </c>
      <c r="H30" s="10"/>
      <c r="I30" s="10"/>
      <c r="J30" s="10"/>
      <c r="K30" s="10"/>
      <c r="L30" s="43"/>
    </row>
    <row r="31" spans="1:12" s="33" customFormat="1" ht="132" x14ac:dyDescent="0.35">
      <c r="A31" s="20" t="s">
        <v>46</v>
      </c>
      <c r="B31" s="15"/>
      <c r="C31" s="21"/>
      <c r="D31" s="10"/>
      <c r="E31" s="10"/>
      <c r="F31" s="10">
        <v>192500</v>
      </c>
      <c r="G31" s="10">
        <f t="shared" si="7"/>
        <v>192500</v>
      </c>
      <c r="H31" s="10"/>
      <c r="I31" s="10"/>
      <c r="J31" s="10"/>
      <c r="K31" s="10"/>
      <c r="L31" s="43"/>
    </row>
    <row r="32" spans="1:12" s="33" customFormat="1" ht="57" x14ac:dyDescent="0.35">
      <c r="A32" s="20" t="s">
        <v>47</v>
      </c>
      <c r="B32" s="15"/>
      <c r="C32" s="21"/>
      <c r="D32" s="10"/>
      <c r="E32" s="10"/>
      <c r="F32" s="10">
        <v>3400000</v>
      </c>
      <c r="G32" s="10">
        <f t="shared" si="7"/>
        <v>3400000</v>
      </c>
      <c r="H32" s="10"/>
      <c r="I32" s="10"/>
      <c r="J32" s="10"/>
      <c r="K32" s="10"/>
      <c r="L32" s="43"/>
    </row>
    <row r="33" spans="1:13" s="33" customFormat="1" ht="75.75" x14ac:dyDescent="0.35">
      <c r="A33" s="20" t="s">
        <v>76</v>
      </c>
      <c r="B33" s="15"/>
      <c r="C33" s="21"/>
      <c r="D33" s="10"/>
      <c r="E33" s="10"/>
      <c r="F33" s="10">
        <v>-100000</v>
      </c>
      <c r="G33" s="10">
        <f t="shared" si="7"/>
        <v>-100000</v>
      </c>
      <c r="H33" s="10"/>
      <c r="I33" s="10"/>
      <c r="J33" s="10"/>
      <c r="K33" s="10"/>
      <c r="L33" s="43"/>
    </row>
    <row r="34" spans="1:13" s="33" customFormat="1" ht="75.75" x14ac:dyDescent="0.35">
      <c r="A34" s="20" t="s">
        <v>75</v>
      </c>
      <c r="B34" s="15"/>
      <c r="C34" s="21"/>
      <c r="D34" s="10"/>
      <c r="E34" s="10"/>
      <c r="F34" s="10">
        <v>-92500</v>
      </c>
      <c r="G34" s="10">
        <f t="shared" si="7"/>
        <v>-92500</v>
      </c>
      <c r="H34" s="10"/>
      <c r="I34" s="10"/>
      <c r="J34" s="10"/>
      <c r="K34" s="10"/>
      <c r="L34" s="43"/>
    </row>
    <row r="35" spans="1:13" s="33" customFormat="1" x14ac:dyDescent="0.35">
      <c r="A35" s="7"/>
      <c r="B35" s="15"/>
      <c r="C35" s="21"/>
      <c r="D35" s="10"/>
      <c r="E35" s="10"/>
      <c r="F35" s="10"/>
      <c r="G35" s="10">
        <f t="shared" ref="G35" si="8">SUM(B35:F35)</f>
        <v>0</v>
      </c>
      <c r="H35" s="10"/>
      <c r="I35" s="10"/>
      <c r="J35" s="10"/>
      <c r="K35" s="10"/>
      <c r="L35" s="43"/>
    </row>
    <row r="36" spans="1:13" s="33" customFormat="1" x14ac:dyDescent="0.35">
      <c r="A36" s="4" t="s">
        <v>7</v>
      </c>
      <c r="B36" s="12">
        <f t="shared" ref="B36:E36" si="9">SUM(B37:B38)</f>
        <v>0</v>
      </c>
      <c r="C36" s="12">
        <f t="shared" si="9"/>
        <v>0</v>
      </c>
      <c r="D36" s="12">
        <f t="shared" si="9"/>
        <v>0</v>
      </c>
      <c r="E36" s="12">
        <f t="shared" si="9"/>
        <v>0</v>
      </c>
      <c r="F36" s="12">
        <f>SUM(F37:F38)</f>
        <v>0</v>
      </c>
      <c r="G36" s="12">
        <f>D36+E36+F36</f>
        <v>0</v>
      </c>
      <c r="H36" s="12"/>
      <c r="I36" s="12"/>
      <c r="J36" s="12"/>
      <c r="K36" s="12"/>
      <c r="L36" s="43"/>
    </row>
    <row r="37" spans="1:13" s="33" customFormat="1" ht="187.5" x14ac:dyDescent="0.35">
      <c r="A37" s="60" t="s">
        <v>39</v>
      </c>
      <c r="B37" s="60"/>
      <c r="C37" s="60"/>
      <c r="D37" s="10"/>
      <c r="E37" s="10"/>
      <c r="F37" s="10">
        <v>-6425450</v>
      </c>
      <c r="G37" s="10">
        <f t="shared" ref="G37:G41" si="10">SUM(B37:F37)</f>
        <v>-6425450</v>
      </c>
      <c r="H37" s="12"/>
      <c r="I37" s="12"/>
      <c r="J37" s="12"/>
      <c r="K37" s="12"/>
      <c r="L37" s="43"/>
    </row>
    <row r="38" spans="1:13" s="33" customFormat="1" ht="187.5" x14ac:dyDescent="0.35">
      <c r="A38" s="60" t="s">
        <v>74</v>
      </c>
      <c r="B38" s="60"/>
      <c r="C38" s="60"/>
      <c r="D38" s="10"/>
      <c r="E38" s="10"/>
      <c r="F38" s="10">
        <f>SUM(F39:F41)</f>
        <v>6425450</v>
      </c>
      <c r="G38" s="10">
        <f t="shared" si="10"/>
        <v>6425450</v>
      </c>
      <c r="H38" s="12"/>
      <c r="I38" s="12"/>
      <c r="J38" s="12"/>
      <c r="K38" s="12"/>
      <c r="L38" s="43"/>
    </row>
    <row r="39" spans="1:13" s="33" customFormat="1" ht="78" customHeight="1" x14ac:dyDescent="0.35">
      <c r="A39" s="60" t="s">
        <v>40</v>
      </c>
      <c r="B39" s="60"/>
      <c r="C39" s="60"/>
      <c r="D39" s="10"/>
      <c r="E39" s="10"/>
      <c r="F39" s="10">
        <v>5983737</v>
      </c>
      <c r="G39" s="10">
        <f t="shared" si="10"/>
        <v>5983737</v>
      </c>
      <c r="H39" s="12"/>
      <c r="I39" s="12"/>
      <c r="J39" s="12"/>
      <c r="K39" s="12"/>
      <c r="L39" s="43"/>
    </row>
    <row r="40" spans="1:13" s="33" customFormat="1" ht="57" customHeight="1" x14ac:dyDescent="0.35">
      <c r="A40" s="60" t="s">
        <v>41</v>
      </c>
      <c r="B40" s="59"/>
      <c r="C40" s="59"/>
      <c r="D40" s="10"/>
      <c r="E40" s="10"/>
      <c r="F40" s="10">
        <f>441713-315713</f>
        <v>126000</v>
      </c>
      <c r="G40" s="10">
        <f t="shared" si="10"/>
        <v>126000</v>
      </c>
      <c r="H40" s="12"/>
      <c r="I40" s="12"/>
      <c r="J40" s="12"/>
      <c r="K40" s="12"/>
      <c r="L40" s="43"/>
    </row>
    <row r="41" spans="1:13" s="33" customFormat="1" ht="143.25" customHeight="1" x14ac:dyDescent="0.35">
      <c r="A41" s="60" t="s">
        <v>42</v>
      </c>
      <c r="B41" s="59"/>
      <c r="C41" s="59"/>
      <c r="D41" s="10"/>
      <c r="E41" s="10"/>
      <c r="F41" s="10">
        <v>315713</v>
      </c>
      <c r="G41" s="10">
        <f t="shared" si="10"/>
        <v>315713</v>
      </c>
      <c r="H41" s="12"/>
      <c r="I41" s="12"/>
      <c r="J41" s="12"/>
      <c r="K41" s="12"/>
      <c r="L41" s="43"/>
    </row>
    <row r="42" spans="1:13" x14ac:dyDescent="0.35">
      <c r="A42" s="5" t="s">
        <v>2</v>
      </c>
      <c r="B42" s="23">
        <f t="shared" ref="B42:G42" si="11">SUM(B43:B56)</f>
        <v>0</v>
      </c>
      <c r="C42" s="23">
        <f t="shared" si="11"/>
        <v>0</v>
      </c>
      <c r="D42" s="23">
        <f t="shared" si="11"/>
        <v>0</v>
      </c>
      <c r="E42" s="23">
        <f t="shared" si="11"/>
        <v>0</v>
      </c>
      <c r="F42" s="23">
        <f t="shared" si="11"/>
        <v>0</v>
      </c>
      <c r="G42" s="23">
        <f t="shared" si="11"/>
        <v>0</v>
      </c>
      <c r="H42" s="11"/>
      <c r="I42" s="11"/>
      <c r="J42" s="11"/>
      <c r="K42" s="11"/>
      <c r="L42" s="45"/>
      <c r="M42" s="28"/>
    </row>
    <row r="43" spans="1:13" ht="37.5" x14ac:dyDescent="0.35">
      <c r="A43" s="3" t="s">
        <v>78</v>
      </c>
      <c r="B43" s="21"/>
      <c r="C43" s="21"/>
      <c r="D43" s="10"/>
      <c r="E43" s="10"/>
      <c r="F43" s="10">
        <v>850857</v>
      </c>
      <c r="G43" s="10">
        <f t="shared" ref="G43:G56" si="12">B43+C43+F43</f>
        <v>850857</v>
      </c>
      <c r="H43" s="10"/>
      <c r="I43" s="10"/>
      <c r="J43" s="10"/>
      <c r="K43" s="10"/>
      <c r="L43" s="45"/>
      <c r="M43" s="28"/>
    </row>
    <row r="44" spans="1:13" ht="112.5" x14ac:dyDescent="0.35">
      <c r="A44" s="3" t="s">
        <v>52</v>
      </c>
      <c r="B44" s="21"/>
      <c r="C44" s="21"/>
      <c r="D44" s="10"/>
      <c r="E44" s="10"/>
      <c r="F44" s="10">
        <v>720592</v>
      </c>
      <c r="G44" s="10">
        <f t="shared" si="12"/>
        <v>720592</v>
      </c>
      <c r="H44" s="10"/>
      <c r="I44" s="10"/>
      <c r="J44" s="10"/>
      <c r="K44" s="10"/>
      <c r="L44" s="45"/>
      <c r="M44" s="28"/>
    </row>
    <row r="45" spans="1:13" ht="81.75" customHeight="1" x14ac:dyDescent="0.35">
      <c r="A45" s="3" t="s">
        <v>63</v>
      </c>
      <c r="B45" s="21"/>
      <c r="C45" s="21"/>
      <c r="D45" s="10"/>
      <c r="E45" s="10"/>
      <c r="F45" s="10">
        <v>-2000000</v>
      </c>
      <c r="G45" s="10">
        <f t="shared" si="12"/>
        <v>-2000000</v>
      </c>
      <c r="H45" s="10"/>
      <c r="I45" s="10"/>
      <c r="J45" s="10"/>
      <c r="K45" s="10"/>
      <c r="L45" s="45"/>
      <c r="M45" s="28"/>
    </row>
    <row r="46" spans="1:13" ht="105" customHeight="1" x14ac:dyDescent="0.35">
      <c r="A46" s="3" t="s">
        <v>82</v>
      </c>
      <c r="B46" s="21"/>
      <c r="C46" s="21"/>
      <c r="D46" s="10"/>
      <c r="E46" s="10"/>
      <c r="F46" s="10">
        <v>2000000</v>
      </c>
      <c r="G46" s="10">
        <f t="shared" si="12"/>
        <v>2000000</v>
      </c>
      <c r="H46" s="10"/>
      <c r="I46" s="10"/>
      <c r="J46" s="10"/>
      <c r="K46" s="10"/>
      <c r="L46" s="45"/>
      <c r="M46" s="28"/>
    </row>
    <row r="47" spans="1:13" ht="105" customHeight="1" x14ac:dyDescent="0.35">
      <c r="A47" s="3" t="s">
        <v>64</v>
      </c>
      <c r="B47" s="21"/>
      <c r="C47" s="21"/>
      <c r="D47" s="10"/>
      <c r="E47" s="10"/>
      <c r="F47" s="10">
        <v>200000</v>
      </c>
      <c r="G47" s="10">
        <f t="shared" si="12"/>
        <v>200000</v>
      </c>
      <c r="H47" s="10"/>
      <c r="I47" s="10"/>
      <c r="J47" s="10"/>
      <c r="K47" s="10"/>
      <c r="L47" s="45"/>
      <c r="M47" s="28"/>
    </row>
    <row r="48" spans="1:13" ht="150.75" customHeight="1" x14ac:dyDescent="0.35">
      <c r="A48" s="9" t="s">
        <v>67</v>
      </c>
      <c r="B48" s="21"/>
      <c r="C48" s="21"/>
      <c r="D48" s="10"/>
      <c r="E48" s="10"/>
      <c r="F48" s="10">
        <v>-17454</v>
      </c>
      <c r="G48" s="10">
        <f t="shared" si="12"/>
        <v>-17454</v>
      </c>
      <c r="H48" s="10"/>
      <c r="I48" s="10"/>
      <c r="J48" s="10"/>
      <c r="K48" s="10"/>
      <c r="L48" s="45"/>
      <c r="M48" s="28"/>
    </row>
    <row r="49" spans="1:12" ht="112.5" x14ac:dyDescent="0.35">
      <c r="A49" s="9" t="s">
        <v>68</v>
      </c>
      <c r="B49" s="21"/>
      <c r="C49" s="21"/>
      <c r="D49" s="10"/>
      <c r="E49" s="10"/>
      <c r="F49" s="10">
        <v>-5989</v>
      </c>
      <c r="G49" s="10">
        <f t="shared" si="12"/>
        <v>-5989</v>
      </c>
      <c r="H49" s="10"/>
      <c r="I49" s="10"/>
      <c r="J49" s="10"/>
      <c r="K49" s="10"/>
      <c r="L49" s="45"/>
    </row>
    <row r="50" spans="1:12" ht="112.5" x14ac:dyDescent="0.35">
      <c r="A50" s="9" t="s">
        <v>69</v>
      </c>
      <c r="B50" s="21"/>
      <c r="C50" s="21"/>
      <c r="D50" s="10"/>
      <c r="E50" s="10"/>
      <c r="F50" s="10">
        <v>-6932</v>
      </c>
      <c r="G50" s="10">
        <f t="shared" si="12"/>
        <v>-6932</v>
      </c>
      <c r="H50" s="10"/>
      <c r="I50" s="10"/>
      <c r="J50" s="10"/>
      <c r="K50" s="10"/>
      <c r="L50" s="45"/>
    </row>
    <row r="51" spans="1:12" ht="112.5" x14ac:dyDescent="0.35">
      <c r="A51" s="9" t="s">
        <v>70</v>
      </c>
      <c r="B51" s="21"/>
      <c r="C51" s="21"/>
      <c r="D51" s="10"/>
      <c r="E51" s="10"/>
      <c r="F51" s="10">
        <v>-431854</v>
      </c>
      <c r="G51" s="10">
        <f t="shared" si="12"/>
        <v>-431854</v>
      </c>
      <c r="H51" s="10"/>
      <c r="I51" s="10"/>
      <c r="J51" s="10"/>
      <c r="K51" s="10"/>
      <c r="L51" s="45"/>
    </row>
    <row r="52" spans="1:12" ht="119.25" customHeight="1" x14ac:dyDescent="0.35">
      <c r="A52" s="9" t="s">
        <v>71</v>
      </c>
      <c r="B52" s="22"/>
      <c r="C52" s="22"/>
      <c r="D52" s="10"/>
      <c r="E52" s="10"/>
      <c r="F52" s="10">
        <v>30000</v>
      </c>
      <c r="G52" s="10">
        <f t="shared" si="12"/>
        <v>30000</v>
      </c>
      <c r="H52" s="10"/>
      <c r="I52" s="10"/>
      <c r="J52" s="10"/>
      <c r="K52" s="10"/>
      <c r="L52" s="45"/>
    </row>
    <row r="53" spans="1:12" ht="131.25" x14ac:dyDescent="0.35">
      <c r="A53" s="9" t="s">
        <v>72</v>
      </c>
      <c r="B53" s="22"/>
      <c r="C53" s="22"/>
      <c r="D53" s="10"/>
      <c r="E53" s="10"/>
      <c r="F53" s="10">
        <v>6000</v>
      </c>
      <c r="G53" s="10">
        <f t="shared" si="12"/>
        <v>6000</v>
      </c>
      <c r="H53" s="10"/>
      <c r="I53" s="10"/>
      <c r="J53" s="10"/>
      <c r="K53" s="10"/>
      <c r="L53" s="45"/>
    </row>
    <row r="54" spans="1:12" ht="93.75" x14ac:dyDescent="0.35">
      <c r="A54" s="9" t="s">
        <v>73</v>
      </c>
      <c r="B54" s="22"/>
      <c r="C54" s="22"/>
      <c r="D54" s="10"/>
      <c r="E54" s="10"/>
      <c r="F54" s="10">
        <v>25000</v>
      </c>
      <c r="G54" s="10">
        <f t="shared" si="12"/>
        <v>25000</v>
      </c>
      <c r="H54" s="10"/>
      <c r="I54" s="10"/>
      <c r="J54" s="10"/>
      <c r="K54" s="10"/>
      <c r="L54" s="45"/>
    </row>
    <row r="55" spans="1:12" ht="112.5" x14ac:dyDescent="0.35">
      <c r="A55" s="9" t="s">
        <v>79</v>
      </c>
      <c r="B55" s="22"/>
      <c r="C55" s="22"/>
      <c r="D55" s="10"/>
      <c r="E55" s="10"/>
      <c r="F55" s="10">
        <v>-1472820</v>
      </c>
      <c r="G55" s="10">
        <f t="shared" si="12"/>
        <v>-1472820</v>
      </c>
      <c r="H55" s="10"/>
      <c r="I55" s="10"/>
      <c r="J55" s="10"/>
      <c r="K55" s="10"/>
      <c r="L55" s="45"/>
    </row>
    <row r="56" spans="1:12" ht="75" x14ac:dyDescent="0.35">
      <c r="A56" s="9" t="s">
        <v>80</v>
      </c>
      <c r="B56" s="22"/>
      <c r="C56" s="22"/>
      <c r="D56" s="10"/>
      <c r="E56" s="10"/>
      <c r="F56" s="10">
        <v>102600</v>
      </c>
      <c r="G56" s="10">
        <f t="shared" si="12"/>
        <v>102600</v>
      </c>
      <c r="H56" s="10"/>
      <c r="I56" s="10"/>
      <c r="J56" s="10"/>
      <c r="K56" s="10"/>
      <c r="L56" s="45"/>
    </row>
    <row r="57" spans="1:12" s="35" customFormat="1" ht="34.5" customHeight="1" x14ac:dyDescent="0.35">
      <c r="A57" s="6" t="s">
        <v>5</v>
      </c>
      <c r="B57" s="11">
        <f t="shared" ref="B57:E57" si="13">SUM(B58:B71)</f>
        <v>0</v>
      </c>
      <c r="C57" s="11">
        <f t="shared" si="13"/>
        <v>0</v>
      </c>
      <c r="D57" s="11">
        <f t="shared" si="13"/>
        <v>0</v>
      </c>
      <c r="E57" s="11">
        <f t="shared" si="13"/>
        <v>0</v>
      </c>
      <c r="F57" s="11">
        <f>SUM(F58:F71)</f>
        <v>-4395000</v>
      </c>
      <c r="G57" s="11">
        <f t="shared" ref="G57:K57" si="14">SUM(G58:G71)</f>
        <v>-4395000</v>
      </c>
      <c r="H57" s="11">
        <f t="shared" si="14"/>
        <v>0</v>
      </c>
      <c r="I57" s="11">
        <f t="shared" si="14"/>
        <v>0</v>
      </c>
      <c r="J57" s="11">
        <f t="shared" si="14"/>
        <v>0</v>
      </c>
      <c r="K57" s="11">
        <f t="shared" si="14"/>
        <v>0</v>
      </c>
      <c r="L57" s="46"/>
    </row>
    <row r="58" spans="1:12" s="34" customFormat="1" ht="93.75" x14ac:dyDescent="0.35">
      <c r="A58" s="3" t="s">
        <v>53</v>
      </c>
      <c r="B58" s="10"/>
      <c r="C58" s="10"/>
      <c r="D58" s="10"/>
      <c r="E58" s="10"/>
      <c r="F58" s="10">
        <v>291409</v>
      </c>
      <c r="G58" s="10">
        <f>SUM(B58:F58)</f>
        <v>291409</v>
      </c>
      <c r="H58" s="10"/>
      <c r="I58" s="24"/>
      <c r="J58" s="24"/>
      <c r="K58" s="24"/>
      <c r="L58" s="44"/>
    </row>
    <row r="59" spans="1:12" s="34" customFormat="1" ht="93.75" x14ac:dyDescent="0.35">
      <c r="A59" s="3" t="s">
        <v>54</v>
      </c>
      <c r="B59" s="10"/>
      <c r="C59" s="10"/>
      <c r="D59" s="10"/>
      <c r="E59" s="10"/>
      <c r="F59" s="10">
        <v>-181674</v>
      </c>
      <c r="G59" s="10">
        <f t="shared" ref="G59:G71" si="15">SUM(B59:F59)</f>
        <v>-181674</v>
      </c>
      <c r="H59" s="10"/>
      <c r="I59" s="24"/>
      <c r="J59" s="24"/>
      <c r="K59" s="24"/>
      <c r="L59" s="44"/>
    </row>
    <row r="60" spans="1:12" s="34" customFormat="1" ht="93.75" x14ac:dyDescent="0.35">
      <c r="A60" s="3" t="s">
        <v>55</v>
      </c>
      <c r="B60" s="10"/>
      <c r="C60" s="10"/>
      <c r="D60" s="10"/>
      <c r="E60" s="10"/>
      <c r="F60" s="10">
        <v>356132</v>
      </c>
      <c r="G60" s="10">
        <f t="shared" si="15"/>
        <v>356132</v>
      </c>
      <c r="H60" s="10"/>
      <c r="I60" s="24"/>
      <c r="J60" s="24"/>
      <c r="K60" s="24"/>
      <c r="L60" s="44"/>
    </row>
    <row r="61" spans="1:12" s="34" customFormat="1" ht="112.5" x14ac:dyDescent="0.35">
      <c r="A61" s="3" t="s">
        <v>56</v>
      </c>
      <c r="B61" s="10"/>
      <c r="C61" s="10"/>
      <c r="D61" s="10"/>
      <c r="E61" s="10"/>
      <c r="F61" s="10">
        <v>385529</v>
      </c>
      <c r="G61" s="10">
        <f t="shared" si="15"/>
        <v>385529</v>
      </c>
      <c r="H61" s="10"/>
      <c r="I61" s="24"/>
      <c r="J61" s="24"/>
      <c r="K61" s="24"/>
      <c r="L61" s="44"/>
    </row>
    <row r="62" spans="1:12" s="34" customFormat="1" ht="93.75" x14ac:dyDescent="0.35">
      <c r="A62" s="3" t="s">
        <v>57</v>
      </c>
      <c r="B62" s="10"/>
      <c r="C62" s="10"/>
      <c r="D62" s="10"/>
      <c r="E62" s="10"/>
      <c r="F62" s="10">
        <v>108538</v>
      </c>
      <c r="G62" s="10">
        <f t="shared" si="15"/>
        <v>108538</v>
      </c>
      <c r="H62" s="10"/>
      <c r="I62" s="24"/>
      <c r="J62" s="24"/>
      <c r="K62" s="24"/>
      <c r="L62" s="44"/>
    </row>
    <row r="63" spans="1:12" s="34" customFormat="1" ht="112.5" x14ac:dyDescent="0.35">
      <c r="A63" s="3" t="s">
        <v>58</v>
      </c>
      <c r="B63" s="10"/>
      <c r="C63" s="10"/>
      <c r="D63" s="10"/>
      <c r="E63" s="10"/>
      <c r="F63" s="10">
        <v>621920</v>
      </c>
      <c r="G63" s="10">
        <f t="shared" si="15"/>
        <v>621920</v>
      </c>
      <c r="H63" s="10"/>
      <c r="I63" s="24"/>
      <c r="J63" s="24"/>
      <c r="K63" s="24"/>
      <c r="L63" s="44"/>
    </row>
    <row r="64" spans="1:12" s="34" customFormat="1" ht="93.75" x14ac:dyDescent="0.35">
      <c r="A64" s="3" t="s">
        <v>59</v>
      </c>
      <c r="B64" s="10"/>
      <c r="C64" s="10"/>
      <c r="D64" s="10"/>
      <c r="E64" s="10"/>
      <c r="F64" s="10">
        <v>-418759</v>
      </c>
      <c r="G64" s="10">
        <f t="shared" si="15"/>
        <v>-418759</v>
      </c>
      <c r="H64" s="10"/>
      <c r="I64" s="24"/>
      <c r="J64" s="24"/>
      <c r="K64" s="24"/>
      <c r="L64" s="44"/>
    </row>
    <row r="65" spans="1:14" s="34" customFormat="1" ht="112.5" x14ac:dyDescent="0.35">
      <c r="A65" s="3" t="s">
        <v>60</v>
      </c>
      <c r="B65" s="10"/>
      <c r="C65" s="10"/>
      <c r="D65" s="10"/>
      <c r="E65" s="10"/>
      <c r="F65" s="10">
        <v>-1163095</v>
      </c>
      <c r="G65" s="10">
        <f t="shared" si="15"/>
        <v>-1163095</v>
      </c>
      <c r="H65" s="10"/>
      <c r="I65" s="24"/>
      <c r="J65" s="24"/>
      <c r="K65" s="24"/>
      <c r="L65" s="44"/>
    </row>
    <row r="66" spans="1:14" s="34" customFormat="1" ht="56.25" x14ac:dyDescent="0.35">
      <c r="A66" s="3" t="s">
        <v>29</v>
      </c>
      <c r="B66" s="10"/>
      <c r="C66" s="10"/>
      <c r="D66" s="10"/>
      <c r="E66" s="10"/>
      <c r="F66" s="10">
        <v>-10951</v>
      </c>
      <c r="G66" s="10">
        <f t="shared" si="15"/>
        <v>-10951</v>
      </c>
      <c r="H66" s="10"/>
      <c r="I66" s="24"/>
      <c r="J66" s="24"/>
      <c r="K66" s="24"/>
      <c r="L66" s="44"/>
    </row>
    <row r="67" spans="1:14" s="34" customFormat="1" ht="93.75" x14ac:dyDescent="0.35">
      <c r="A67" s="3" t="s">
        <v>30</v>
      </c>
      <c r="B67" s="10"/>
      <c r="C67" s="10"/>
      <c r="D67" s="10"/>
      <c r="E67" s="10"/>
      <c r="F67" s="10">
        <v>-49049</v>
      </c>
      <c r="G67" s="10">
        <f t="shared" si="15"/>
        <v>-49049</v>
      </c>
      <c r="H67" s="10"/>
      <c r="I67" s="24"/>
      <c r="J67" s="24"/>
      <c r="K67" s="24"/>
      <c r="L67" s="44"/>
    </row>
    <row r="68" spans="1:14" s="34" customFormat="1" ht="56.25" x14ac:dyDescent="0.35">
      <c r="A68" s="47" t="s">
        <v>61</v>
      </c>
      <c r="B68" s="10"/>
      <c r="C68" s="10"/>
      <c r="D68" s="10"/>
      <c r="E68" s="10"/>
      <c r="F68" s="10">
        <v>60000</v>
      </c>
      <c r="G68" s="10">
        <f t="shared" si="15"/>
        <v>60000</v>
      </c>
      <c r="H68" s="10"/>
      <c r="I68" s="24"/>
      <c r="J68" s="24"/>
      <c r="K68" s="24"/>
      <c r="L68" s="44"/>
    </row>
    <row r="69" spans="1:14" s="34" customFormat="1" ht="37.5" x14ac:dyDescent="0.35">
      <c r="A69" s="61" t="s">
        <v>65</v>
      </c>
      <c r="B69" s="10"/>
      <c r="C69" s="10"/>
      <c r="D69" s="10"/>
      <c r="E69" s="10"/>
      <c r="F69" s="10">
        <v>-1700000</v>
      </c>
      <c r="G69" s="10">
        <f t="shared" si="15"/>
        <v>-1700000</v>
      </c>
      <c r="H69" s="10"/>
      <c r="I69" s="24"/>
      <c r="J69" s="24"/>
      <c r="K69" s="24"/>
      <c r="L69" s="44"/>
    </row>
    <row r="70" spans="1:14" s="34" customFormat="1" ht="131.25" x14ac:dyDescent="0.35">
      <c r="A70" s="61" t="s">
        <v>66</v>
      </c>
      <c r="B70" s="10"/>
      <c r="C70" s="10"/>
      <c r="D70" s="10"/>
      <c r="E70" s="10"/>
      <c r="F70" s="10">
        <v>-1700000</v>
      </c>
      <c r="G70" s="10">
        <f t="shared" si="15"/>
        <v>-1700000</v>
      </c>
      <c r="H70" s="10"/>
      <c r="I70" s="24"/>
      <c r="J70" s="24"/>
      <c r="K70" s="24"/>
      <c r="L70" s="44"/>
    </row>
    <row r="71" spans="1:14" s="34" customFormat="1" ht="37.5" x14ac:dyDescent="0.35">
      <c r="A71" s="47" t="s">
        <v>62</v>
      </c>
      <c r="B71" s="10"/>
      <c r="C71" s="10"/>
      <c r="D71" s="10"/>
      <c r="E71" s="10"/>
      <c r="F71" s="10">
        <v>-995000</v>
      </c>
      <c r="G71" s="10">
        <f t="shared" si="15"/>
        <v>-995000</v>
      </c>
      <c r="H71" s="10"/>
      <c r="I71" s="24"/>
      <c r="J71" s="24"/>
      <c r="K71" s="24"/>
      <c r="L71" s="44"/>
    </row>
    <row r="72" spans="1:14" ht="22.5" hidden="1" customHeight="1" x14ac:dyDescent="0.35">
      <c r="A72" s="6" t="s">
        <v>12</v>
      </c>
      <c r="B72" s="12">
        <f t="shared" ref="B72:E72" si="16">SUM(B73)</f>
        <v>0</v>
      </c>
      <c r="C72" s="12">
        <f t="shared" si="16"/>
        <v>0</v>
      </c>
      <c r="D72" s="12">
        <f t="shared" si="16"/>
        <v>0</v>
      </c>
      <c r="E72" s="12">
        <f t="shared" si="16"/>
        <v>0</v>
      </c>
      <c r="F72" s="12"/>
      <c r="G72" s="10">
        <f t="shared" ref="G72:G76" si="17">B72+C72+F72</f>
        <v>0</v>
      </c>
      <c r="H72" s="12"/>
      <c r="I72" s="12"/>
      <c r="J72" s="12"/>
      <c r="K72" s="12"/>
      <c r="L72" s="45"/>
    </row>
    <row r="73" spans="1:14" ht="97.5" hidden="1" customHeight="1" x14ac:dyDescent="0.35">
      <c r="A73" s="3" t="s">
        <v>21</v>
      </c>
      <c r="B73" s="10"/>
      <c r="C73" s="3"/>
      <c r="D73" s="10"/>
      <c r="E73" s="10"/>
      <c r="F73" s="10"/>
      <c r="G73" s="10">
        <f t="shared" si="17"/>
        <v>0</v>
      </c>
      <c r="H73" s="10"/>
      <c r="I73" s="10"/>
      <c r="J73" s="10"/>
      <c r="K73" s="10"/>
      <c r="L73" s="45"/>
    </row>
    <row r="74" spans="1:14" s="33" customFormat="1" ht="42.75" hidden="1" customHeight="1" x14ac:dyDescent="0.35">
      <c r="A74" s="6" t="s">
        <v>6</v>
      </c>
      <c r="B74" s="12">
        <f t="shared" ref="B74:E74" si="18">SUM(B75)</f>
        <v>0</v>
      </c>
      <c r="C74" s="12">
        <f t="shared" si="18"/>
        <v>0</v>
      </c>
      <c r="D74" s="12">
        <f t="shared" si="18"/>
        <v>0</v>
      </c>
      <c r="E74" s="12">
        <f t="shared" si="18"/>
        <v>0</v>
      </c>
      <c r="F74" s="12"/>
      <c r="G74" s="10">
        <f t="shared" si="17"/>
        <v>0</v>
      </c>
      <c r="H74" s="12"/>
      <c r="I74" s="12"/>
      <c r="J74" s="12"/>
      <c r="K74" s="12"/>
      <c r="L74" s="43"/>
    </row>
    <row r="75" spans="1:14" s="33" customFormat="1" ht="92.25" hidden="1" customHeight="1" x14ac:dyDescent="0.35">
      <c r="A75" s="3" t="s">
        <v>21</v>
      </c>
      <c r="B75" s="10"/>
      <c r="C75" s="3"/>
      <c r="D75" s="10"/>
      <c r="E75" s="10"/>
      <c r="F75" s="10"/>
      <c r="G75" s="10">
        <f t="shared" si="17"/>
        <v>0</v>
      </c>
      <c r="H75" s="10"/>
      <c r="I75" s="10"/>
      <c r="J75" s="10"/>
      <c r="K75" s="10"/>
      <c r="L75" s="43"/>
    </row>
    <row r="76" spans="1:14" s="33" customFormat="1" ht="93.75" hidden="1" x14ac:dyDescent="0.35">
      <c r="A76" s="25" t="s">
        <v>27</v>
      </c>
      <c r="B76" s="10"/>
      <c r="C76" s="3"/>
      <c r="D76" s="10"/>
      <c r="E76" s="10"/>
      <c r="F76" s="10"/>
      <c r="G76" s="10">
        <f t="shared" si="17"/>
        <v>0</v>
      </c>
      <c r="H76" s="10"/>
      <c r="I76" s="10"/>
      <c r="J76" s="10"/>
      <c r="K76" s="10"/>
      <c r="L76" s="43"/>
    </row>
    <row r="77" spans="1:14" s="35" customFormat="1" ht="33" customHeight="1" x14ac:dyDescent="0.35">
      <c r="A77" s="48" t="s">
        <v>3</v>
      </c>
      <c r="B77" s="49">
        <f t="shared" ref="B77:G77" si="19">B74+B72+B57+B42+B36+B26+B19+B16+B12</f>
        <v>0</v>
      </c>
      <c r="C77" s="49">
        <f t="shared" si="19"/>
        <v>0</v>
      </c>
      <c r="D77" s="49">
        <f t="shared" si="19"/>
        <v>0</v>
      </c>
      <c r="E77" s="49">
        <f t="shared" si="19"/>
        <v>0</v>
      </c>
      <c r="F77" s="49">
        <f t="shared" si="19"/>
        <v>0</v>
      </c>
      <c r="G77" s="49">
        <f t="shared" si="19"/>
        <v>0</v>
      </c>
      <c r="H77" s="49"/>
      <c r="I77" s="49"/>
      <c r="J77" s="49"/>
      <c r="K77" s="49"/>
      <c r="L77" s="49">
        <f>L74+L72+L57+L42+L36+L26+L19+L16+L12</f>
        <v>0</v>
      </c>
      <c r="M77" s="36"/>
      <c r="N77" s="36"/>
    </row>
    <row r="78" spans="1:14" s="35" customFormat="1" x14ac:dyDescent="0.35">
      <c r="A78" s="51"/>
      <c r="B78" s="52"/>
      <c r="C78" s="52"/>
      <c r="D78" s="53"/>
      <c r="E78" s="53"/>
      <c r="F78" s="53"/>
      <c r="G78" s="53"/>
      <c r="H78" s="53"/>
      <c r="I78" s="53"/>
      <c r="J78" s="53"/>
      <c r="K78" s="53"/>
      <c r="L78" s="54"/>
      <c r="M78" s="36"/>
    </row>
    <row r="79" spans="1:14" ht="17.25" customHeight="1" x14ac:dyDescent="0.35">
      <c r="A79" s="63" t="s">
        <v>77</v>
      </c>
      <c r="B79" s="64"/>
      <c r="C79" s="64"/>
      <c r="D79" s="64"/>
      <c r="E79" s="64"/>
      <c r="F79" s="64"/>
      <c r="G79" s="64"/>
      <c r="H79" s="50"/>
      <c r="I79" s="50"/>
      <c r="J79" s="50"/>
      <c r="K79" s="50"/>
      <c r="L79" s="55"/>
      <c r="N79" s="28"/>
    </row>
    <row r="80" spans="1:14" x14ac:dyDescent="0.35">
      <c r="A80" s="56"/>
      <c r="B80" s="57"/>
      <c r="C80" s="57"/>
      <c r="D80" s="57"/>
      <c r="E80" s="57"/>
      <c r="F80" s="57"/>
      <c r="G80" s="57"/>
      <c r="H80" s="57"/>
      <c r="I80" s="57"/>
      <c r="J80" s="57"/>
      <c r="K80" s="57"/>
      <c r="L80" s="58"/>
      <c r="N80" s="28"/>
    </row>
    <row r="81" spans="4:14" ht="51" customHeight="1" x14ac:dyDescent="0.35"/>
    <row r="82" spans="4:14" x14ac:dyDescent="0.35">
      <c r="D82" s="28"/>
      <c r="N82" s="28"/>
    </row>
    <row r="83" spans="4:14" x14ac:dyDescent="0.35">
      <c r="G83" s="28"/>
      <c r="H83" s="28"/>
      <c r="I83" s="28"/>
      <c r="J83" s="28"/>
      <c r="K83" s="28"/>
    </row>
  </sheetData>
  <mergeCells count="11">
    <mergeCell ref="A7:F7"/>
    <mergeCell ref="A8:F8"/>
    <mergeCell ref="A9:F9"/>
    <mergeCell ref="A79:G79"/>
    <mergeCell ref="H1:I1"/>
    <mergeCell ref="A2:G2"/>
    <mergeCell ref="A3:F3"/>
    <mergeCell ref="A4:F4"/>
    <mergeCell ref="A5:F5"/>
    <mergeCell ref="A6:F6"/>
    <mergeCell ref="A10:F10"/>
  </mergeCells>
  <pageMargins left="0.70866141732283472" right="0.70866141732283472" top="0.74803149606299213" bottom="0.78740157480314965" header="0.31496062992125984" footer="0.31496062992125984"/>
  <pageSetup paperSize="9" scale="52" fitToHeight="4" orientation="portrait" r:id="rId1"/>
  <rowBreaks count="1" manualBreakCount="1">
    <brk id="2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 (2)</vt:lpstr>
      <vt:lpstr>'Лист (2)'!Область_друку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HOME</cp:lastModifiedBy>
  <cp:lastPrinted>2019-06-26T11:02:21Z</cp:lastPrinted>
  <dcterms:created xsi:type="dcterms:W3CDTF">2016-08-18T11:09:24Z</dcterms:created>
  <dcterms:modified xsi:type="dcterms:W3CDTF">2019-06-27T09:32:29Z</dcterms:modified>
</cp:coreProperties>
</file>