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7 СКЛИКАННЯ\57 сесія від 23 травня 2019\Sesija_57\"/>
    </mc:Choice>
  </mc:AlternateContent>
  <bookViews>
    <workbookView xWindow="-120" yWindow="-120" windowWidth="29040" windowHeight="15840"/>
  </bookViews>
  <sheets>
    <sheet name="Лист (2)" sheetId="5" r:id="rId1"/>
  </sheets>
  <definedNames>
    <definedName name="_xlnm.Print_Area" localSheetId="0">'Лист (2)'!$A$2:$L$61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4" i="5" l="1"/>
  <c r="G34" i="5"/>
  <c r="C49" i="5" l="1"/>
  <c r="C30" i="5"/>
  <c r="K3" i="5"/>
  <c r="L4" i="5"/>
  <c r="L5" i="5"/>
  <c r="L6" i="5"/>
  <c r="L7" i="5"/>
  <c r="L8" i="5"/>
  <c r="L9" i="5"/>
  <c r="G42" i="5" l="1"/>
  <c r="C33" i="5"/>
  <c r="D33" i="5"/>
  <c r="E33" i="5"/>
  <c r="F33" i="5"/>
  <c r="B33" i="5"/>
  <c r="C44" i="5"/>
  <c r="D44" i="5"/>
  <c r="E44" i="5"/>
  <c r="F44" i="5"/>
  <c r="B44" i="5"/>
  <c r="G46" i="5"/>
  <c r="G47" i="5"/>
  <c r="G48" i="5"/>
  <c r="G49" i="5"/>
  <c r="G50" i="5"/>
  <c r="G51" i="5"/>
  <c r="G52" i="5"/>
  <c r="G45" i="5"/>
  <c r="G44" i="5" l="1"/>
  <c r="G27" i="5"/>
  <c r="G25" i="5"/>
  <c r="G26" i="5"/>
  <c r="C20" i="5"/>
  <c r="D20" i="5"/>
  <c r="E20" i="5"/>
  <c r="F20" i="5"/>
  <c r="G20" i="5"/>
  <c r="B20" i="5"/>
  <c r="G17" i="5"/>
  <c r="G18" i="5"/>
  <c r="G19" i="5"/>
  <c r="G40" i="5" l="1"/>
  <c r="G41" i="5"/>
  <c r="G43" i="5"/>
  <c r="G39" i="5"/>
  <c r="G38" i="5" l="1"/>
  <c r="G54" i="5" l="1"/>
  <c r="G56" i="5"/>
  <c r="G57" i="5"/>
  <c r="G35" i="5"/>
  <c r="G36" i="5"/>
  <c r="G37" i="5"/>
  <c r="G33" i="5" l="1"/>
  <c r="E55" i="5"/>
  <c r="D55" i="5"/>
  <c r="C55" i="5"/>
  <c r="B55" i="5"/>
  <c r="E53" i="5"/>
  <c r="D53" i="5"/>
  <c r="C53" i="5"/>
  <c r="B53" i="5"/>
  <c r="G32" i="5"/>
  <c r="G31" i="5"/>
  <c r="G30" i="5"/>
  <c r="L29" i="5"/>
  <c r="F29" i="5"/>
  <c r="E29" i="5"/>
  <c r="D29" i="5"/>
  <c r="C29" i="5"/>
  <c r="B29" i="5"/>
  <c r="G28" i="5"/>
  <c r="G24" i="5"/>
  <c r="G23" i="5"/>
  <c r="F22" i="5"/>
  <c r="E22" i="5"/>
  <c r="D22" i="5"/>
  <c r="C22" i="5"/>
  <c r="B22" i="5"/>
  <c r="G16" i="5"/>
  <c r="G15" i="5"/>
  <c r="G14" i="5"/>
  <c r="G13" i="5"/>
  <c r="L12" i="5"/>
  <c r="F12" i="5"/>
  <c r="E12" i="5"/>
  <c r="D12" i="5"/>
  <c r="C12" i="5"/>
  <c r="B12" i="5"/>
  <c r="G3" i="5"/>
  <c r="L3" i="5" l="1"/>
  <c r="G53" i="5"/>
  <c r="G55" i="5"/>
  <c r="G12" i="5"/>
  <c r="L58" i="5"/>
  <c r="G22" i="5"/>
  <c r="E58" i="5"/>
  <c r="G29" i="5"/>
  <c r="D58" i="5"/>
  <c r="F58" i="5"/>
  <c r="C58" i="5"/>
  <c r="B58" i="5"/>
  <c r="L10" i="5" l="1"/>
  <c r="G58" i="5"/>
</calcChain>
</file>

<file path=xl/sharedStrings.xml><?xml version="1.0" encoding="utf-8"?>
<sst xmlns="http://schemas.openxmlformats.org/spreadsheetml/2006/main" count="65" uniqueCount="64">
  <si>
    <t>Всього</t>
  </si>
  <si>
    <t>Освіта</t>
  </si>
  <si>
    <t>УМГ</t>
  </si>
  <si>
    <t>Разом</t>
  </si>
  <si>
    <t>Відділ культури</t>
  </si>
  <si>
    <t>ВКБ</t>
  </si>
  <si>
    <t>УКВ та А</t>
  </si>
  <si>
    <t>УПСЗН</t>
  </si>
  <si>
    <t>Додаткова потреба</t>
  </si>
  <si>
    <t xml:space="preserve"> </t>
  </si>
  <si>
    <t>Пропозиції щодо  зменшення видатків</t>
  </si>
  <si>
    <t>Пропозиції щодо  перерозподілу по заг. Фонду та спеціальному фонду бюджету розвитку</t>
  </si>
  <si>
    <t>Фінансове управління</t>
  </si>
  <si>
    <t xml:space="preserve">Залишок коштів, що склався по загальному фонду бюджету станом на 01.01.2019 року </t>
  </si>
  <si>
    <t>Залишок коштів, що склався по загальному фонду бюджету- освітня субвенція станом на 01.01.2019 року, в тому числі:</t>
  </si>
  <si>
    <t>Залишок коштів, що склався по загальному фонду бюджету- медична субвенція станом на 01.01.2019 року</t>
  </si>
  <si>
    <t xml:space="preserve">Залишок коштів, що склався по спеціальному фонду бюджету розвитку станом на 01.01.2019 року </t>
  </si>
  <si>
    <t xml:space="preserve">Залишок коштів, що склався по спеціальному фонду навколишнє середовище  станом на 01.01.2019 року </t>
  </si>
  <si>
    <t>Залишок коштів, що склався по спеціальному фонду с/г втрати станом на 01.01.2019р.</t>
  </si>
  <si>
    <t xml:space="preserve">Залишок коштів, що склався по спеціальному фонду цільовий фонд станом на 01.01.2019 року </t>
  </si>
  <si>
    <t>Виконавчий комітет</t>
  </si>
  <si>
    <t>Закупівля програмного забезпечення "Комплексна система автоматизації підприємства "IS-pro " для автоматизації бухгалтерського та податкового обліку</t>
  </si>
  <si>
    <t xml:space="preserve">Міська 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та при наданні спеціалізованої та високоспеціалізованої стаціонарної медичної допомоги мешканцям м.Мукачева на 2019-2020 роки </t>
  </si>
  <si>
    <t>Міська програма  медичного обслуговування населення територіальної громади м. Мукачева в ДУ «Національний інститут серцево-судинної хірургії імені М. М. Амосова НАМН України» на 2019 рік</t>
  </si>
  <si>
    <t>Зміни до переліку обєктів бюджету розвитку  наведено в додатку  6 до рішення</t>
  </si>
  <si>
    <t>розподілено</t>
  </si>
  <si>
    <t>Залишок до розподілу</t>
  </si>
  <si>
    <t>Оплата праці з нарахуванням у звязку із збільшенням штатної чисельності охоронців та прибиральниць (14 од.) з 01.04.2019 року</t>
  </si>
  <si>
    <t xml:space="preserve">Реконструкція будівлі по вул. Штефана Августина, 19 – Недецеї, 33 під «Палац культури і мистецтва" в м. Мукачево. Коригування </t>
  </si>
  <si>
    <t>Капітальний ремонт СШ № 16  по вул. Шевченка, 68 в м. Мукачево  (Програма капітального ремонту об’єктів комунальної власності м. Мукачвева на 2019-2020 роки)</t>
  </si>
  <si>
    <t>Бюджет розвитку-обєкти згідно додатку 6</t>
  </si>
  <si>
    <t>Програма капітального ремонту об’єктів комунальної власності м. Мукачвева на 2019-2020 роки - Капітальний ремонт тротуарів по вул. Берегівська-обїздна</t>
  </si>
  <si>
    <t>Програма капітального ремонту об’єктів комунальної власності м. Мукачвева на 2019-2020 роки -Виготовлення ПКД по  Капітальному ремонту тротуарів по вул. Берегівська-обїздна</t>
  </si>
  <si>
    <t>Програма капітального ремонту об’єктів комунальної власності м. Мукачвева на 2019-2020 роки - Капітальний ремонт каналізаційної мережі по вул. Берегівська-обїздна</t>
  </si>
  <si>
    <t>Придбання робочої станції для оформлення та видачі паспорта громадянина України для виїзду за кордон з безконтактним електронним носієм (для ЦНАП)</t>
  </si>
  <si>
    <t>Послуги з прибирання  (у зв’язку із внесенням змін до штатного розпису та переведенням працівників в штат)</t>
  </si>
  <si>
    <t>Програма "Подарунки для новонароджених" (враховуючи фактичне використання)</t>
  </si>
  <si>
    <t>Послуги з охорони приміщення Ратуші за адресою пл. Духновича Олександра,2</t>
  </si>
  <si>
    <t>Програма профілактики злочинності, забезпечення та безпеки громадан міста Мукачево (придбання комп’юторного обладнання, проведення поточного ремонту адміністративної будівлі, заміни звичайних вікон на вакуумні, обслуговування та ремонт комп’юторної техніки, придбання відеокамер та принтерів</t>
  </si>
  <si>
    <t>Програма забезпечення державної безпеки, протидії тероризму, контрабанді, корупції, організованої злочинності на 2019 рік (придбання паливно-мастильних матеріалів, запчастин до службових автомобілів; витратних матеріалів до оргтехніки. Обслуговування та ремонт відеоспостереження, охоронної, пожежної сигналізації та оргтехніки. поточний ремонт адміністративної будівлі)</t>
  </si>
  <si>
    <t xml:space="preserve">придбання обладання для облаштування ігрових майданчиків навчальних закладів </t>
  </si>
  <si>
    <t>Проведення поточних ремонтів (аварійні роботи) ДНЗ №№ 7,9,15,17,25</t>
  </si>
  <si>
    <t>Придбання та встановлення генератора з встановлення кабелю для забезпечення безперебійного електроживлення для реанімаційного відділення, гірургічного корпусу та полового відділення (кап видатки)</t>
  </si>
  <si>
    <t>встановлення резервних джерел живлення (поточні видатки)</t>
  </si>
  <si>
    <t>Капітальний ремонт ліфтів у відділені закладу</t>
  </si>
  <si>
    <t>Медикаменти (медична субвенція)</t>
  </si>
  <si>
    <t>Реконструкція системи опалення ЗОШ № 13 по вул. Росвигівська, 13 в м. Мукачево</t>
  </si>
  <si>
    <t>«Програми капітальний ремонт об’єктів комунальної власності м. Мукачева на 2019-2020 роки» (капітальний ремонт будівлі по пл. Кирила і Мефодія, 30  в м. Мукачево. Коригування)</t>
  </si>
  <si>
    <t>«Програми капітальний ремонт об’єктів комунальної власності м. Мукачева на 2019-2020 роки» (капітальний ремонт  1-го поверху центральної міської бібліотеки ім. Духновича "Бібліотека дитячих мрій "ЧІЗ" по вул. Духновича, 1 в м.  Мукачево)</t>
  </si>
  <si>
    <t>«Програми капітальний ремонт об’єктів комунальної власності м. Мукачева на 2019-2020 роки» (Капітальний ремонт головного та двох бічних фасадів з укріпленням стін та фундаменту  ДНЗ № 12 по вул. Маргітича, 7 в м. Мукачево. Коригування)</t>
  </si>
  <si>
    <t>Реконструкція існуючої газової котельні з  встановленням  твердопаливних котлів  потужністю 200 кВт в ДНЗ № 18  по вул. Індустріальній, 19  в м. Мукачево. Коригування.</t>
  </si>
  <si>
    <t>Реконструкція ДЮСШ по вул. Духновича, 93 в м. Мукачево</t>
  </si>
  <si>
    <t>Програма капітального ремонту об’єктів комунальної власності м. Мукачвева на 2019-2020 роки - кап ремонт внутріквартального проїзду по бульвару Ю. Гойди,10 у м. Мукачево</t>
  </si>
  <si>
    <t>Програма капітального ремонту об’єктів комунальної власності м. Мукачвева на 2019-2020 роки - ПКД по об’єкту "Капітальний ремонт скверу по вул. Духновича у м. Мукачево"</t>
  </si>
  <si>
    <t>Програма капітального ремонту об’єктів комунальної власності м. Мукачвева на 2019-2020 роки  виготовлення ПКД по об’єкту "Капітальний ремонт внутріквартальних проїздів по вул. Свято-Михайлівська,5;46 та вул. Руська, 17;42 у м. Мукачево</t>
  </si>
  <si>
    <t xml:space="preserve">Програма капітального ремонту об’єктів комунальної власності м. Мукачвева на 2019-2020 роки - Виготовлення ПКД по Капітальний ремонт вхідної групи пам’ятника "матері" у м. Мукачнво" </t>
  </si>
  <si>
    <t xml:space="preserve">Програма капітального ремонту об’єктів комунальної власності м. Мукачвева на 2019-2020 роки - Виготовлення ПКД по Капітальний ремонт вхідної групи скульптурної композиції "Рік біди і випробування " та тротуару по дамбі на ділянці від вул. Беляєва Павла космонавта по до парку імені Андрія Кузьменка  у м. Мукачнво" </t>
  </si>
  <si>
    <t>Розподіл залишку за рахунок коштів загального та спеціального фонду</t>
  </si>
  <si>
    <t>Збільшення дохідної частини (Перевиконання)</t>
  </si>
  <si>
    <t>проект 23.05.2019</t>
  </si>
  <si>
    <t xml:space="preserve"> Зміни що пропонуються внести до бюджету на 2019 рік за пропозиціями головних розпорядників коштів міського бюджету   на чергове засідання сесії від 23.05.2019 року</t>
  </si>
  <si>
    <t>ПЕРЕВИКОНАННЯ ЗА СІЧЕНЬ-КВІТЕНЬ</t>
  </si>
  <si>
    <t>Відділ охорони здоров'я</t>
  </si>
  <si>
    <t>Програма капітального ремонту об’єктів комунальної власності м. Мукачвева на 2019-2020 роки - Капітальний ремонт території благоустрою кладовища по вул. Мутросова у м. Мукачево</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</si>
</sst>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0"/>
      <color theme="1"/>
      <name val="Calibri"/>
      <family val="2"/>
      <charset val="204"/>
      <scheme val="minor"/>
    </font>
    <font>
      <b/>
      <sz val="14"/>
      <color theme="1"/>
      <name val="Times New Roman"/>
      <family val="1"/>
      <charset val="204"/>
    </font>
    <font>
      <sz val="14"/>
      <color theme="1"/>
      <name val="Times New Roman"/>
      <family val="1"/>
      <charset val="204"/>
    </font>
    <font>
      <sz val="14"/>
      <name val="Times New Roman"/>
      <family val="1"/>
      <charset val="204"/>
    </font>
    <font>
      <sz val="10"/>
      <name val="Arial Cyr"/>
      <charset val="204"/>
    </font>
    <font>
      <sz val="12"/>
      <name val="Times New Roman Cyr"/>
      <family val="1"/>
      <charset val="204"/>
    </font>
    <font>
      <b/>
      <sz val="15"/>
      <color indexed="56"/>
      <name val="Calibri"/>
      <family val="2"/>
      <charset val="204"/>
    </font>
    <font>
      <b/>
      <sz val="11"/>
      <color indexed="56"/>
      <name val="Calibri"/>
      <family val="2"/>
      <charset val="204"/>
    </font>
    <font>
      <b/>
      <sz val="18"/>
      <color indexed="56"/>
      <name val="Cambria"/>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3"/>
      <color indexed="56"/>
      <name val="Calibri"/>
      <family val="2"/>
      <charset val="204"/>
    </font>
    <font>
      <b/>
      <sz val="11"/>
      <color indexed="8"/>
      <name val="Calibri"/>
      <family val="2"/>
      <charset val="204"/>
    </font>
    <font>
      <b/>
      <sz val="11"/>
      <color indexed="9"/>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10"/>
      <name val="Arial"/>
      <family val="2"/>
      <charset val="204"/>
    </font>
    <font>
      <b/>
      <sz val="14"/>
      <name val="Times New Roman"/>
      <family val="1"/>
      <charset val="204"/>
    </font>
    <font>
      <sz val="10"/>
      <color indexed="8"/>
      <name val="Calibri"/>
      <family val="2"/>
      <charset val="204"/>
    </font>
    <font>
      <sz val="10"/>
      <color indexed="9"/>
      <name val="Calibri"/>
      <family val="2"/>
      <charset val="204"/>
    </font>
    <font>
      <sz val="10"/>
      <color indexed="62"/>
      <name val="Calibri"/>
      <family val="2"/>
      <charset val="204"/>
    </font>
    <font>
      <sz val="10"/>
      <color indexed="17"/>
      <name val="Calibri"/>
      <family val="2"/>
      <charset val="204"/>
    </font>
    <font>
      <sz val="10"/>
      <color indexed="52"/>
      <name val="Calibri"/>
      <family val="2"/>
      <charset val="204"/>
    </font>
    <font>
      <b/>
      <sz val="10"/>
      <color indexed="9"/>
      <name val="Calibri"/>
      <family val="2"/>
      <charset val="204"/>
    </font>
    <font>
      <sz val="18"/>
      <color indexed="54"/>
      <name val="Calibri Light"/>
      <family val="2"/>
      <charset val="204"/>
    </font>
    <font>
      <sz val="10"/>
      <color indexed="60"/>
      <name val="Calibri"/>
      <family val="2"/>
      <charset val="204"/>
    </font>
    <font>
      <b/>
      <sz val="10"/>
      <color indexed="52"/>
      <name val="Calibri"/>
      <family val="2"/>
      <charset val="204"/>
    </font>
    <font>
      <sz val="10"/>
      <color indexed="20"/>
      <name val="Calibri"/>
      <family val="2"/>
      <charset val="204"/>
    </font>
    <font>
      <b/>
      <sz val="10"/>
      <color indexed="8"/>
      <name val="Calibri"/>
      <family val="2"/>
      <charset val="204"/>
    </font>
    <font>
      <b/>
      <sz val="10"/>
      <color indexed="63"/>
      <name val="Calibri"/>
      <family val="2"/>
      <charset val="204"/>
    </font>
    <font>
      <sz val="10"/>
      <color indexed="10"/>
      <name val="Calibri"/>
      <family val="2"/>
      <charset val="204"/>
    </font>
    <font>
      <i/>
      <sz val="10"/>
      <color indexed="23"/>
      <name val="Calibri"/>
      <family val="2"/>
      <charset val="204"/>
    </font>
    <font>
      <sz val="11"/>
      <color theme="1"/>
      <name val="Calibri"/>
      <family val="2"/>
      <scheme val="minor"/>
    </font>
    <font>
      <sz val="14"/>
      <color rgb="FFFF0000"/>
      <name val="Times New Roman"/>
      <family val="1"/>
      <charset val="204"/>
    </font>
    <font>
      <sz val="17"/>
      <color theme="1"/>
      <name val="Calibri"/>
      <family val="2"/>
      <charset val="204"/>
      <scheme val="minor"/>
    </font>
    <font>
      <b/>
      <sz val="17"/>
      <color theme="1"/>
      <name val="Calibri"/>
      <family val="2"/>
      <charset val="204"/>
      <scheme val="minor"/>
    </font>
  </fonts>
  <fills count="51">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6" tint="0.79998168889431442"/>
        <bgColor indexed="64"/>
      </patternFill>
    </fill>
    <fill>
      <patternFill patternType="solid">
        <fgColor indexed="9"/>
        <bgColor indexed="26"/>
      </patternFill>
    </fill>
    <fill>
      <patternFill patternType="solid">
        <fgColor theme="4" tint="0.79998168889431442"/>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76">
    <xf numFmtId="0" fontId="0" fillId="0" borderId="0"/>
    <xf numFmtId="0" fontId="4"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8" borderId="2" applyNumberFormat="0" applyAlignment="0" applyProtection="0"/>
    <xf numFmtId="0" fontId="12" fillId="21" borderId="3" applyNumberFormat="0" applyAlignment="0" applyProtection="0"/>
    <xf numFmtId="0" fontId="13" fillId="21" borderId="2" applyNumberFormat="0" applyAlignment="0" applyProtection="0"/>
    <xf numFmtId="0" fontId="6" fillId="0" borderId="4" applyNumberFormat="0" applyFill="0" applyAlignment="0" applyProtection="0"/>
    <xf numFmtId="0" fontId="14"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23" fillId="0" borderId="0"/>
    <xf numFmtId="0" fontId="23" fillId="0" borderId="0"/>
    <xf numFmtId="0" fontId="15" fillId="0" borderId="8" applyNumberFormat="0" applyFill="0" applyAlignment="0" applyProtection="0"/>
    <xf numFmtId="0" fontId="16" fillId="22" borderId="9" applyNumberFormat="0" applyAlignment="0" applyProtection="0"/>
    <xf numFmtId="0" fontId="17" fillId="23" borderId="0" applyNumberFormat="0" applyBorder="0" applyAlignment="0" applyProtection="0"/>
    <xf numFmtId="0" fontId="23" fillId="0" borderId="0"/>
    <xf numFmtId="0" fontId="24" fillId="0" borderId="0"/>
    <xf numFmtId="0" fontId="18" fillId="4" borderId="0" applyNumberFormat="0" applyBorder="0" applyAlignment="0" applyProtection="0"/>
    <xf numFmtId="0" fontId="19" fillId="0" borderId="0" applyNumberFormat="0" applyFill="0" applyBorder="0" applyAlignment="0" applyProtection="0"/>
    <xf numFmtId="0" fontId="4" fillId="24" borderId="10" applyNumberFormat="0" applyFont="0" applyAlignment="0" applyProtection="0"/>
    <xf numFmtId="0" fontId="20" fillId="0" borderId="7"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1" fillId="30" borderId="2" applyNumberFormat="0" applyAlignment="0" applyProtection="0"/>
    <xf numFmtId="0" fontId="11" fillId="30" borderId="2" applyNumberFormat="0" applyAlignment="0" applyProtection="0"/>
    <xf numFmtId="0" fontId="12" fillId="43" borderId="3" applyNumberFormat="0" applyAlignment="0" applyProtection="0"/>
    <xf numFmtId="0" fontId="12" fillId="43" borderId="3" applyNumberFormat="0" applyAlignment="0" applyProtection="0"/>
    <xf numFmtId="0" fontId="13" fillId="43" borderId="2" applyNumberFormat="0" applyAlignment="0" applyProtection="0"/>
    <xf numFmtId="0" fontId="13" fillId="43" borderId="2" applyNumberFormat="0" applyAlignment="0" applyProtection="0"/>
    <xf numFmtId="0" fontId="6" fillId="0" borderId="4"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15" fillId="0" borderId="8" applyNumberFormat="0" applyFill="0" applyAlignment="0" applyProtection="0"/>
    <xf numFmtId="0" fontId="16" fillId="44" borderId="9" applyNumberFormat="0" applyAlignment="0" applyProtection="0"/>
    <xf numFmtId="0" fontId="16" fillId="44" borderId="9"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9" fillId="0" borderId="0" applyNumberFormat="0" applyFill="0" applyBorder="0" applyAlignment="0" applyProtection="0"/>
    <xf numFmtId="0" fontId="23" fillId="46" borderId="10" applyNumberFormat="0" applyAlignment="0" applyProtection="0"/>
    <xf numFmtId="0" fontId="23" fillId="46" borderId="10" applyNumberFormat="0" applyAlignment="0" applyProtection="0"/>
    <xf numFmtId="0" fontId="20" fillId="0" borderId="7" applyNumberFormat="0" applyFill="0" applyAlignment="0" applyProtection="0"/>
    <xf numFmtId="0" fontId="21" fillId="0" borderId="0" applyNumberFormat="0" applyFill="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 fillId="0" borderId="0"/>
    <xf numFmtId="0" fontId="26" fillId="25" borderId="0" applyNumberFormat="0" applyBorder="0" applyAlignment="0" applyProtection="0"/>
    <xf numFmtId="0" fontId="26" fillId="30" borderId="0" applyNumberFormat="0" applyBorder="0" applyAlignment="0" applyProtection="0"/>
    <xf numFmtId="0" fontId="26" fillId="48" borderId="0" applyNumberFormat="0" applyBorder="0" applyAlignment="0" applyProtection="0"/>
    <xf numFmtId="0" fontId="26" fillId="46" borderId="0" applyNumberFormat="0" applyBorder="0" applyAlignment="0" applyProtection="0"/>
    <xf numFmtId="0" fontId="26" fillId="29"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30" borderId="0" applyNumberFormat="0" applyBorder="0" applyAlignment="0" applyProtection="0"/>
    <xf numFmtId="0" fontId="26" fillId="43" borderId="0" applyNumberFormat="0" applyBorder="0" applyAlignment="0" applyProtection="0"/>
    <xf numFmtId="0" fontId="26" fillId="45"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37" borderId="0" applyNumberFormat="0" applyBorder="0" applyAlignment="0" applyProtection="0"/>
    <xf numFmtId="0" fontId="26" fillId="30" borderId="0" applyNumberFormat="0" applyBorder="0" applyAlignment="0" applyProtection="0"/>
    <xf numFmtId="0" fontId="26" fillId="43" borderId="0" applyNumberFormat="0" applyBorder="0" applyAlignment="0" applyProtection="0"/>
    <xf numFmtId="0" fontId="26" fillId="45" borderId="0" applyNumberFormat="0" applyBorder="0" applyAlignment="0" applyProtection="0"/>
    <xf numFmtId="0" fontId="26" fillId="31" borderId="0" applyNumberFormat="0" applyBorder="0" applyAlignment="0" applyProtection="0"/>
    <xf numFmtId="0" fontId="26" fillId="41" borderId="0" applyNumberFormat="0" applyBorder="0" applyAlignment="0" applyProtection="0"/>
    <xf numFmtId="0" fontId="27" fillId="39" borderId="0" applyNumberFormat="0" applyBorder="0" applyAlignment="0" applyProtection="0"/>
    <xf numFmtId="0" fontId="27" fillId="42" borderId="0" applyNumberFormat="0" applyBorder="0" applyAlignment="0" applyProtection="0"/>
    <xf numFmtId="0" fontId="27" fillId="44" borderId="0" applyNumberFormat="0" applyBorder="0" applyAlignment="0" applyProtection="0"/>
    <xf numFmtId="0" fontId="27" fillId="34" borderId="0" applyNumberFormat="0" applyBorder="0" applyAlignment="0" applyProtection="0"/>
    <xf numFmtId="0" fontId="27" fillId="37" borderId="0" applyNumberFormat="0" applyBorder="0" applyAlignment="0" applyProtection="0"/>
    <xf numFmtId="0" fontId="27" fillId="41" borderId="0" applyNumberFormat="0" applyBorder="0" applyAlignment="0" applyProtection="0"/>
    <xf numFmtId="0" fontId="28" fillId="30" borderId="2" applyNumberFormat="0" applyAlignment="0" applyProtection="0"/>
    <xf numFmtId="0" fontId="29" fillId="27" borderId="0" applyNumberFormat="0" applyBorder="0" applyAlignment="0" applyProtection="0"/>
    <xf numFmtId="0" fontId="30" fillId="0" borderId="7" applyNumberFormat="0" applyFill="0" applyAlignment="0" applyProtection="0"/>
    <xf numFmtId="0" fontId="31" fillId="44" borderId="9" applyNumberFormat="0" applyAlignment="0" applyProtection="0"/>
    <xf numFmtId="0" fontId="32" fillId="0" borderId="0" applyNumberFormat="0" applyFill="0" applyBorder="0" applyAlignment="0" applyProtection="0"/>
    <xf numFmtId="0" fontId="33" fillId="45" borderId="0" applyNumberFormat="0" applyBorder="0" applyAlignment="0" applyProtection="0"/>
    <xf numFmtId="0" fontId="34" fillId="43" borderId="2" applyNumberFormat="0" applyAlignment="0" applyProtection="0"/>
    <xf numFmtId="0" fontId="40" fillId="0" borderId="0"/>
    <xf numFmtId="0" fontId="36" fillId="0" borderId="8" applyNumberFormat="0" applyFill="0" applyAlignment="0" applyProtection="0"/>
    <xf numFmtId="0" fontId="35" fillId="26" borderId="0" applyNumberFormat="0" applyBorder="0" applyAlignment="0" applyProtection="0"/>
    <xf numFmtId="0" fontId="23" fillId="46" borderId="10" applyNumberFormat="0" applyAlignment="0" applyProtection="0"/>
    <xf numFmtId="0" fontId="37" fillId="43"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66">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2" borderId="1" xfId="1" applyFont="1" applyFill="1" applyBorder="1" applyAlignment="1">
      <alignment horizontal="left" vertical="center" wrapText="1"/>
    </xf>
    <xf numFmtId="0" fontId="25" fillId="47" borderId="1" xfId="0" applyFont="1" applyFill="1" applyBorder="1" applyAlignment="1">
      <alignment horizontal="left" vertical="center" wrapText="1"/>
    </xf>
    <xf numFmtId="0" fontId="1" fillId="47" borderId="1" xfId="0" applyFont="1" applyFill="1" applyBorder="1" applyAlignment="1">
      <alignment wrapText="1"/>
    </xf>
    <xf numFmtId="0" fontId="25" fillId="47" borderId="1" xfId="1" applyFont="1" applyFill="1" applyBorder="1" applyAlignment="1">
      <alignment horizontal="left" vertical="center" wrapText="1"/>
    </xf>
    <xf numFmtId="0" fontId="2" fillId="2" borderId="1" xfId="0" applyFont="1" applyFill="1" applyBorder="1" applyAlignment="1">
      <alignment wrapText="1"/>
    </xf>
    <xf numFmtId="0" fontId="1" fillId="47"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4" fontId="2" fillId="2" borderId="1" xfId="0" applyNumberFormat="1" applyFont="1" applyFill="1" applyBorder="1" applyAlignment="1">
      <alignment horizontal="right" vertical="center"/>
    </xf>
    <xf numFmtId="4" fontId="1" fillId="47" borderId="1" xfId="0" applyNumberFormat="1" applyFont="1" applyFill="1" applyBorder="1" applyAlignment="1">
      <alignment horizontal="right" vertical="center"/>
    </xf>
    <xf numFmtId="4" fontId="2" fillId="47" borderId="1" xfId="0" applyNumberFormat="1" applyFont="1" applyFill="1" applyBorder="1" applyAlignment="1">
      <alignment horizontal="right" vertical="center"/>
    </xf>
    <xf numFmtId="4" fontId="1" fillId="47" borderId="1" xfId="0" applyNumberFormat="1" applyFont="1" applyFill="1" applyBorder="1" applyAlignment="1">
      <alignment vertical="center"/>
    </xf>
    <xf numFmtId="0" fontId="2" fillId="2" borderId="1" xfId="0" applyFont="1" applyFill="1" applyBorder="1" applyAlignment="1">
      <alignment vertical="center" wrapText="1"/>
    </xf>
    <xf numFmtId="4" fontId="2" fillId="2" borderId="1" xfId="0" applyNumberFormat="1" applyFont="1" applyFill="1" applyBorder="1" applyAlignment="1">
      <alignment vertical="center"/>
    </xf>
    <xf numFmtId="3" fontId="2" fillId="2" borderId="1" xfId="0" applyNumberFormat="1" applyFont="1" applyFill="1" applyBorder="1" applyAlignment="1">
      <alignment vertical="center" wrapText="1"/>
    </xf>
    <xf numFmtId="4" fontId="2" fillId="2" borderId="1" xfId="0" applyNumberFormat="1" applyFont="1" applyFill="1" applyBorder="1" applyAlignment="1">
      <alignment vertical="center" wrapText="1"/>
    </xf>
    <xf numFmtId="4" fontId="1" fillId="47" borderId="1" xfId="0" applyNumberFormat="1" applyFont="1" applyFill="1" applyBorder="1" applyAlignment="1">
      <alignment vertical="center" wrapText="1"/>
    </xf>
    <xf numFmtId="0" fontId="2" fillId="47" borderId="1" xfId="0" applyFont="1" applyFill="1" applyBorder="1" applyAlignment="1">
      <alignment horizontal="left" vertical="center" wrapText="1"/>
    </xf>
    <xf numFmtId="4" fontId="41" fillId="50" borderId="1" xfId="0" applyNumberFormat="1" applyFont="1" applyFill="1" applyBorder="1" applyAlignment="1">
      <alignment vertical="center"/>
    </xf>
    <xf numFmtId="0" fontId="3" fillId="2" borderId="1" xfId="0" applyFont="1" applyFill="1" applyBorder="1" applyAlignment="1">
      <alignment wrapText="1"/>
    </xf>
    <xf numFmtId="4" fontId="1" fillId="2" borderId="1" xfId="0" applyNumberFormat="1" applyFont="1" applyFill="1" applyBorder="1" applyAlignment="1">
      <alignment vertical="center" wrapText="1"/>
    </xf>
    <xf numFmtId="4" fontId="2"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1" fillId="47" borderId="1" xfId="0" applyNumberFormat="1" applyFont="1" applyFill="1" applyBorder="1" applyAlignment="1">
      <alignment horizontal="center" vertical="center"/>
    </xf>
    <xf numFmtId="4" fontId="1" fillId="2" borderId="1" xfId="0" applyNumberFormat="1" applyFont="1" applyFill="1" applyBorder="1" applyAlignment="1">
      <alignment horizontal="right" vertical="center"/>
    </xf>
    <xf numFmtId="0" fontId="2" fillId="2" borderId="1" xfId="137" applyFont="1" applyFill="1" applyBorder="1" applyAlignment="1">
      <alignment horizontal="left" vertical="center" wrapText="1"/>
    </xf>
    <xf numFmtId="0" fontId="42" fillId="0" borderId="0" xfId="0" applyFont="1"/>
    <xf numFmtId="0" fontId="42" fillId="0" borderId="0" xfId="0" applyFont="1" applyAlignment="1">
      <alignment horizontal="center"/>
    </xf>
    <xf numFmtId="4" fontId="42" fillId="0" borderId="0" xfId="0" applyNumberFormat="1" applyFont="1"/>
    <xf numFmtId="0" fontId="42" fillId="0" borderId="0" xfId="0" applyFont="1" applyAlignment="1">
      <alignment horizontal="left"/>
    </xf>
    <xf numFmtId="4" fontId="42" fillId="0" borderId="0" xfId="0" applyNumberFormat="1" applyFont="1" applyAlignment="1">
      <alignment horizontal="left"/>
    </xf>
    <xf numFmtId="0" fontId="42" fillId="0" borderId="0" xfId="0" applyFont="1" applyAlignment="1">
      <alignment horizontal="center" vertical="center"/>
    </xf>
    <xf numFmtId="4" fontId="42" fillId="2" borderId="0" xfId="0" applyNumberFormat="1" applyFont="1" applyFill="1"/>
    <xf numFmtId="0" fontId="42" fillId="2" borderId="0" xfId="0" applyFont="1" applyFill="1"/>
    <xf numFmtId="0" fontId="43" fillId="2" borderId="0" xfId="0" applyFont="1" applyFill="1"/>
    <xf numFmtId="0" fontId="43" fillId="0" borderId="0" xfId="0" applyFont="1"/>
    <xf numFmtId="4" fontId="43" fillId="0" borderId="0" xfId="0" applyNumberFormat="1" applyFont="1"/>
    <xf numFmtId="14" fontId="1" fillId="0" borderId="1" xfId="0" applyNumberFormat="1" applyFont="1" applyBorder="1" applyAlignment="1">
      <alignment horizontal="center" wrapText="1"/>
    </xf>
    <xf numFmtId="0" fontId="2" fillId="0" borderId="1" xfId="0" applyFont="1" applyBorder="1" applyAlignment="1">
      <alignment wrapText="1"/>
    </xf>
    <xf numFmtId="4" fontId="1" fillId="0" borderId="1" xfId="0" applyNumberFormat="1" applyFont="1" applyBorder="1" applyAlignment="1">
      <alignment horizontal="center"/>
    </xf>
    <xf numFmtId="4" fontId="2" fillId="0" borderId="1" xfId="0" applyNumberFormat="1" applyFont="1" applyBorder="1"/>
    <xf numFmtId="4" fontId="1" fillId="0" borderId="1" xfId="0" applyNumberFormat="1" applyFont="1" applyBorder="1"/>
    <xf numFmtId="4" fontId="2" fillId="0" borderId="1" xfId="0" applyNumberFormat="1" applyFont="1" applyBorder="1" applyAlignment="1">
      <alignment horizontal="center" vertical="center"/>
    </xf>
    <xf numFmtId="0" fontId="2" fillId="2" borderId="1" xfId="0" applyFont="1" applyFill="1" applyBorder="1"/>
    <xf numFmtId="0" fontId="1" fillId="2" borderId="1" xfId="0" applyFont="1" applyFill="1" applyBorder="1"/>
    <xf numFmtId="0" fontId="2" fillId="0" borderId="1" xfId="0" applyFont="1" applyBorder="1"/>
    <xf numFmtId="0" fontId="1" fillId="0" borderId="1" xfId="0" applyFont="1" applyBorder="1"/>
    <xf numFmtId="0" fontId="3" fillId="0" borderId="1" xfId="137" applyFont="1" applyBorder="1" applyAlignment="1">
      <alignment horizontal="left" vertical="center" wrapText="1"/>
    </xf>
    <xf numFmtId="0" fontId="1" fillId="49" borderId="11" xfId="0" applyFont="1" applyFill="1" applyBorder="1" applyAlignment="1">
      <alignment wrapText="1"/>
    </xf>
    <xf numFmtId="4" fontId="1" fillId="49" borderId="11" xfId="0" applyNumberFormat="1" applyFont="1" applyFill="1" applyBorder="1" applyAlignment="1">
      <alignment horizontal="right" vertical="center"/>
    </xf>
    <xf numFmtId="0" fontId="1" fillId="2" borderId="0" xfId="0" applyFont="1" applyFill="1" applyBorder="1" applyAlignment="1">
      <alignment horizontal="center"/>
    </xf>
    <xf numFmtId="0" fontId="1" fillId="0" borderId="12" xfId="0" applyFont="1" applyBorder="1" applyAlignment="1">
      <alignment wrapText="1"/>
    </xf>
    <xf numFmtId="0" fontId="1" fillId="0" borderId="13" xfId="0" applyFont="1" applyBorder="1" applyAlignment="1">
      <alignment wrapText="1"/>
    </xf>
    <xf numFmtId="4" fontId="1" fillId="0" borderId="13" xfId="0" applyNumberFormat="1" applyFont="1" applyBorder="1"/>
    <xf numFmtId="0" fontId="1" fillId="0" borderId="14" xfId="0" applyFont="1" applyBorder="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1" fillId="0" borderId="1" xfId="0" applyFont="1" applyBorder="1" applyAlignment="1">
      <alignment horizontal="left" wrapText="1"/>
    </xf>
    <xf numFmtId="0" fontId="25" fillId="2" borderId="15" xfId="0" applyFont="1" applyFill="1" applyBorder="1" applyAlignment="1">
      <alignment horizontal="center"/>
    </xf>
    <xf numFmtId="0" fontId="25" fillId="2" borderId="0" xfId="0" applyFont="1" applyFill="1" applyBorder="1" applyAlignment="1">
      <alignment horizontal="center"/>
    </xf>
    <xf numFmtId="0" fontId="42" fillId="0" borderId="0" xfId="0" applyFont="1" applyAlignment="1">
      <alignment horizontal="center"/>
    </xf>
    <xf numFmtId="0" fontId="1" fillId="0" borderId="1" xfId="0" applyFont="1" applyBorder="1" applyAlignment="1">
      <alignment horizontal="center" wrapText="1"/>
    </xf>
  </cellXfs>
  <cellStyles count="176">
    <cellStyle name="20% - Акцент1" xfId="46"/>
    <cellStyle name="20% — акцент1" xfId="47"/>
    <cellStyle name="20% - Акцент1 2" xfId="2"/>
    <cellStyle name="20% - Акцент1 2 2" xfId="48"/>
    <cellStyle name="20% - Акцент2" xfId="49"/>
    <cellStyle name="20% — акцент2" xfId="50"/>
    <cellStyle name="20% - Акцент2 2" xfId="3"/>
    <cellStyle name="20% - Акцент2 2 2" xfId="51"/>
    <cellStyle name="20% - Акцент3" xfId="52"/>
    <cellStyle name="20% — акцент3" xfId="53"/>
    <cellStyle name="20% - Акцент3 2" xfId="4"/>
    <cellStyle name="20% - Акцент3 2 2" xfId="54"/>
    <cellStyle name="20% - Акцент4" xfId="55"/>
    <cellStyle name="20% — акцент4" xfId="56"/>
    <cellStyle name="20% - Акцент4 2" xfId="5"/>
    <cellStyle name="20% - Акцент4 2 2" xfId="57"/>
    <cellStyle name="20% - Акцент5" xfId="58"/>
    <cellStyle name="20% — акцент5" xfId="59"/>
    <cellStyle name="20% - Акцент5 2" xfId="6"/>
    <cellStyle name="20% - Акцент5 2 2" xfId="60"/>
    <cellStyle name="20% - Акцент6" xfId="61"/>
    <cellStyle name="20% — акцент6" xfId="62"/>
    <cellStyle name="20% - Акцент6 2" xfId="7"/>
    <cellStyle name="20% - Акцент6 2 2" xfId="63"/>
    <cellStyle name="20% – Акцентування1" xfId="138"/>
    <cellStyle name="20% – Акцентування2" xfId="139"/>
    <cellStyle name="20% – Акцентування3" xfId="140"/>
    <cellStyle name="20% – Акцентування4" xfId="141"/>
    <cellStyle name="20% – Акцентування5" xfId="142"/>
    <cellStyle name="20% – Акцентування6" xfId="143"/>
    <cellStyle name="40% - Акцент1" xfId="64"/>
    <cellStyle name="40% — акцент1" xfId="65"/>
    <cellStyle name="40% - Акцент1 2" xfId="8"/>
    <cellStyle name="40% - Акцент1 2 2" xfId="66"/>
    <cellStyle name="40% - Акцент2" xfId="67"/>
    <cellStyle name="40% — акцент2" xfId="68"/>
    <cellStyle name="40% - Акцент2 2" xfId="9"/>
    <cellStyle name="40% - Акцент2 2 2" xfId="69"/>
    <cellStyle name="40% - Акцент3" xfId="70"/>
    <cellStyle name="40% — акцент3" xfId="71"/>
    <cellStyle name="40% - Акцент3 2" xfId="10"/>
    <cellStyle name="40% - Акцент3 2 2" xfId="72"/>
    <cellStyle name="40% - Акцент4" xfId="73"/>
    <cellStyle name="40% — акцент4" xfId="74"/>
    <cellStyle name="40% - Акцент4 2" xfId="11"/>
    <cellStyle name="40% - Акцент4 2 2" xfId="75"/>
    <cellStyle name="40% - Акцент5" xfId="76"/>
    <cellStyle name="40% — акцент5" xfId="77"/>
    <cellStyle name="40% - Акцент5 2" xfId="12"/>
    <cellStyle name="40% - Акцент5 2 2" xfId="78"/>
    <cellStyle name="40% - Акцент6" xfId="79"/>
    <cellStyle name="40% — акцент6" xfId="80"/>
    <cellStyle name="40% - Акцент6 2" xfId="13"/>
    <cellStyle name="40% - Акцент6 2 2" xfId="81"/>
    <cellStyle name="40% – Акцентування1" xfId="144"/>
    <cellStyle name="40% – Акцентування2" xfId="145"/>
    <cellStyle name="40% – Акцентування3" xfId="146"/>
    <cellStyle name="40% – Акцентування4" xfId="147"/>
    <cellStyle name="40% – Акцентування5" xfId="148"/>
    <cellStyle name="40% – Акцентування6" xfId="149"/>
    <cellStyle name="60% - Акцент1" xfId="82"/>
    <cellStyle name="60% — акцент1" xfId="83"/>
    <cellStyle name="60% - Акцент1 2" xfId="14"/>
    <cellStyle name="60% - Акцент1 2 2" xfId="84"/>
    <cellStyle name="60% - Акцент2" xfId="85"/>
    <cellStyle name="60% — акцент2" xfId="86"/>
    <cellStyle name="60% - Акцент2 2" xfId="15"/>
    <cellStyle name="60% - Акцент2 2 2" xfId="87"/>
    <cellStyle name="60% - Акцент3" xfId="88"/>
    <cellStyle name="60% — акцент3" xfId="89"/>
    <cellStyle name="60% - Акцент3 2" xfId="16"/>
    <cellStyle name="60% - Акцент3 2 2" xfId="90"/>
    <cellStyle name="60% - Акцент4" xfId="91"/>
    <cellStyle name="60% — акцент4" xfId="92"/>
    <cellStyle name="60% - Акцент4 2" xfId="17"/>
    <cellStyle name="60% - Акцент4 2 2" xfId="93"/>
    <cellStyle name="60% - Акцент5" xfId="94"/>
    <cellStyle name="60% — акцент5" xfId="95"/>
    <cellStyle name="60% - Акцент5 2" xfId="18"/>
    <cellStyle name="60% - Акцент5 2 2" xfId="96"/>
    <cellStyle name="60% - Акцент6" xfId="97"/>
    <cellStyle name="60% — акцент6" xfId="98"/>
    <cellStyle name="60% - Акцент6 2" xfId="19"/>
    <cellStyle name="60% - Акцент6 2 2" xfId="99"/>
    <cellStyle name="60% – Акцентування1" xfId="150"/>
    <cellStyle name="60% – Акцентування2" xfId="151"/>
    <cellStyle name="60% – Акцентування3" xfId="152"/>
    <cellStyle name="60% – Акцентування4" xfId="153"/>
    <cellStyle name="60% – Акцентування5" xfId="154"/>
    <cellStyle name="60% – Акцентування6" xfId="155"/>
    <cellStyle name="Акцент1" xfId="100"/>
    <cellStyle name="Акцент1 2" xfId="20"/>
    <cellStyle name="Акцент1 2 2" xfId="101"/>
    <cellStyle name="Акцент2" xfId="102"/>
    <cellStyle name="Акцент2 2" xfId="21"/>
    <cellStyle name="Акцент2 2 2" xfId="103"/>
    <cellStyle name="Акцент3" xfId="104"/>
    <cellStyle name="Акцент3 2" xfId="22"/>
    <cellStyle name="Акцент3 2 2" xfId="105"/>
    <cellStyle name="Акцент4" xfId="106"/>
    <cellStyle name="Акцент4 2" xfId="23"/>
    <cellStyle name="Акцент4 2 2" xfId="107"/>
    <cellStyle name="Акцент5" xfId="108"/>
    <cellStyle name="Акцент5 2" xfId="24"/>
    <cellStyle name="Акцент5 2 2" xfId="109"/>
    <cellStyle name="Акцент6" xfId="110"/>
    <cellStyle name="Акцент6 2" xfId="25"/>
    <cellStyle name="Акцент6 2 2" xfId="111"/>
    <cellStyle name="Акцентування1" xfId="156"/>
    <cellStyle name="Акцентування2" xfId="157"/>
    <cellStyle name="Акцентування3" xfId="158"/>
    <cellStyle name="Акцентування4" xfId="159"/>
    <cellStyle name="Акцентування5" xfId="160"/>
    <cellStyle name="Акцентування6" xfId="161"/>
    <cellStyle name="Ввід 2" xfId="162"/>
    <cellStyle name="Ввод " xfId="112"/>
    <cellStyle name="Ввод  2" xfId="26"/>
    <cellStyle name="Ввод  2 2" xfId="113"/>
    <cellStyle name="Вывод" xfId="114"/>
    <cellStyle name="Вывод 2" xfId="27"/>
    <cellStyle name="Вывод 2 2" xfId="115"/>
    <cellStyle name="Вычисление" xfId="116"/>
    <cellStyle name="Вычисление 2" xfId="28"/>
    <cellStyle name="Вычисление 2 2" xfId="117"/>
    <cellStyle name="Гарний 2" xfId="163"/>
    <cellStyle name="Заголовок 1 2" xfId="118"/>
    <cellStyle name="Заголовок 1 3" xfId="29"/>
    <cellStyle name="Заголовок 2 2" xfId="30"/>
    <cellStyle name="Заголовок 3 2" xfId="119"/>
    <cellStyle name="Заголовок 3 3" xfId="31"/>
    <cellStyle name="Заголовок 4 2" xfId="120"/>
    <cellStyle name="Заголовок 4 3" xfId="32"/>
    <cellStyle name="Звичайний 2" xfId="33"/>
    <cellStyle name="Звичайний 2 2" xfId="34"/>
    <cellStyle name="Звичайний 2 3" xfId="137"/>
    <cellStyle name="Звичайний 3" xfId="1"/>
    <cellStyle name="Зв'язана клітинка 2" xfId="164"/>
    <cellStyle name="Итог" xfId="121"/>
    <cellStyle name="Итог 2" xfId="35"/>
    <cellStyle name="Контрольна клітинка 2" xfId="165"/>
    <cellStyle name="Контрольная ячейка" xfId="122"/>
    <cellStyle name="Контрольная ячейка 2" xfId="36"/>
    <cellStyle name="Контрольная ячейка 2 2" xfId="123"/>
    <cellStyle name="Назва 2" xfId="166"/>
    <cellStyle name="Название" xfId="124"/>
    <cellStyle name="Название 2" xfId="125"/>
    <cellStyle name="Нейтральний 2" xfId="167"/>
    <cellStyle name="Нейтральный" xfId="126"/>
    <cellStyle name="Нейтральный 2" xfId="37"/>
    <cellStyle name="Нейтральный 2 2" xfId="127"/>
    <cellStyle name="Обчислення 2" xfId="168"/>
    <cellStyle name="Обычный" xfId="0" builtinId="0"/>
    <cellStyle name="Обычный 2" xfId="38"/>
    <cellStyle name="Обычный 2 2" xfId="169"/>
    <cellStyle name="Обычный 4" xfId="39"/>
    <cellStyle name="Підсумок 2" xfId="170"/>
    <cellStyle name="Плохой" xfId="128"/>
    <cellStyle name="Плохой 2" xfId="40"/>
    <cellStyle name="Плохой 2 2" xfId="129"/>
    <cellStyle name="Поганий 2" xfId="171"/>
    <cellStyle name="Пояснение" xfId="130"/>
    <cellStyle name="Пояснение 2" xfId="41"/>
    <cellStyle name="Примечание" xfId="131"/>
    <cellStyle name="Примечание 2" xfId="42"/>
    <cellStyle name="Примечание 2 2" xfId="132"/>
    <cellStyle name="Примітка 2" xfId="172"/>
    <cellStyle name="Результат 2" xfId="173"/>
    <cellStyle name="Связанная ячейка" xfId="133"/>
    <cellStyle name="Связанная ячейка 2" xfId="43"/>
    <cellStyle name="Текст попередження 2" xfId="174"/>
    <cellStyle name="Текст пояснення 2" xfId="175"/>
    <cellStyle name="Текст предупреждения" xfId="134"/>
    <cellStyle name="Текст предупреждения 2" xfId="44"/>
    <cellStyle name="Хороший" xfId="135"/>
    <cellStyle name="Хороший 2" xfId="45"/>
    <cellStyle name="Хороший 2 2" xfId="1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tabSelected="1" view="pageBreakPreview" zoomScale="70" zoomScaleNormal="70" zoomScaleSheetLayoutView="70" workbookViewId="0">
      <selection activeCell="M1" sqref="M1:Q1048576"/>
    </sheetView>
  </sheetViews>
  <sheetFormatPr defaultColWidth="21.85546875" defaultRowHeight="22.5" x14ac:dyDescent="0.35"/>
  <cols>
    <col min="1" max="1" width="51.140625" style="28" customWidth="1"/>
    <col min="2" max="2" width="22.28515625" style="28" customWidth="1"/>
    <col min="3" max="3" width="22.5703125" style="28" customWidth="1"/>
    <col min="4" max="5" width="22" style="28" hidden="1" customWidth="1"/>
    <col min="6" max="6" width="22" style="28" bestFit="1" customWidth="1"/>
    <col min="7" max="7" width="21.5703125" style="28" customWidth="1"/>
    <col min="8" max="8" width="19.28515625" style="28" hidden="1" customWidth="1"/>
    <col min="9" max="11" width="22.5703125" style="28" hidden="1" customWidth="1"/>
    <col min="12" max="12" width="21.85546875" style="28" customWidth="1"/>
    <col min="13" max="13" width="26.28515625" style="28" customWidth="1"/>
    <col min="14" max="14" width="31.28515625" style="28" customWidth="1"/>
    <col min="15" max="15" width="28.5703125" style="28" customWidth="1"/>
    <col min="16" max="16384" width="21.85546875" style="28"/>
  </cols>
  <sheetData>
    <row r="1" spans="1:15" x14ac:dyDescent="0.35">
      <c r="H1" s="64" t="s">
        <v>25</v>
      </c>
      <c r="I1" s="64"/>
      <c r="J1" s="29"/>
      <c r="K1" s="29"/>
    </row>
    <row r="2" spans="1:15" ht="72" customHeight="1" x14ac:dyDescent="0.35">
      <c r="A2" s="65" t="s">
        <v>60</v>
      </c>
      <c r="B2" s="65"/>
      <c r="C2" s="65"/>
      <c r="D2" s="65"/>
      <c r="E2" s="65"/>
      <c r="F2" s="65"/>
      <c r="G2" s="65"/>
      <c r="H2" s="39">
        <v>43524</v>
      </c>
      <c r="I2" s="39">
        <v>43552</v>
      </c>
      <c r="J2" s="39">
        <v>43580</v>
      </c>
      <c r="K2" s="39" t="s">
        <v>59</v>
      </c>
      <c r="L2" s="40" t="s">
        <v>26</v>
      </c>
    </row>
    <row r="3" spans="1:15" ht="52.5" customHeight="1" x14ac:dyDescent="0.35">
      <c r="A3" s="61" t="s">
        <v>13</v>
      </c>
      <c r="B3" s="61"/>
      <c r="C3" s="61"/>
      <c r="D3" s="61"/>
      <c r="E3" s="61"/>
      <c r="F3" s="61"/>
      <c r="G3" s="41">
        <f>13162685.14-200000</f>
        <v>12962685.140000001</v>
      </c>
      <c r="H3" s="42">
        <v>335304</v>
      </c>
      <c r="I3" s="42">
        <v>2043504</v>
      </c>
      <c r="J3" s="42">
        <v>8649512</v>
      </c>
      <c r="K3" s="42">
        <f>999680+200000</f>
        <v>1199680</v>
      </c>
      <c r="L3" s="43">
        <f>G3-H3-I3-J3-K3</f>
        <v>734685.1400000006</v>
      </c>
      <c r="M3" s="30"/>
    </row>
    <row r="4" spans="1:15" ht="52.5" customHeight="1" x14ac:dyDescent="0.35">
      <c r="A4" s="61" t="s">
        <v>14</v>
      </c>
      <c r="B4" s="61"/>
      <c r="C4" s="61"/>
      <c r="D4" s="61"/>
      <c r="E4" s="61"/>
      <c r="F4" s="61"/>
      <c r="G4" s="41">
        <v>5842.02</v>
      </c>
      <c r="H4" s="41"/>
      <c r="I4" s="41"/>
      <c r="J4" s="41"/>
      <c r="K4" s="41"/>
      <c r="L4" s="43">
        <f t="shared" ref="L4:L9" si="0">G4-H4-I4-J4-K4</f>
        <v>5842.02</v>
      </c>
      <c r="O4" s="30"/>
    </row>
    <row r="5" spans="1:15" s="31" customFormat="1" ht="52.5" customHeight="1" x14ac:dyDescent="0.35">
      <c r="A5" s="61" t="s">
        <v>15</v>
      </c>
      <c r="B5" s="61"/>
      <c r="C5" s="61"/>
      <c r="D5" s="61"/>
      <c r="E5" s="61"/>
      <c r="F5" s="61"/>
      <c r="G5" s="41">
        <v>1770178.02</v>
      </c>
      <c r="H5" s="41"/>
      <c r="I5" s="41"/>
      <c r="J5" s="41"/>
      <c r="K5" s="41">
        <v>1770000</v>
      </c>
      <c r="L5" s="43">
        <f t="shared" si="0"/>
        <v>178.02000000001863</v>
      </c>
      <c r="O5" s="32"/>
    </row>
    <row r="6" spans="1:15" ht="52.5" customHeight="1" x14ac:dyDescent="0.35">
      <c r="A6" s="61" t="s">
        <v>16</v>
      </c>
      <c r="B6" s="61"/>
      <c r="C6" s="61"/>
      <c r="D6" s="61"/>
      <c r="E6" s="61"/>
      <c r="F6" s="61"/>
      <c r="G6" s="41">
        <v>14631260.439999999</v>
      </c>
      <c r="H6" s="41">
        <v>8354041</v>
      </c>
      <c r="I6" s="41">
        <v>534000</v>
      </c>
      <c r="J6" s="41">
        <v>5000000</v>
      </c>
      <c r="K6" s="41">
        <v>500000</v>
      </c>
      <c r="L6" s="43">
        <f t="shared" si="0"/>
        <v>243219.43999999948</v>
      </c>
      <c r="O6" s="30"/>
    </row>
    <row r="7" spans="1:15" ht="52.5" customHeight="1" x14ac:dyDescent="0.35">
      <c r="A7" s="61" t="s">
        <v>17</v>
      </c>
      <c r="B7" s="61"/>
      <c r="C7" s="61"/>
      <c r="D7" s="61"/>
      <c r="E7" s="61"/>
      <c r="F7" s="61"/>
      <c r="G7" s="41">
        <v>440802.52</v>
      </c>
      <c r="H7" s="41"/>
      <c r="I7" s="41"/>
      <c r="J7" s="41"/>
      <c r="K7" s="41"/>
      <c r="L7" s="43">
        <f t="shared" si="0"/>
        <v>440802.52</v>
      </c>
      <c r="O7" s="30"/>
    </row>
    <row r="8" spans="1:15" ht="52.5" customHeight="1" x14ac:dyDescent="0.35">
      <c r="A8" s="61" t="s">
        <v>18</v>
      </c>
      <c r="B8" s="61"/>
      <c r="C8" s="61"/>
      <c r="D8" s="61"/>
      <c r="E8" s="61"/>
      <c r="F8" s="61"/>
      <c r="G8" s="41">
        <v>196143.97</v>
      </c>
      <c r="H8" s="41"/>
      <c r="I8" s="41"/>
      <c r="J8" s="41"/>
      <c r="K8" s="41"/>
      <c r="L8" s="43">
        <f t="shared" si="0"/>
        <v>196143.97</v>
      </c>
    </row>
    <row r="9" spans="1:15" ht="52.5" customHeight="1" x14ac:dyDescent="0.35">
      <c r="A9" s="61" t="s">
        <v>19</v>
      </c>
      <c r="B9" s="61"/>
      <c r="C9" s="61"/>
      <c r="D9" s="61"/>
      <c r="E9" s="61"/>
      <c r="F9" s="61"/>
      <c r="G9" s="41">
        <v>130089.60000000001</v>
      </c>
      <c r="H9" s="41"/>
      <c r="I9" s="41"/>
      <c r="J9" s="41"/>
      <c r="K9" s="41"/>
      <c r="L9" s="43">
        <f t="shared" si="0"/>
        <v>130089.60000000001</v>
      </c>
    </row>
    <row r="10" spans="1:15" ht="52.5" customHeight="1" x14ac:dyDescent="0.35">
      <c r="A10" s="65" t="s">
        <v>61</v>
      </c>
      <c r="B10" s="65"/>
      <c r="C10" s="65"/>
      <c r="D10" s="65"/>
      <c r="E10" s="65"/>
      <c r="F10" s="65"/>
      <c r="G10" s="41">
        <v>18162000</v>
      </c>
      <c r="H10" s="41"/>
      <c r="I10" s="41"/>
      <c r="J10" s="41"/>
      <c r="K10" s="41"/>
      <c r="L10" s="43">
        <f>L3+L6</f>
        <v>977904.58000000007</v>
      </c>
    </row>
    <row r="11" spans="1:15" s="33" customFormat="1" ht="112.5" x14ac:dyDescent="0.2">
      <c r="A11" s="1" t="s">
        <v>9</v>
      </c>
      <c r="B11" s="2" t="s">
        <v>57</v>
      </c>
      <c r="C11" s="2" t="s">
        <v>58</v>
      </c>
      <c r="D11" s="2" t="s">
        <v>8</v>
      </c>
      <c r="E11" s="2" t="s">
        <v>10</v>
      </c>
      <c r="F11" s="2" t="s">
        <v>11</v>
      </c>
      <c r="G11" s="2" t="s">
        <v>0</v>
      </c>
      <c r="H11" s="2"/>
      <c r="I11" s="2"/>
      <c r="J11" s="2"/>
      <c r="K11" s="2"/>
      <c r="L11" s="44"/>
    </row>
    <row r="12" spans="1:15" s="35" customFormat="1" x14ac:dyDescent="0.35">
      <c r="A12" s="8" t="s">
        <v>20</v>
      </c>
      <c r="B12" s="13">
        <f t="shared" ref="B12:G12" si="1">SUM(B13:B19)</f>
        <v>0</v>
      </c>
      <c r="C12" s="13">
        <f t="shared" si="1"/>
        <v>800000</v>
      </c>
      <c r="D12" s="13">
        <f t="shared" si="1"/>
        <v>0</v>
      </c>
      <c r="E12" s="13">
        <f t="shared" si="1"/>
        <v>0</v>
      </c>
      <c r="F12" s="13">
        <f t="shared" si="1"/>
        <v>0</v>
      </c>
      <c r="G12" s="13">
        <f t="shared" si="1"/>
        <v>800000</v>
      </c>
      <c r="H12" s="13"/>
      <c r="I12" s="13"/>
      <c r="J12" s="13"/>
      <c r="K12" s="13"/>
      <c r="L12" s="13">
        <f>SUM(L14:L15)</f>
        <v>0</v>
      </c>
      <c r="M12" s="34"/>
    </row>
    <row r="13" spans="1:15" s="35" customFormat="1" ht="84.75" hidden="1" customHeight="1" x14ac:dyDescent="0.35">
      <c r="A13" s="19" t="s">
        <v>27</v>
      </c>
      <c r="B13" s="20"/>
      <c r="C13" s="13"/>
      <c r="D13" s="13"/>
      <c r="E13" s="13"/>
      <c r="F13" s="13"/>
      <c r="G13" s="15">
        <f>SUM(B13:F13)</f>
        <v>0</v>
      </c>
      <c r="H13" s="13"/>
      <c r="I13" s="13"/>
      <c r="J13" s="13"/>
      <c r="K13" s="13"/>
      <c r="L13" s="13"/>
      <c r="M13" s="34"/>
    </row>
    <row r="14" spans="1:15" s="35" customFormat="1" ht="93.75" x14ac:dyDescent="0.35">
      <c r="A14" s="9" t="s">
        <v>34</v>
      </c>
      <c r="B14" s="17"/>
      <c r="C14" s="17"/>
      <c r="D14" s="15"/>
      <c r="E14" s="15"/>
      <c r="F14" s="15">
        <v>300000</v>
      </c>
      <c r="G14" s="15">
        <f>SUM(B14:F14)</f>
        <v>300000</v>
      </c>
      <c r="H14" s="15"/>
      <c r="I14" s="15"/>
      <c r="J14" s="15"/>
      <c r="K14" s="15"/>
      <c r="L14" s="45"/>
    </row>
    <row r="15" spans="1:15" s="35" customFormat="1" ht="56.25" x14ac:dyDescent="0.35">
      <c r="A15" s="9" t="s">
        <v>36</v>
      </c>
      <c r="B15" s="17"/>
      <c r="C15" s="14"/>
      <c r="D15" s="15"/>
      <c r="E15" s="15"/>
      <c r="F15" s="15">
        <v>-33197.879999999997</v>
      </c>
      <c r="G15" s="15">
        <f>SUM(B15:F15)</f>
        <v>-33197.879999999997</v>
      </c>
      <c r="H15" s="15"/>
      <c r="I15" s="15"/>
      <c r="J15" s="15"/>
      <c r="K15" s="15"/>
      <c r="L15" s="45"/>
    </row>
    <row r="16" spans="1:15" s="35" customFormat="1" ht="56.25" x14ac:dyDescent="0.35">
      <c r="A16" s="9" t="s">
        <v>35</v>
      </c>
      <c r="B16" s="17"/>
      <c r="C16" s="14"/>
      <c r="D16" s="15"/>
      <c r="E16" s="15"/>
      <c r="F16" s="15">
        <v>-266802.12</v>
      </c>
      <c r="G16" s="15">
        <f>SUM(B16:F16)</f>
        <v>-266802.12</v>
      </c>
      <c r="H16" s="15"/>
      <c r="I16" s="15"/>
      <c r="J16" s="15"/>
      <c r="K16" s="15"/>
      <c r="L16" s="45"/>
    </row>
    <row r="17" spans="1:12" s="35" customFormat="1" ht="37.5" x14ac:dyDescent="0.35">
      <c r="A17" s="9" t="s">
        <v>37</v>
      </c>
      <c r="B17" s="17"/>
      <c r="C17" s="17">
        <v>200000</v>
      </c>
      <c r="D17" s="15"/>
      <c r="E17" s="15"/>
      <c r="F17" s="15"/>
      <c r="G17" s="15">
        <f t="shared" ref="G17:G19" si="2">SUM(B17:F17)</f>
        <v>200000</v>
      </c>
      <c r="H17" s="15"/>
      <c r="I17" s="15"/>
      <c r="J17" s="15"/>
      <c r="K17" s="15"/>
      <c r="L17" s="45"/>
    </row>
    <row r="18" spans="1:12" s="35" customFormat="1" ht="194.25" customHeight="1" x14ac:dyDescent="0.35">
      <c r="A18" s="9" t="s">
        <v>38</v>
      </c>
      <c r="B18" s="17"/>
      <c r="C18" s="17">
        <v>300000</v>
      </c>
      <c r="D18" s="15"/>
      <c r="E18" s="15"/>
      <c r="F18" s="15"/>
      <c r="G18" s="15">
        <f t="shared" si="2"/>
        <v>300000</v>
      </c>
      <c r="H18" s="15"/>
      <c r="I18" s="15"/>
      <c r="J18" s="15"/>
      <c r="K18" s="15"/>
      <c r="L18" s="45"/>
    </row>
    <row r="19" spans="1:12" s="35" customFormat="1" ht="225" x14ac:dyDescent="0.35">
      <c r="A19" s="9" t="s">
        <v>39</v>
      </c>
      <c r="B19" s="17"/>
      <c r="C19" s="17">
        <v>300000</v>
      </c>
      <c r="D19" s="15"/>
      <c r="E19" s="15"/>
      <c r="F19" s="15"/>
      <c r="G19" s="15">
        <f t="shared" si="2"/>
        <v>300000</v>
      </c>
      <c r="H19" s="15"/>
      <c r="I19" s="15"/>
      <c r="J19" s="15"/>
      <c r="K19" s="15"/>
      <c r="L19" s="45"/>
    </row>
    <row r="20" spans="1:12" s="36" customFormat="1" ht="36.75" hidden="1" customHeight="1" x14ac:dyDescent="0.35">
      <c r="A20" s="5" t="s">
        <v>4</v>
      </c>
      <c r="B20" s="18">
        <f>SUM(B21)</f>
        <v>0</v>
      </c>
      <c r="C20" s="18">
        <f t="shared" ref="C20:G20" si="3">SUM(C21)</f>
        <v>0</v>
      </c>
      <c r="D20" s="18">
        <f t="shared" si="3"/>
        <v>0</v>
      </c>
      <c r="E20" s="18">
        <f t="shared" si="3"/>
        <v>0</v>
      </c>
      <c r="F20" s="18">
        <f t="shared" si="3"/>
        <v>0</v>
      </c>
      <c r="G20" s="18">
        <f t="shared" si="3"/>
        <v>0</v>
      </c>
      <c r="H20" s="18"/>
      <c r="I20" s="18"/>
      <c r="J20" s="18"/>
      <c r="K20" s="18"/>
      <c r="L20" s="18"/>
    </row>
    <row r="21" spans="1:12" s="36" customFormat="1" ht="36.75" hidden="1" customHeight="1" x14ac:dyDescent="0.35">
      <c r="A21" s="7"/>
      <c r="B21" s="17"/>
      <c r="C21" s="22"/>
      <c r="D21" s="22"/>
      <c r="E21" s="22"/>
      <c r="F21" s="22"/>
      <c r="G21" s="15"/>
      <c r="H21" s="22"/>
      <c r="I21" s="22"/>
      <c r="J21" s="22"/>
      <c r="K21" s="22"/>
      <c r="L21" s="22"/>
    </row>
    <row r="22" spans="1:12" s="36" customFormat="1" x14ac:dyDescent="0.35">
      <c r="A22" s="5" t="s">
        <v>62</v>
      </c>
      <c r="B22" s="13">
        <f t="shared" ref="B22:G22" si="4">SUM(B23:B28)</f>
        <v>1770000</v>
      </c>
      <c r="C22" s="13">
        <f t="shared" si="4"/>
        <v>0</v>
      </c>
      <c r="D22" s="13">
        <f t="shared" si="4"/>
        <v>0</v>
      </c>
      <c r="E22" s="13">
        <f t="shared" si="4"/>
        <v>0</v>
      </c>
      <c r="F22" s="13">
        <f t="shared" si="4"/>
        <v>0</v>
      </c>
      <c r="G22" s="13">
        <f t="shared" si="4"/>
        <v>1770000</v>
      </c>
      <c r="H22" s="13"/>
      <c r="I22" s="13"/>
      <c r="J22" s="13"/>
      <c r="K22" s="13"/>
      <c r="L22" s="46"/>
    </row>
    <row r="23" spans="1:12" s="36" customFormat="1" ht="113.25" x14ac:dyDescent="0.35">
      <c r="A23" s="7" t="s">
        <v>23</v>
      </c>
      <c r="B23" s="15"/>
      <c r="C23" s="7"/>
      <c r="D23" s="15"/>
      <c r="E23" s="15"/>
      <c r="F23" s="15">
        <v>300000</v>
      </c>
      <c r="G23" s="15">
        <f>SUM(B23:F23)</f>
        <v>300000</v>
      </c>
      <c r="H23" s="15"/>
      <c r="I23" s="15"/>
      <c r="J23" s="15"/>
      <c r="K23" s="15"/>
      <c r="L23" s="46"/>
    </row>
    <row r="24" spans="1:12" s="36" customFormat="1" ht="169.5" x14ac:dyDescent="0.35">
      <c r="A24" s="7" t="s">
        <v>22</v>
      </c>
      <c r="B24" s="7"/>
      <c r="C24" s="7"/>
      <c r="D24" s="15"/>
      <c r="E24" s="15"/>
      <c r="F24" s="15">
        <v>-300000</v>
      </c>
      <c r="G24" s="15">
        <f>SUM(B24:F24)</f>
        <v>-300000</v>
      </c>
      <c r="H24" s="15"/>
      <c r="I24" s="15"/>
      <c r="J24" s="15"/>
      <c r="K24" s="15"/>
      <c r="L24" s="46"/>
    </row>
    <row r="25" spans="1:12" s="36" customFormat="1" ht="113.25" x14ac:dyDescent="0.35">
      <c r="A25" s="7" t="s">
        <v>42</v>
      </c>
      <c r="B25" s="7"/>
      <c r="C25" s="7"/>
      <c r="D25" s="15"/>
      <c r="E25" s="15"/>
      <c r="F25" s="15">
        <v>1500000</v>
      </c>
      <c r="G25" s="15">
        <f t="shared" ref="G25:G27" si="5">SUM(B25:F25)</f>
        <v>1500000</v>
      </c>
      <c r="H25" s="15"/>
      <c r="I25" s="15"/>
      <c r="J25" s="15"/>
      <c r="K25" s="15"/>
      <c r="L25" s="46"/>
    </row>
    <row r="26" spans="1:12" s="36" customFormat="1" ht="48.75" customHeight="1" x14ac:dyDescent="0.35">
      <c r="A26" s="7" t="s">
        <v>43</v>
      </c>
      <c r="B26" s="7"/>
      <c r="C26" s="7"/>
      <c r="D26" s="15"/>
      <c r="E26" s="15"/>
      <c r="F26" s="15">
        <v>-1508800</v>
      </c>
      <c r="G26" s="15">
        <f t="shared" si="5"/>
        <v>-1508800</v>
      </c>
      <c r="H26" s="15"/>
      <c r="I26" s="15"/>
      <c r="J26" s="15"/>
      <c r="K26" s="15"/>
      <c r="L26" s="46"/>
    </row>
    <row r="27" spans="1:12" s="36" customFormat="1" ht="48.75" customHeight="1" x14ac:dyDescent="0.35">
      <c r="A27" s="7" t="s">
        <v>44</v>
      </c>
      <c r="B27" s="7"/>
      <c r="C27" s="7"/>
      <c r="D27" s="15"/>
      <c r="E27" s="15"/>
      <c r="F27" s="15">
        <v>8800</v>
      </c>
      <c r="G27" s="15">
        <f t="shared" si="5"/>
        <v>8800</v>
      </c>
      <c r="H27" s="15"/>
      <c r="I27" s="15"/>
      <c r="J27" s="15"/>
      <c r="K27" s="15"/>
      <c r="L27" s="46"/>
    </row>
    <row r="28" spans="1:12" s="36" customFormat="1" ht="36" customHeight="1" x14ac:dyDescent="0.35">
      <c r="A28" s="9" t="s">
        <v>45</v>
      </c>
      <c r="B28" s="23">
        <v>1770000</v>
      </c>
      <c r="C28" s="23"/>
      <c r="D28" s="10"/>
      <c r="E28" s="10"/>
      <c r="F28" s="10"/>
      <c r="G28" s="10">
        <f>SUM(B28:F28)</f>
        <v>1770000</v>
      </c>
      <c r="H28" s="10"/>
      <c r="I28" s="10"/>
      <c r="J28" s="10"/>
      <c r="K28" s="10"/>
      <c r="L28" s="46"/>
    </row>
    <row r="29" spans="1:12" s="35" customFormat="1" x14ac:dyDescent="0.35">
      <c r="A29" s="5" t="s">
        <v>1</v>
      </c>
      <c r="B29" s="11">
        <f t="shared" ref="B29:G29" si="6">SUM(B30:B31)</f>
        <v>1199680</v>
      </c>
      <c r="C29" s="11">
        <f t="shared" si="6"/>
        <v>2892000</v>
      </c>
      <c r="D29" s="11">
        <f t="shared" si="6"/>
        <v>0</v>
      </c>
      <c r="E29" s="11">
        <f t="shared" si="6"/>
        <v>0</v>
      </c>
      <c r="F29" s="11">
        <f t="shared" si="6"/>
        <v>0</v>
      </c>
      <c r="G29" s="11">
        <f t="shared" si="6"/>
        <v>4091680</v>
      </c>
      <c r="H29" s="11"/>
      <c r="I29" s="11"/>
      <c r="J29" s="11"/>
      <c r="K29" s="11"/>
      <c r="L29" s="11">
        <f>SUM(L30:L31)</f>
        <v>0</v>
      </c>
    </row>
    <row r="30" spans="1:12" s="35" customFormat="1" ht="38.25" x14ac:dyDescent="0.35">
      <c r="A30" s="21" t="s">
        <v>40</v>
      </c>
      <c r="B30" s="16">
        <v>199680</v>
      </c>
      <c r="C30" s="23">
        <f>3091680-B30</f>
        <v>2892000</v>
      </c>
      <c r="D30" s="10"/>
      <c r="E30" s="10"/>
      <c r="F30" s="10"/>
      <c r="G30" s="10">
        <f>SUM(B30:F30)</f>
        <v>3091680</v>
      </c>
      <c r="H30" s="10"/>
      <c r="I30" s="10"/>
      <c r="J30" s="10"/>
      <c r="K30" s="10"/>
      <c r="L30" s="45"/>
    </row>
    <row r="31" spans="1:12" s="35" customFormat="1" ht="38.25" x14ac:dyDescent="0.35">
      <c r="A31" s="7" t="s">
        <v>41</v>
      </c>
      <c r="B31" s="16">
        <v>1000000</v>
      </c>
      <c r="C31" s="23"/>
      <c r="D31" s="10"/>
      <c r="E31" s="10"/>
      <c r="F31" s="10"/>
      <c r="G31" s="10">
        <f t="shared" ref="G31" si="7">SUM(B31:F31)</f>
        <v>1000000</v>
      </c>
      <c r="H31" s="10"/>
      <c r="I31" s="10"/>
      <c r="J31" s="10"/>
      <c r="K31" s="10"/>
      <c r="L31" s="45"/>
    </row>
    <row r="32" spans="1:12" s="35" customFormat="1" hidden="1" x14ac:dyDescent="0.35">
      <c r="A32" s="4" t="s">
        <v>7</v>
      </c>
      <c r="B32" s="4"/>
      <c r="C32" s="4"/>
      <c r="D32" s="12">
        <v>0</v>
      </c>
      <c r="E32" s="12">
        <v>0</v>
      </c>
      <c r="F32" s="12">
        <v>0</v>
      </c>
      <c r="G32" s="12">
        <f>D32+E32+F32</f>
        <v>0</v>
      </c>
      <c r="H32" s="12"/>
      <c r="I32" s="12"/>
      <c r="J32" s="12"/>
      <c r="K32" s="12"/>
      <c r="L32" s="45"/>
    </row>
    <row r="33" spans="1:13" x14ac:dyDescent="0.35">
      <c r="A33" s="5" t="s">
        <v>2</v>
      </c>
      <c r="B33" s="25">
        <f t="shared" ref="B33:G33" si="8">SUM(B34:B43)</f>
        <v>0</v>
      </c>
      <c r="C33" s="25">
        <f t="shared" si="8"/>
        <v>9918474</v>
      </c>
      <c r="D33" s="25">
        <f t="shared" si="8"/>
        <v>0</v>
      </c>
      <c r="E33" s="25">
        <f t="shared" si="8"/>
        <v>0</v>
      </c>
      <c r="F33" s="25">
        <f t="shared" si="8"/>
        <v>0</v>
      </c>
      <c r="G33" s="25">
        <f t="shared" si="8"/>
        <v>9918474</v>
      </c>
      <c r="H33" s="11"/>
      <c r="I33" s="11"/>
      <c r="J33" s="11"/>
      <c r="K33" s="11"/>
      <c r="L33" s="47"/>
      <c r="M33" s="30"/>
    </row>
    <row r="34" spans="1:13" ht="37.5" x14ac:dyDescent="0.35">
      <c r="A34" s="3" t="s">
        <v>30</v>
      </c>
      <c r="B34" s="23"/>
      <c r="C34" s="23">
        <f>5859421</f>
        <v>5859421</v>
      </c>
      <c r="D34" s="10"/>
      <c r="E34" s="10"/>
      <c r="F34" s="10"/>
      <c r="G34" s="10">
        <f t="shared" ref="G34:G43" si="9">B34+C34+F34</f>
        <v>5859421</v>
      </c>
      <c r="H34" s="10"/>
      <c r="I34" s="10"/>
      <c r="J34" s="10"/>
      <c r="K34" s="10"/>
      <c r="L34" s="47"/>
      <c r="M34" s="30"/>
    </row>
    <row r="35" spans="1:13" ht="93.75" x14ac:dyDescent="0.35">
      <c r="A35" s="9" t="s">
        <v>52</v>
      </c>
      <c r="B35" s="23"/>
      <c r="C35" s="23">
        <v>182053</v>
      </c>
      <c r="D35" s="10"/>
      <c r="E35" s="10"/>
      <c r="F35" s="10"/>
      <c r="G35" s="10">
        <f t="shared" si="9"/>
        <v>182053</v>
      </c>
      <c r="H35" s="10"/>
      <c r="I35" s="10"/>
      <c r="J35" s="10"/>
      <c r="K35" s="10"/>
      <c r="L35" s="47"/>
    </row>
    <row r="36" spans="1:13" ht="93.75" x14ac:dyDescent="0.35">
      <c r="A36" s="9" t="s">
        <v>63</v>
      </c>
      <c r="B36" s="23"/>
      <c r="C36" s="23">
        <v>481000</v>
      </c>
      <c r="D36" s="10"/>
      <c r="E36" s="10"/>
      <c r="F36" s="10"/>
      <c r="G36" s="10">
        <f t="shared" si="9"/>
        <v>481000</v>
      </c>
      <c r="H36" s="10"/>
      <c r="I36" s="10"/>
      <c r="J36" s="10"/>
      <c r="K36" s="10"/>
      <c r="L36" s="47"/>
    </row>
    <row r="37" spans="1:13" ht="131.25" x14ac:dyDescent="0.35">
      <c r="A37" s="9" t="s">
        <v>54</v>
      </c>
      <c r="B37" s="23"/>
      <c r="C37" s="23">
        <v>114000</v>
      </c>
      <c r="D37" s="10"/>
      <c r="E37" s="10"/>
      <c r="F37" s="10"/>
      <c r="G37" s="10">
        <f t="shared" si="9"/>
        <v>114000</v>
      </c>
      <c r="H37" s="10"/>
      <c r="I37" s="10"/>
      <c r="J37" s="10"/>
      <c r="K37" s="10"/>
      <c r="L37" s="47"/>
    </row>
    <row r="38" spans="1:13" ht="93.75" x14ac:dyDescent="0.35">
      <c r="A38" s="9" t="s">
        <v>53</v>
      </c>
      <c r="B38" s="24"/>
      <c r="C38" s="24">
        <v>110000</v>
      </c>
      <c r="D38" s="10"/>
      <c r="E38" s="10"/>
      <c r="F38" s="10"/>
      <c r="G38" s="10">
        <f t="shared" si="9"/>
        <v>110000</v>
      </c>
      <c r="H38" s="10"/>
      <c r="I38" s="10"/>
      <c r="J38" s="10"/>
      <c r="K38" s="10"/>
      <c r="L38" s="47"/>
    </row>
    <row r="39" spans="1:13" ht="75" x14ac:dyDescent="0.35">
      <c r="A39" s="9" t="s">
        <v>31</v>
      </c>
      <c r="B39" s="24"/>
      <c r="C39" s="24">
        <v>500000</v>
      </c>
      <c r="D39" s="10"/>
      <c r="E39" s="10"/>
      <c r="F39" s="10"/>
      <c r="G39" s="10">
        <f t="shared" si="9"/>
        <v>500000</v>
      </c>
      <c r="H39" s="10"/>
      <c r="I39" s="10"/>
      <c r="J39" s="10"/>
      <c r="K39" s="10"/>
      <c r="L39" s="47"/>
    </row>
    <row r="40" spans="1:13" ht="93.75" x14ac:dyDescent="0.35">
      <c r="A40" s="9" t="s">
        <v>33</v>
      </c>
      <c r="B40" s="24"/>
      <c r="C40" s="24">
        <v>2600000</v>
      </c>
      <c r="D40" s="10"/>
      <c r="E40" s="10"/>
      <c r="F40" s="10"/>
      <c r="G40" s="10">
        <f t="shared" si="9"/>
        <v>2600000</v>
      </c>
      <c r="H40" s="10"/>
      <c r="I40" s="10"/>
      <c r="J40" s="10"/>
      <c r="K40" s="10"/>
      <c r="L40" s="47"/>
    </row>
    <row r="41" spans="1:13" ht="93.75" x14ac:dyDescent="0.35">
      <c r="A41" s="9" t="s">
        <v>32</v>
      </c>
      <c r="B41" s="24"/>
      <c r="C41" s="24">
        <v>17000</v>
      </c>
      <c r="D41" s="10"/>
      <c r="E41" s="10"/>
      <c r="F41" s="10"/>
      <c r="G41" s="10">
        <f t="shared" si="9"/>
        <v>17000</v>
      </c>
      <c r="H41" s="10"/>
      <c r="I41" s="10"/>
      <c r="J41" s="10"/>
      <c r="K41" s="10"/>
      <c r="L41" s="47"/>
    </row>
    <row r="42" spans="1:13" ht="168.75" x14ac:dyDescent="0.35">
      <c r="A42" s="9" t="s">
        <v>56</v>
      </c>
      <c r="B42" s="24"/>
      <c r="C42" s="24">
        <v>55000</v>
      </c>
      <c r="D42" s="10"/>
      <c r="E42" s="10"/>
      <c r="F42" s="10">
        <v>22000</v>
      </c>
      <c r="G42" s="10">
        <f t="shared" ref="G42" si="10">B42+C42+F42</f>
        <v>77000</v>
      </c>
      <c r="H42" s="10"/>
      <c r="I42" s="10"/>
      <c r="J42" s="10"/>
      <c r="K42" s="10"/>
      <c r="L42" s="47"/>
    </row>
    <row r="43" spans="1:13" ht="93.75" x14ac:dyDescent="0.35">
      <c r="A43" s="9" t="s">
        <v>55</v>
      </c>
      <c r="B43" s="24"/>
      <c r="C43" s="24"/>
      <c r="D43" s="10"/>
      <c r="E43" s="10"/>
      <c r="F43" s="24">
        <v>-22000</v>
      </c>
      <c r="G43" s="10">
        <f t="shared" si="9"/>
        <v>-22000</v>
      </c>
      <c r="H43" s="10"/>
      <c r="I43" s="10"/>
      <c r="J43" s="10"/>
      <c r="K43" s="10"/>
      <c r="L43" s="47"/>
    </row>
    <row r="44" spans="1:13" s="37" customFormat="1" ht="34.5" customHeight="1" x14ac:dyDescent="0.35">
      <c r="A44" s="6" t="s">
        <v>5</v>
      </c>
      <c r="B44" s="11">
        <f>SUM(B45:B52)</f>
        <v>500000</v>
      </c>
      <c r="C44" s="11">
        <f t="shared" ref="C44:G44" si="11">SUM(C45:C52)</f>
        <v>4551526</v>
      </c>
      <c r="D44" s="11">
        <f t="shared" si="11"/>
        <v>0</v>
      </c>
      <c r="E44" s="11">
        <f t="shared" si="11"/>
        <v>0</v>
      </c>
      <c r="F44" s="11">
        <f t="shared" si="11"/>
        <v>0</v>
      </c>
      <c r="G44" s="11">
        <f t="shared" si="11"/>
        <v>5051526</v>
      </c>
      <c r="H44" s="11"/>
      <c r="I44" s="11"/>
      <c r="J44" s="11"/>
      <c r="K44" s="11"/>
      <c r="L44" s="48"/>
    </row>
    <row r="45" spans="1:13" s="36" customFormat="1" ht="93.75" x14ac:dyDescent="0.35">
      <c r="A45" s="3" t="s">
        <v>47</v>
      </c>
      <c r="B45" s="10"/>
      <c r="C45" s="10">
        <v>1753000</v>
      </c>
      <c r="D45" s="10"/>
      <c r="E45" s="10"/>
      <c r="F45" s="10"/>
      <c r="G45" s="10">
        <f>SUM(B45:F45)</f>
        <v>1753000</v>
      </c>
      <c r="H45" s="10"/>
      <c r="I45" s="26"/>
      <c r="J45" s="26"/>
      <c r="K45" s="26"/>
      <c r="L45" s="46"/>
    </row>
    <row r="46" spans="1:13" s="36" customFormat="1" ht="131.25" x14ac:dyDescent="0.35">
      <c r="A46" s="3" t="s">
        <v>48</v>
      </c>
      <c r="B46" s="10"/>
      <c r="C46" s="10">
        <v>285000</v>
      </c>
      <c r="D46" s="10"/>
      <c r="E46" s="10"/>
      <c r="F46" s="10"/>
      <c r="G46" s="10">
        <f t="shared" ref="G46:G52" si="12">SUM(B46:F46)</f>
        <v>285000</v>
      </c>
      <c r="H46" s="10"/>
      <c r="I46" s="26"/>
      <c r="J46" s="26"/>
      <c r="K46" s="26"/>
      <c r="L46" s="46"/>
    </row>
    <row r="47" spans="1:13" s="36" customFormat="1" ht="131.25" x14ac:dyDescent="0.35">
      <c r="A47" s="3" t="s">
        <v>49</v>
      </c>
      <c r="B47" s="10"/>
      <c r="C47" s="10">
        <v>570000</v>
      </c>
      <c r="D47" s="10"/>
      <c r="E47" s="10"/>
      <c r="F47" s="10"/>
      <c r="G47" s="10">
        <f t="shared" si="12"/>
        <v>570000</v>
      </c>
      <c r="H47" s="10"/>
      <c r="I47" s="26"/>
      <c r="J47" s="26"/>
      <c r="K47" s="26"/>
      <c r="L47" s="46"/>
    </row>
    <row r="48" spans="1:13" s="36" customFormat="1" ht="56.25" x14ac:dyDescent="0.35">
      <c r="A48" s="3" t="s">
        <v>46</v>
      </c>
      <c r="B48" s="10"/>
      <c r="C48" s="10">
        <v>1382933</v>
      </c>
      <c r="D48" s="10"/>
      <c r="E48" s="10"/>
      <c r="F48" s="10"/>
      <c r="G48" s="10">
        <f t="shared" si="12"/>
        <v>1382933</v>
      </c>
      <c r="H48" s="10"/>
      <c r="I48" s="26"/>
      <c r="J48" s="26"/>
      <c r="K48" s="26"/>
      <c r="L48" s="46"/>
    </row>
    <row r="49" spans="1:14" s="36" customFormat="1" ht="93.75" x14ac:dyDescent="0.35">
      <c r="A49" s="3" t="s">
        <v>50</v>
      </c>
      <c r="B49" s="10">
        <v>500000</v>
      </c>
      <c r="C49" s="10">
        <f>1060593-500000</f>
        <v>560593</v>
      </c>
      <c r="D49" s="10"/>
      <c r="E49" s="10"/>
      <c r="F49" s="10"/>
      <c r="G49" s="10">
        <f t="shared" si="12"/>
        <v>1060593</v>
      </c>
      <c r="H49" s="10"/>
      <c r="I49" s="26"/>
      <c r="J49" s="26"/>
      <c r="K49" s="26"/>
      <c r="L49" s="46"/>
    </row>
    <row r="50" spans="1:14" s="36" customFormat="1" ht="75" x14ac:dyDescent="0.35">
      <c r="A50" s="49" t="s">
        <v>28</v>
      </c>
      <c r="B50" s="10"/>
      <c r="C50" s="10"/>
      <c r="D50" s="10"/>
      <c r="E50" s="10"/>
      <c r="F50" s="10">
        <v>4744160</v>
      </c>
      <c r="G50" s="10">
        <f t="shared" si="12"/>
        <v>4744160</v>
      </c>
      <c r="H50" s="10"/>
      <c r="I50" s="26"/>
      <c r="J50" s="26"/>
      <c r="K50" s="26"/>
      <c r="L50" s="46"/>
    </row>
    <row r="51" spans="1:14" s="36" customFormat="1" ht="37.5" x14ac:dyDescent="0.35">
      <c r="A51" s="3" t="s">
        <v>51</v>
      </c>
      <c r="B51" s="10"/>
      <c r="C51" s="10"/>
      <c r="D51" s="10"/>
      <c r="E51" s="10"/>
      <c r="F51" s="10">
        <v>-4744160</v>
      </c>
      <c r="G51" s="10">
        <f t="shared" si="12"/>
        <v>-4744160</v>
      </c>
      <c r="H51" s="10"/>
      <c r="I51" s="26"/>
      <c r="J51" s="26"/>
      <c r="K51" s="26"/>
      <c r="L51" s="46"/>
    </row>
    <row r="52" spans="1:14" s="37" customFormat="1" hidden="1" x14ac:dyDescent="0.35">
      <c r="A52" s="49"/>
      <c r="B52" s="10"/>
      <c r="C52" s="10"/>
      <c r="D52" s="10"/>
      <c r="E52" s="10"/>
      <c r="F52" s="10"/>
      <c r="G52" s="10">
        <f t="shared" si="12"/>
        <v>0</v>
      </c>
      <c r="H52" s="10"/>
      <c r="I52" s="10"/>
      <c r="J52" s="10"/>
      <c r="K52" s="10"/>
      <c r="L52" s="48"/>
    </row>
    <row r="53" spans="1:14" ht="22.5" hidden="1" customHeight="1" x14ac:dyDescent="0.35">
      <c r="A53" s="6" t="s">
        <v>12</v>
      </c>
      <c r="B53" s="12">
        <f t="shared" ref="B53:E53" si="13">SUM(B54)</f>
        <v>0</v>
      </c>
      <c r="C53" s="12">
        <f t="shared" si="13"/>
        <v>0</v>
      </c>
      <c r="D53" s="12">
        <f t="shared" si="13"/>
        <v>0</v>
      </c>
      <c r="E53" s="12">
        <f t="shared" si="13"/>
        <v>0</v>
      </c>
      <c r="F53" s="12"/>
      <c r="G53" s="10">
        <f t="shared" ref="G53:G57" si="14">B53+C53+F53</f>
        <v>0</v>
      </c>
      <c r="H53" s="12"/>
      <c r="I53" s="12"/>
      <c r="J53" s="12"/>
      <c r="K53" s="12"/>
      <c r="L53" s="47"/>
    </row>
    <row r="54" spans="1:14" ht="97.5" hidden="1" customHeight="1" x14ac:dyDescent="0.35">
      <c r="A54" s="3" t="s">
        <v>21</v>
      </c>
      <c r="B54" s="10"/>
      <c r="C54" s="3"/>
      <c r="D54" s="10"/>
      <c r="E54" s="10"/>
      <c r="F54" s="10"/>
      <c r="G54" s="10">
        <f t="shared" si="14"/>
        <v>0</v>
      </c>
      <c r="H54" s="10"/>
      <c r="I54" s="10"/>
      <c r="J54" s="10"/>
      <c r="K54" s="10"/>
      <c r="L54" s="47"/>
    </row>
    <row r="55" spans="1:14" s="35" customFormat="1" ht="42.75" hidden="1" customHeight="1" x14ac:dyDescent="0.35">
      <c r="A55" s="6" t="s">
        <v>6</v>
      </c>
      <c r="B55" s="12">
        <f t="shared" ref="B55:E55" si="15">SUM(B56)</f>
        <v>0</v>
      </c>
      <c r="C55" s="12">
        <f t="shared" si="15"/>
        <v>0</v>
      </c>
      <c r="D55" s="12">
        <f t="shared" si="15"/>
        <v>0</v>
      </c>
      <c r="E55" s="12">
        <f t="shared" si="15"/>
        <v>0</v>
      </c>
      <c r="F55" s="12"/>
      <c r="G55" s="10">
        <f t="shared" si="14"/>
        <v>0</v>
      </c>
      <c r="H55" s="12"/>
      <c r="I55" s="12"/>
      <c r="J55" s="12"/>
      <c r="K55" s="12"/>
      <c r="L55" s="45"/>
    </row>
    <row r="56" spans="1:14" s="35" customFormat="1" ht="92.25" hidden="1" customHeight="1" x14ac:dyDescent="0.35">
      <c r="A56" s="3" t="s">
        <v>21</v>
      </c>
      <c r="B56" s="10"/>
      <c r="C56" s="3"/>
      <c r="D56" s="10"/>
      <c r="E56" s="10"/>
      <c r="F56" s="10"/>
      <c r="G56" s="10">
        <f t="shared" si="14"/>
        <v>0</v>
      </c>
      <c r="H56" s="10"/>
      <c r="I56" s="10"/>
      <c r="J56" s="10"/>
      <c r="K56" s="10"/>
      <c r="L56" s="45"/>
    </row>
    <row r="57" spans="1:14" s="35" customFormat="1" ht="93.75" hidden="1" x14ac:dyDescent="0.35">
      <c r="A57" s="27" t="s">
        <v>29</v>
      </c>
      <c r="B57" s="10"/>
      <c r="C57" s="3"/>
      <c r="D57" s="10"/>
      <c r="E57" s="10"/>
      <c r="F57" s="10"/>
      <c r="G57" s="10">
        <f t="shared" si="14"/>
        <v>0</v>
      </c>
      <c r="H57" s="10"/>
      <c r="I57" s="10"/>
      <c r="J57" s="10"/>
      <c r="K57" s="10"/>
      <c r="L57" s="45"/>
    </row>
    <row r="58" spans="1:14" s="37" customFormat="1" ht="33" customHeight="1" x14ac:dyDescent="0.35">
      <c r="A58" s="50" t="s">
        <v>3</v>
      </c>
      <c r="B58" s="51">
        <f t="shared" ref="B58:G58" si="16">B55+B53+B44+B33+B32+B29+B22+B20+B12</f>
        <v>3469680</v>
      </c>
      <c r="C58" s="51">
        <f t="shared" si="16"/>
        <v>18162000</v>
      </c>
      <c r="D58" s="51">
        <f t="shared" si="16"/>
        <v>0</v>
      </c>
      <c r="E58" s="51">
        <f t="shared" si="16"/>
        <v>0</v>
      </c>
      <c r="F58" s="51">
        <f t="shared" si="16"/>
        <v>0</v>
      </c>
      <c r="G58" s="51">
        <f t="shared" si="16"/>
        <v>21631680</v>
      </c>
      <c r="H58" s="51"/>
      <c r="I58" s="51"/>
      <c r="J58" s="51"/>
      <c r="K58" s="51"/>
      <c r="L58" s="51">
        <f>L55+L53+L44+L33+L32+L29+L22+L20+L12</f>
        <v>0</v>
      </c>
      <c r="M58" s="38"/>
      <c r="N58" s="38"/>
    </row>
    <row r="59" spans="1:14" s="37" customFormat="1" x14ac:dyDescent="0.35">
      <c r="A59" s="53"/>
      <c r="B59" s="54"/>
      <c r="C59" s="54"/>
      <c r="D59" s="55"/>
      <c r="E59" s="55"/>
      <c r="F59" s="55"/>
      <c r="G59" s="55"/>
      <c r="H59" s="55"/>
      <c r="I59" s="55"/>
      <c r="J59" s="55"/>
      <c r="K59" s="55"/>
      <c r="L59" s="56"/>
      <c r="M59" s="38"/>
    </row>
    <row r="60" spans="1:14" ht="17.25" customHeight="1" x14ac:dyDescent="0.35">
      <c r="A60" s="62" t="s">
        <v>24</v>
      </c>
      <c r="B60" s="63"/>
      <c r="C60" s="63"/>
      <c r="D60" s="63"/>
      <c r="E60" s="63"/>
      <c r="F60" s="63"/>
      <c r="G60" s="63"/>
      <c r="H60" s="52"/>
      <c r="I60" s="52"/>
      <c r="J60" s="52"/>
      <c r="K60" s="52"/>
      <c r="L60" s="57"/>
      <c r="N60" s="30"/>
    </row>
    <row r="61" spans="1:14" x14ac:dyDescent="0.35">
      <c r="A61" s="58"/>
      <c r="B61" s="59"/>
      <c r="C61" s="59"/>
      <c r="D61" s="59"/>
      <c r="E61" s="59"/>
      <c r="F61" s="59"/>
      <c r="G61" s="59"/>
      <c r="H61" s="59"/>
      <c r="I61" s="59"/>
      <c r="J61" s="59"/>
      <c r="K61" s="59"/>
      <c r="L61" s="60"/>
      <c r="N61" s="30"/>
    </row>
    <row r="62" spans="1:14" ht="51" customHeight="1" x14ac:dyDescent="0.35"/>
    <row r="63" spans="1:14" x14ac:dyDescent="0.35">
      <c r="D63" s="30"/>
      <c r="N63" s="30"/>
    </row>
    <row r="64" spans="1:14" x14ac:dyDescent="0.35">
      <c r="G64" s="30"/>
      <c r="H64" s="30"/>
      <c r="I64" s="30"/>
      <c r="J64" s="30"/>
      <c r="K64" s="30"/>
    </row>
  </sheetData>
  <mergeCells count="11">
    <mergeCell ref="A7:F7"/>
    <mergeCell ref="A8:F8"/>
    <mergeCell ref="A9:F9"/>
    <mergeCell ref="A60:G60"/>
    <mergeCell ref="H1:I1"/>
    <mergeCell ref="A2:G2"/>
    <mergeCell ref="A3:F3"/>
    <mergeCell ref="A4:F4"/>
    <mergeCell ref="A5:F5"/>
    <mergeCell ref="A6:F6"/>
    <mergeCell ref="A10:F10"/>
  </mergeCells>
  <pageMargins left="0.70866141732283472" right="0.70866141732283472" top="0.74803149606299213" bottom="0.78740157480314965" header="0.31496062992125984" footer="0.31496062992125984"/>
  <pageSetup paperSize="9" scale="54" fitToHeight="3" orientation="portrait" r:id="rId1"/>
  <rowBreaks count="1" manualBreakCount="1">
    <brk id="29" max="11" man="1"/>
  </rowBreaks>
  <colBreaks count="1" manualBreakCount="1">
    <brk id="6" min="1"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 (2)</vt:lpstr>
      <vt:lpstr>'Лист (2)'!Область_печати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2019-05-23T08:37:39Z</cp:lastPrinted>
  <dcterms:created xsi:type="dcterms:W3CDTF">2016-08-18T11:09:24Z</dcterms:created>
  <dcterms:modified xsi:type="dcterms:W3CDTF">2019-05-23T12:05:35Z</dcterms:modified>
</cp:coreProperties>
</file>