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70" activeTab="3"/>
  </bookViews>
  <sheets>
    <sheet name="dod 1" sheetId="1" r:id="rId1"/>
    <sheet name="dod 2" sheetId="2" r:id="rId2"/>
    <sheet name="dod 3" sheetId="3" r:id="rId3"/>
    <sheet name="dod 4 " sheetId="4" r:id="rId4"/>
  </sheets>
  <definedNames>
    <definedName name="_xlnm._FilterDatabase" localSheetId="0" hidden="1">'dod 1'!$A$9:$IR$17</definedName>
    <definedName name="_xlnm._FilterDatabase" localSheetId="1" hidden="1">'dod 2'!$B$8:$G$16</definedName>
    <definedName name="_xlnm._FilterDatabase" localSheetId="3" hidden="1">'dod 4 '!$B$6:$K$11</definedName>
    <definedName name="Z_0033AAC2_B920_4F73_9D48_CFFB5C8BCEA7_.wvu.FilterData" localSheetId="0" hidden="1">'dod 1'!$9:$12</definedName>
    <definedName name="Z_0DED55E7_6230_4958_BCE1_6D418833AED3_.wvu.FilterData" localSheetId="0" hidden="1">'dod 1'!$9:$12</definedName>
    <definedName name="Z_0E9CAA04_93B7_451C_85A9_461E9213A529_.wvu.FilterData" localSheetId="0" hidden="1">'dod 1'!$9:$12</definedName>
    <definedName name="Z_11AC6440_61C3_4852_8190_8999E8F40364_.wvu.FilterData" localSheetId="0" hidden="1">'dod 1'!$9:$17</definedName>
    <definedName name="Z_11AC6440_61C3_4852_8190_8999E8F40364_.wvu.FilterData" localSheetId="3" hidden="1">'dod 4 '!$A$5:$Q$11</definedName>
    <definedName name="Z_1C9132E7_CA75_44BA_8ABD_6F2BEE887752_.wvu.FilterData" localSheetId="0" hidden="1">'dod 1'!$9:$17</definedName>
    <definedName name="Z_1DEAC8BC_B765_49FE_9A02_C3463788AC3A_.wvu.FilterData" localSheetId="0" hidden="1">'dod 1'!$9:$17</definedName>
    <definedName name="Z_28997FF8_C6EF_4EB7_AE53_CE712CBB7746_.wvu.FilterData" localSheetId="0" hidden="1">'dod 1'!$9:$17</definedName>
    <definedName name="Z_28997FF8_C6EF_4EB7_AE53_CE712CBB7746_.wvu.FilterData" localSheetId="3" hidden="1">'dod 4 '!$A$5:$Q$11</definedName>
    <definedName name="Z_2B21C675_AF65_49D3_9499_0872BF809CCE_.wvu.FilterData" localSheetId="0" hidden="1">'dod 1'!$9:$17</definedName>
    <definedName name="Z_31FC14EC_B4AA_4144_99F2_5D86B82BE01F_.wvu.FilterData" localSheetId="0" hidden="1">'dod 1'!$9:$17</definedName>
    <definedName name="Z_31FC14EC_B4AA_4144_99F2_5D86B82BE01F_.wvu.FilterData" localSheetId="3" hidden="1">'dod 4 '!$A$5:$Q$11</definedName>
    <definedName name="Z_3C6734B6_C220_41DD_9B45_03CED7F17FB3_.wvu.FilterData" localSheetId="0" hidden="1">'dod 1'!$9:$9</definedName>
    <definedName name="Z_4414F7FE_09B9_48B9_9B91_BDA3C39C803A_.wvu.FilterData" localSheetId="0" hidden="1">'dod 1'!$9:$17</definedName>
    <definedName name="Z_445F1775_CED9_4D0B_A7BD_41493DC3AC4E_.wvu.FilterData" localSheetId="0" hidden="1">'dod 1'!$9:$17</definedName>
    <definedName name="Z_445F1775_CED9_4D0B_A7BD_41493DC3AC4E_.wvu.FilterData" localSheetId="3" hidden="1">'dod 4 '!$A$5:$Q$11</definedName>
    <definedName name="Z_48361BAD_8962_4A12_AC97_C282DE613703_.wvu.FilterData" localSheetId="0" hidden="1">'dod 1'!$9:$17</definedName>
    <definedName name="Z_48361BAD_8962_4A12_AC97_C282DE613703_.wvu.FilterData" localSheetId="3" hidden="1">'dod 4 '!$A$5:$Q$11</definedName>
    <definedName name="Z_56A43029_7913_4B2A_9B15_4E68CF4AEF53_.wvu.FilterData" localSheetId="0" hidden="1">'dod 1'!$9:$17</definedName>
    <definedName name="Z_6F106A4C_0BDB_4B41_B249_ECCE803744DB_.wvu.FilterData" localSheetId="0" hidden="1">'dod 1'!$9:$17</definedName>
    <definedName name="Z_6F106A4C_0BDB_4B41_B249_ECCE803744DB_.wvu.FilterData" localSheetId="3" hidden="1">'dod 4 '!$A$5:$Q$11</definedName>
    <definedName name="Z_8ACD6896_2C32_485C_95AA_7BCA3249DD81_.wvu.FilterData" localSheetId="0" hidden="1">'dod 1'!$9:$17</definedName>
    <definedName name="Z_8ACD6896_2C32_485C_95AA_7BCA3249DD81_.wvu.FilterData" localSheetId="3" hidden="1">'dod 4 '!$A$5:$Q$11</definedName>
    <definedName name="Z_8EAF6A76_D45E_47A7_B89D_C380A02EB2AE_.wvu.Cols" localSheetId="0" hidden="1">'dod 1'!#REF!,'dod 1'!$Q:$AB</definedName>
    <definedName name="Z_8EAF6A76_D45E_47A7_B89D_C380A02EB2AE_.wvu.FilterData" localSheetId="0" hidden="1">'dod 1'!$9:$17</definedName>
    <definedName name="Z_8EAF6A76_D45E_47A7_B89D_C380A02EB2AE_.wvu.FilterData" localSheetId="3" hidden="1">'dod 4 '!$A$5:$Q$11</definedName>
    <definedName name="Z_8EAF6A76_D45E_47A7_B89D_C380A02EB2AE_.wvu.PrintArea" localSheetId="0" hidden="1">'dod 1'!$A$1:$P$18</definedName>
    <definedName name="Z_8EAF6A76_D45E_47A7_B89D_C380A02EB2AE_.wvu.PrintArea" localSheetId="3" hidden="1">'dod 4 '!$B$1:$L$16</definedName>
    <definedName name="Z_8EAF6A76_D45E_47A7_B89D_C380A02EB2AE_.wvu.PrintTitles" localSheetId="0" hidden="1">'dod 1'!$5:$9</definedName>
    <definedName name="Z_8EAF6A76_D45E_47A7_B89D_C380A02EB2AE_.wvu.PrintTitles" localSheetId="3" hidden="1">'dod 4 '!$4:$5</definedName>
    <definedName name="Z_9721A3CD_3755_42CC_8166_6A911540B326_.wvu.FilterData" localSheetId="0" hidden="1">'dod 1'!$9:$17</definedName>
    <definedName name="Z_9721A3CD_3755_42CC_8166_6A911540B326_.wvu.FilterData" localSheetId="3" hidden="1">'dod 4 '!$A$5:$Q$11</definedName>
    <definedName name="Z_9E47F7FB_2299_4731_9D48_129AD813B899_.wvu.FilterData" localSheetId="0" hidden="1">'dod 1'!$9:$12</definedName>
    <definedName name="Z_D045CBB3_E236_4B88_9BC4_A2FE8FE44B31_.wvu.Cols" localSheetId="0" hidden="1">'dod 1'!#REF!</definedName>
    <definedName name="Z_D045CBB3_E236_4B88_9BC4_A2FE8FE44B31_.wvu.FilterData" localSheetId="0" hidden="1">'dod 1'!$9:$17</definedName>
    <definedName name="Z_D045CBB3_E236_4B88_9BC4_A2FE8FE44B31_.wvu.FilterData" localSheetId="3" hidden="1">'dod 4 '!$A$5:$Q$11</definedName>
    <definedName name="Z_D045CBB3_E236_4B88_9BC4_A2FE8FE44B31_.wvu.PrintArea" localSheetId="0" hidden="1">'dod 1'!$A$1:$P$17</definedName>
    <definedName name="Z_D045CBB3_E236_4B88_9BC4_A2FE8FE44B31_.wvu.PrintArea" localSheetId="3" hidden="1">'dod 4 '!$B$1:$J$17</definedName>
    <definedName name="Z_D045CBB3_E236_4B88_9BC4_A2FE8FE44B31_.wvu.PrintTitles" localSheetId="0" hidden="1">'dod 1'!$5:$9</definedName>
    <definedName name="Z_D045CBB3_E236_4B88_9BC4_A2FE8FE44B31_.wvu.PrintTitles" localSheetId="3" hidden="1">'dod 4 '!$4:$5</definedName>
    <definedName name="Z_D045CBB3_E236_4B88_9BC4_A2FE8FE44B31_.wvu.Rows" localSheetId="1" hidden="1">'dod 2'!$11:$11,'dod 2'!$15:$15,'dod 2'!$18:$19</definedName>
    <definedName name="Z_DEDEAA64_51CB_4221_8ECB_BE176A2F537D_.wvu.FilterData" localSheetId="0" hidden="1">'dod 1'!$9:$17</definedName>
    <definedName name="Z_DF5E3046_FFAF_4551_8634_989A1D0D3888_.wvu.Cols" localSheetId="0" hidden="1">'dod 1'!#REF!,'dod 1'!$Q:$AB</definedName>
    <definedName name="Z_DF5E3046_FFAF_4551_8634_989A1D0D3888_.wvu.FilterData" localSheetId="0" hidden="1">'dod 1'!$9:$17</definedName>
    <definedName name="Z_DF5E3046_FFAF_4551_8634_989A1D0D3888_.wvu.FilterData" localSheetId="3" hidden="1">'dod 4 '!$A$5:$Q$11</definedName>
    <definedName name="Z_DF5E3046_FFAF_4551_8634_989A1D0D3888_.wvu.PrintArea" localSheetId="0" hidden="1">'dod 1'!$A$1:$P$18</definedName>
    <definedName name="Z_DF5E3046_FFAF_4551_8634_989A1D0D3888_.wvu.PrintArea" localSheetId="3" hidden="1">'dod 4 '!$B$1:$L$16</definedName>
    <definedName name="Z_DF5E3046_FFAF_4551_8634_989A1D0D3888_.wvu.PrintTitles" localSheetId="0" hidden="1">'dod 1'!$5:$9</definedName>
    <definedName name="Z_DF5E3046_FFAF_4551_8634_989A1D0D3888_.wvu.PrintTitles" localSheetId="3" hidden="1">'dod 4 '!$4:$5</definedName>
    <definedName name="Z_DF5E3046_FFAF_4551_8634_989A1D0D3888_.wvu.Rows" localSheetId="1" hidden="1">'dod 2'!$18:$18</definedName>
    <definedName name="Z_E69209E9_3AD2_46BA_ADC5_0F4266D7A650_.wvu.FilterData" localSheetId="0" hidden="1">'dod 1'!$9:$12</definedName>
    <definedName name="Z_F7C85F27_C133_4579_923F_B2800FCB2B15_.wvu.FilterData" localSheetId="3" hidden="1">'dod 4 '!$A$5:$Q$11</definedName>
    <definedName name="_xlnm.Print_Titles" localSheetId="0">'dod 1'!$5:$9</definedName>
    <definedName name="_xlnm.Print_Titles" localSheetId="3">'dod 4 '!$4:$5</definedName>
    <definedName name="_xlnm.Print_Area" localSheetId="0">'dod 1'!$A$1:$P$17</definedName>
    <definedName name="_xlnm.Print_Area" localSheetId="1">'dod 2'!$A$1:$I$20</definedName>
    <definedName name="_xlnm.Print_Area" localSheetId="3">'dod 4 '!$B$1:$K$16</definedName>
  </definedNames>
  <calcPr fullCalcOnLoad="1"/>
</workbook>
</file>

<file path=xl/sharedStrings.xml><?xml version="1.0" encoding="utf-8"?>
<sst xmlns="http://schemas.openxmlformats.org/spreadsheetml/2006/main" count="142" uniqueCount="69">
  <si>
    <t>Разом</t>
  </si>
  <si>
    <t>з  них</t>
  </si>
  <si>
    <t>оплата праці</t>
  </si>
  <si>
    <t>комунальні послуги та енергоносії</t>
  </si>
  <si>
    <t xml:space="preserve">комунальні послуги та енергоносії </t>
  </si>
  <si>
    <t>Секретар міської ради</t>
  </si>
  <si>
    <t>видатки споживання</t>
  </si>
  <si>
    <t>видатки розвитку</t>
  </si>
  <si>
    <t>0111</t>
  </si>
  <si>
    <t>Разом видатків</t>
  </si>
  <si>
    <t>І.Маняк</t>
  </si>
  <si>
    <t>Код</t>
  </si>
  <si>
    <t>Загальний фонд</t>
  </si>
  <si>
    <t>Спеціальний фонд</t>
  </si>
  <si>
    <t>Код ВКВ/ ТПКВКМБ</t>
  </si>
  <si>
    <t>грн.</t>
  </si>
  <si>
    <t>Внутрішнє фінансування </t>
  </si>
  <si>
    <t xml:space="preserve">Фінансування за рахунок зміни залишків коштів бюджетів </t>
  </si>
  <si>
    <t>На початок року</t>
  </si>
  <si>
    <t>Кошти, шо передаються із загального фонду бюджету до бюджету розвитку (спеціального фонду)</t>
  </si>
  <si>
    <t>Фінансування за актиними операціями</t>
  </si>
  <si>
    <t>Зміни обсягів готівкових коштів</t>
  </si>
  <si>
    <t>Секретар міської  ради</t>
  </si>
  <si>
    <t>І. Маняк</t>
  </si>
  <si>
    <t>Усього</t>
  </si>
  <si>
    <t>усього</t>
  </si>
  <si>
    <t>у тому числі бюджет розвитку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</si>
  <si>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</si>
  <si>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</si>
  <si>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</si>
  <si>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</si>
  <si>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Зміни обсягів фінансування Шенборнського сільського бюджету на 2019 рік</t>
  </si>
  <si>
    <t xml:space="preserve">   за головним  розпорядником  коштів Шенборнського сільського бюджету на 2019 рік</t>
  </si>
  <si>
    <t>0100000</t>
  </si>
  <si>
    <t>01</t>
  </si>
  <si>
    <t>0110000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</si>
  <si>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</si>
  <si>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</si>
  <si>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</si>
  <si>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Шенборнська сільська рада (головний розпорядник)</t>
  </si>
  <si>
    <t>Шенборнська сільська рада (відповідальний виконавець)</t>
  </si>
  <si>
    <t>Зміни до розподілу  бюджетних призначень (у межах загального обсягу)</t>
  </si>
  <si>
    <t>0116030</t>
  </si>
  <si>
    <t>6030</t>
  </si>
  <si>
    <t>0620</t>
  </si>
  <si>
    <t>Організація благоустрою населених пунктів</t>
  </si>
  <si>
    <t>0117461</t>
  </si>
  <si>
    <t>7461</t>
  </si>
  <si>
    <t>0456</t>
  </si>
  <si>
    <t>Утримання та розвиток автомобільних доріг та державної інфраструктури за рахунок коштів місцевого бюджету</t>
  </si>
  <si>
    <t xml:space="preserve">Додаток 2
до рішення  Шенборнської сільської ради від 20 грудня 2018 року №179 "Про Шенборнський сільський бюджет на 2019 рік"     
</t>
  </si>
  <si>
    <t>Розподіл видатків Шенборнського сільського бюджету на 2019 рік за головним розпорядником коштів</t>
  </si>
  <si>
    <t>(грн.)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</si>
  <si>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</si>
  <si>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</si>
  <si>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з них</t>
  </si>
  <si>
    <t>Шенборнська сільська рада</t>
  </si>
  <si>
    <t>Утримання та розвиток автомобільних доріг та дорожньої інфраструктури за рахунок коштів місцевого бюджету</t>
  </si>
  <si>
    <t>X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</si>
  <si>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</si>
  <si>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</si>
  <si>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 xml:space="preserve">Усього </t>
  </si>
  <si>
    <t xml:space="preserve">Програма благоустрою території Шенборнської сільської ради на 2019 - 2020 роки </t>
  </si>
  <si>
    <t xml:space="preserve">Рісення сесії Шенборнськоїсільської ради  №182 від 31.01.2019р. (зі змінами) </t>
  </si>
  <si>
    <t>Зміни до розподілу витрат сільського бюджету на реалізацію місцевих/регіональних програм у 2019  році</t>
  </si>
  <si>
    <t xml:space="preserve">Додаток 1
до рішення 68-ї сесії Мукачівської міської ради 7-го скликання                              
"Про внесення змін до рішення Шенборнської сільської ради від 20 грудня 2018 року №178 "Про Шенборнський сільський бюджет на 2019 рік" (зі змінами від 31.01.2019 року затвердженими рішенням №180, від 21.03.2019 року затвердженими рішенням №188, від 18.06.2019 року затвердженими рішенням №208)"                                                                                                                                 від 28 листопада 2019 року №1645      </t>
  </si>
  <si>
    <t>Додаток 2
до рішення 68-ї сесії Мукачівської міської ради 7-го скликання                              
"Про внесення змін до рішення Шенборнської сільської ради від 20 грудня 2018 року №179 "Про Шенборнський сільський бюджет на 2019 рік" (зі змінами від 31.01.2019 року затвердженими рішенням №180, від 21.03.2019 року затвердженими рішенням №188, від 18.06.2019 року затвердженими рішенням №208)"                                                                                                                                 від 28 листопада 2019 року № 1645</t>
  </si>
  <si>
    <t xml:space="preserve">Додаток 3
до рішення 68-ї сесії Мукачівської міської ради 7-го скликання                              
"Про внесення змін до рішення Шенборнської сільської ради від 20 грудня 2018 року №179 "Про Шенборнський сільський бюджет на 2019 рік" (зі змінами від 31.01.2019 року затвердженими рішенням №180, від 21.03.2019 року затвердженими рішенням №188, від 18.06.2019 року затвердженими рішенням №208)"    
 від 28 листопада 2019 року №1645     </t>
  </si>
  <si>
    <t xml:space="preserve">Додаток 4
до рішення 68-ї сесії Мукачівської міської ради 7-го скликання                              
"Про внесення змін до рішення Шенборнської сільської ради від 20 грудня 2018 року №179 "Про Шенборнський сільський бюджет на 2019 рік" (зі змінами від 31.01.2019 року затвердженими рішенням №180, від 21.03.2019 року затвердженими рішенням №188, від 18.06.2019 року затвердженими рішенням №208)"  від 28 листопада 2019 року № 1645      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</si>
</sst>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;\(#,##0.00\)"/>
    <numFmt numFmtId="204" formatCode="0.0%"/>
    <numFmt numFmtId="205" formatCode="0.0000"/>
    <numFmt numFmtId="206" formatCode="0.0"/>
    <numFmt numFmtId="207" formatCode="#,##0.000"/>
    <numFmt numFmtId="208" formatCode="#,##0.0000"/>
    <numFmt numFmtId="209" formatCode="[$-422]d\ mmmm\ yyyy&quot; р.&quot;"/>
    <numFmt numFmtId="210" formatCode="0.000%"/>
    <numFmt numFmtId="211" formatCode="0.0000%"/>
    <numFmt numFmtId="212" formatCode="0.00000000"/>
    <numFmt numFmtId="213" formatCode="0.0000000"/>
    <numFmt numFmtId="214" formatCode="0.000000"/>
    <numFmt numFmtId="215" formatCode="0.00000"/>
    <numFmt numFmtId="216" formatCode="0.000"/>
    <numFmt numFmtId="217" formatCode="#,##0_ ;\-#,##0\ "/>
    <numFmt numFmtId="218" formatCode="#,##0.0_ ;\-#,##0.0\ "/>
    <numFmt numFmtId="219" formatCode="&quot;Так&quot;;&quot;Так&quot;;&quot;Ні&quot;"/>
    <numFmt numFmtId="220" formatCode="&quot;True&quot;;&quot;True&quot;;&quot;False&quot;"/>
    <numFmt numFmtId="221" formatCode="&quot;Увімк&quot;;&quot;Увімк&quot;;&quot;Вимк&quot;"/>
    <numFmt numFmtId="222" formatCode="[$¥€-2]\ ###,000_);[Red]\([$€-2]\ ###,000\)"/>
    <numFmt numFmtId="223" formatCode="#,##0.00000"/>
  </numFmts>
  <fonts count="61"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u val="single"/>
      <sz val="6.8"/>
      <color indexed="12"/>
      <name val="Arial Cyr"/>
      <family val="0"/>
    </font>
    <font>
      <u val="single"/>
      <sz val="6.8"/>
      <color indexed="20"/>
      <name val="Arial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1" fillId="2" borderId="0" applyNumberFormat="0" applyBorder="0" applyAlignment="0" applyProtection="0"/>
    <xf numFmtId="0" fontId="39" fillId="3" borderId="0" applyNumberFormat="0" applyBorder="0" applyAlignment="0" applyProtection="0"/>
    <xf numFmtId="0" fontId="11" fillId="3" borderId="0" applyNumberFormat="0" applyBorder="0" applyAlignment="0" applyProtection="0"/>
    <xf numFmtId="0" fontId="39" fillId="4" borderId="0" applyNumberFormat="0" applyBorder="0" applyAlignment="0" applyProtection="0"/>
    <xf numFmtId="0" fontId="11" fillId="4" borderId="0" applyNumberFormat="0" applyBorder="0" applyAlignment="0" applyProtection="0"/>
    <xf numFmtId="0" fontId="39" fillId="5" borderId="0" applyNumberFormat="0" applyBorder="0" applyAlignment="0" applyProtection="0"/>
    <xf numFmtId="0" fontId="11" fillId="5" borderId="0" applyNumberFormat="0" applyBorder="0" applyAlignment="0" applyProtection="0"/>
    <xf numFmtId="0" fontId="39" fillId="6" borderId="0" applyNumberFormat="0" applyBorder="0" applyAlignment="0" applyProtection="0"/>
    <xf numFmtId="0" fontId="11" fillId="7" borderId="0" applyNumberFormat="0" applyBorder="0" applyAlignment="0" applyProtection="0"/>
    <xf numFmtId="0" fontId="39" fillId="8" borderId="0" applyNumberFormat="0" applyBorder="0" applyAlignment="0" applyProtection="0"/>
    <xf numFmtId="0" fontId="11" fillId="9" borderId="0" applyNumberFormat="0" applyBorder="0" applyAlignment="0" applyProtection="0"/>
    <xf numFmtId="0" fontId="39" fillId="10" borderId="0" applyNumberFormat="0" applyBorder="0" applyAlignment="0" applyProtection="0"/>
    <xf numFmtId="0" fontId="11" fillId="10" borderId="0" applyNumberFormat="0" applyBorder="0" applyAlignment="0" applyProtection="0"/>
    <xf numFmtId="0" fontId="39" fillId="11" borderId="0" applyNumberFormat="0" applyBorder="0" applyAlignment="0" applyProtection="0"/>
    <xf numFmtId="0" fontId="11" fillId="12" borderId="0" applyNumberFormat="0" applyBorder="0" applyAlignment="0" applyProtection="0"/>
    <xf numFmtId="0" fontId="39" fillId="13" borderId="0" applyNumberFormat="0" applyBorder="0" applyAlignment="0" applyProtection="0"/>
    <xf numFmtId="0" fontId="11" fillId="13" borderId="0" applyNumberFormat="0" applyBorder="0" applyAlignment="0" applyProtection="0"/>
    <xf numFmtId="0" fontId="39" fillId="5" borderId="0" applyNumberFormat="0" applyBorder="0" applyAlignment="0" applyProtection="0"/>
    <xf numFmtId="0" fontId="11" fillId="5" borderId="0" applyNumberFormat="0" applyBorder="0" applyAlignment="0" applyProtection="0"/>
    <xf numFmtId="0" fontId="39" fillId="14" borderId="0" applyNumberFormat="0" applyBorder="0" applyAlignment="0" applyProtection="0"/>
    <xf numFmtId="0" fontId="11" fillId="10" borderId="0" applyNumberFormat="0" applyBorder="0" applyAlignment="0" applyProtection="0"/>
    <xf numFmtId="0" fontId="39" fillId="15" borderId="0" applyNumberFormat="0" applyBorder="0" applyAlignment="0" applyProtection="0"/>
    <xf numFmtId="0" fontId="11" fillId="15" borderId="0" applyNumberFormat="0" applyBorder="0" applyAlignment="0" applyProtection="0"/>
    <xf numFmtId="0" fontId="40" fillId="16" borderId="0" applyNumberFormat="0" applyBorder="0" applyAlignment="0" applyProtection="0"/>
    <xf numFmtId="0" fontId="12" fillId="16" borderId="0" applyNumberFormat="0" applyBorder="0" applyAlignment="0" applyProtection="0"/>
    <xf numFmtId="0" fontId="40" fillId="17" borderId="0" applyNumberFormat="0" applyBorder="0" applyAlignment="0" applyProtection="0"/>
    <xf numFmtId="0" fontId="12" fillId="12" borderId="0" applyNumberFormat="0" applyBorder="0" applyAlignment="0" applyProtection="0"/>
    <xf numFmtId="0" fontId="40" fillId="13" borderId="0" applyNumberFormat="0" applyBorder="0" applyAlignment="0" applyProtection="0"/>
    <xf numFmtId="0" fontId="12" fillId="13" borderId="0" applyNumberFormat="0" applyBorder="0" applyAlignment="0" applyProtection="0"/>
    <xf numFmtId="0" fontId="40" fillId="18" borderId="0" applyNumberFormat="0" applyBorder="0" applyAlignment="0" applyProtection="0"/>
    <xf numFmtId="0" fontId="12" fillId="18" borderId="0" applyNumberFormat="0" applyBorder="0" applyAlignment="0" applyProtection="0"/>
    <xf numFmtId="0" fontId="40" fillId="19" borderId="0" applyNumberFormat="0" applyBorder="0" applyAlignment="0" applyProtection="0"/>
    <xf numFmtId="0" fontId="12" fillId="20" borderId="0" applyNumberFormat="0" applyBorder="0" applyAlignment="0" applyProtection="0"/>
    <xf numFmtId="0" fontId="40" fillId="21" borderId="0" applyNumberFormat="0" applyBorder="0" applyAlignment="0" applyProtection="0"/>
    <xf numFmtId="0" fontId="12" fillId="21" borderId="0" applyNumberFormat="0" applyBorder="0" applyAlignment="0" applyProtection="0"/>
    <xf numFmtId="0" fontId="40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3" borderId="0" applyNumberFormat="0" applyBorder="0" applyAlignment="0" applyProtection="0"/>
    <xf numFmtId="0" fontId="12" fillId="24" borderId="0" applyNumberFormat="0" applyBorder="0" applyAlignment="0" applyProtection="0"/>
    <xf numFmtId="0" fontId="40" fillId="25" borderId="0" applyNumberFormat="0" applyBorder="0" applyAlignment="0" applyProtection="0"/>
    <xf numFmtId="0" fontId="12" fillId="26" borderId="0" applyNumberFormat="0" applyBorder="0" applyAlignment="0" applyProtection="0"/>
    <xf numFmtId="0" fontId="40" fillId="18" borderId="0" applyNumberFormat="0" applyBorder="0" applyAlignment="0" applyProtection="0"/>
    <xf numFmtId="0" fontId="12" fillId="18" borderId="0" applyNumberFormat="0" applyBorder="0" applyAlignment="0" applyProtection="0"/>
    <xf numFmtId="0" fontId="40" fillId="27" borderId="0" applyNumberFormat="0" applyBorder="0" applyAlignment="0" applyProtection="0"/>
    <xf numFmtId="0" fontId="12" fillId="20" borderId="0" applyNumberFormat="0" applyBorder="0" applyAlignment="0" applyProtection="0"/>
    <xf numFmtId="0" fontId="40" fillId="28" borderId="0" applyNumberFormat="0" applyBorder="0" applyAlignment="0" applyProtection="0"/>
    <xf numFmtId="0" fontId="12" fillId="29" borderId="0" applyNumberFormat="0" applyBorder="0" applyAlignment="0" applyProtection="0"/>
    <xf numFmtId="0" fontId="41" fillId="30" borderId="1" applyNumberFormat="0" applyAlignment="0" applyProtection="0"/>
    <xf numFmtId="0" fontId="13" fillId="9" borderId="2" applyNumberFormat="0" applyAlignment="0" applyProtection="0"/>
    <xf numFmtId="0" fontId="42" fillId="31" borderId="3" applyNumberFormat="0" applyAlignment="0" applyProtection="0"/>
    <xf numFmtId="0" fontId="14" fillId="31" borderId="4" applyNumberFormat="0" applyAlignment="0" applyProtection="0"/>
    <xf numFmtId="0" fontId="43" fillId="31" borderId="1" applyNumberFormat="0" applyAlignment="0" applyProtection="0"/>
    <xf numFmtId="0" fontId="15" fillId="31" borderId="2" applyNumberFormat="0" applyAlignment="0" applyProtection="0"/>
    <xf numFmtId="0" fontId="26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9" fillId="0" borderId="0">
      <alignment vertical="top"/>
      <protection/>
    </xf>
    <xf numFmtId="0" fontId="45" fillId="0" borderId="9" applyNumberFormat="0" applyFill="0" applyAlignment="0" applyProtection="0"/>
    <xf numFmtId="0" fontId="17" fillId="0" borderId="9" applyNumberFormat="0" applyFill="0" applyAlignment="0" applyProtection="0"/>
    <xf numFmtId="0" fontId="46" fillId="32" borderId="10" applyNumberFormat="0" applyAlignment="0" applyProtection="0"/>
    <xf numFmtId="0" fontId="18" fillId="33" borderId="11" applyNumberFormat="0" applyAlignment="0" applyProtection="0"/>
    <xf numFmtId="0" fontId="9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19" fillId="35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20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37" borderId="12" applyNumberFormat="0" applyFont="0" applyAlignment="0" applyProtection="0"/>
    <xf numFmtId="0" fontId="0" fillId="38" borderId="13" applyNumberFormat="0" applyFont="0" applyAlignment="0" applyProtection="0"/>
    <xf numFmtId="9" fontId="0" fillId="0" borderId="0" applyFont="0" applyFill="0" applyBorder="0" applyAlignment="0" applyProtection="0"/>
    <xf numFmtId="0" fontId="50" fillId="0" borderId="14" applyNumberFormat="0" applyFill="0" applyAlignment="0" applyProtection="0"/>
    <xf numFmtId="0" fontId="22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9" borderId="0" applyNumberFormat="0" applyBorder="0" applyAlignment="0" applyProtection="0"/>
    <xf numFmtId="0" fontId="24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0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distributed"/>
    </xf>
    <xf numFmtId="3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2" fontId="4" fillId="0" borderId="16" xfId="0" applyNumberFormat="1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25" fillId="0" borderId="17" xfId="0" applyFont="1" applyBorder="1" applyAlignment="1">
      <alignment horizontal="center" vertical="center" wrapText="1"/>
    </xf>
    <xf numFmtId="49" fontId="53" fillId="40" borderId="16" xfId="0" applyNumberFormat="1" applyFont="1" applyFill="1" applyBorder="1" applyAlignment="1">
      <alignment horizontal="center" vertical="center"/>
    </xf>
    <xf numFmtId="0" fontId="6" fillId="40" borderId="0" xfId="0" applyFont="1" applyFill="1" applyAlignment="1">
      <alignment vertical="distributed"/>
    </xf>
    <xf numFmtId="0" fontId="4" fillId="40" borderId="0" xfId="0" applyFont="1" applyFill="1" applyAlignment="1">
      <alignment vertical="distributed"/>
    </xf>
    <xf numFmtId="49" fontId="53" fillId="0" borderId="16" xfId="0" applyNumberFormat="1" applyFont="1" applyBorder="1" applyAlignment="1">
      <alignment horizontal="center" vertical="center"/>
    </xf>
    <xf numFmtId="49" fontId="54" fillId="0" borderId="16" xfId="0" applyNumberFormat="1" applyFont="1" applyBorder="1" applyAlignment="1">
      <alignment horizontal="center" vertical="center"/>
    </xf>
    <xf numFmtId="3" fontId="53" fillId="40" borderId="0" xfId="0" applyNumberFormat="1" applyFont="1" applyFill="1" applyAlignment="1">
      <alignment vertical="distributed"/>
    </xf>
    <xf numFmtId="0" fontId="53" fillId="40" borderId="0" xfId="0" applyFont="1" applyFill="1" applyAlignment="1">
      <alignment vertical="distributed"/>
    </xf>
    <xf numFmtId="3" fontId="53" fillId="40" borderId="16" xfId="0" applyNumberFormat="1" applyFont="1" applyFill="1" applyBorder="1" applyAlignment="1">
      <alignment horizontal="right" wrapText="1"/>
    </xf>
    <xf numFmtId="202" fontId="53" fillId="40" borderId="16" xfId="0" applyNumberFormat="1" applyFont="1" applyFill="1" applyBorder="1" applyAlignment="1">
      <alignment horizontal="left" vertical="center" wrapText="1"/>
    </xf>
    <xf numFmtId="3" fontId="54" fillId="0" borderId="0" xfId="0" applyNumberFormat="1" applyFont="1" applyAlignment="1">
      <alignment vertical="distributed"/>
    </xf>
    <xf numFmtId="3" fontId="54" fillId="0" borderId="16" xfId="0" applyNumberFormat="1" applyFont="1" applyBorder="1" applyAlignment="1">
      <alignment horizontal="center" vertical="distributed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49" fontId="54" fillId="0" borderId="0" xfId="0" applyNumberFormat="1" applyFont="1" applyAlignment="1">
      <alignment horizontal="center" vertical="center"/>
    </xf>
    <xf numFmtId="49" fontId="54" fillId="40" borderId="16" xfId="0" applyNumberFormat="1" applyFont="1" applyFill="1" applyBorder="1" applyAlignment="1">
      <alignment horizontal="center" vertical="distributed" wrapText="1"/>
    </xf>
    <xf numFmtId="0" fontId="54" fillId="40" borderId="0" xfId="0" applyFont="1" applyFill="1" applyAlignment="1">
      <alignment vertical="distributed"/>
    </xf>
    <xf numFmtId="49" fontId="53" fillId="40" borderId="16" xfId="0" applyNumberFormat="1" applyFont="1" applyFill="1" applyBorder="1" applyAlignment="1">
      <alignment horizontal="center" vertical="distributed" wrapText="1"/>
    </xf>
    <xf numFmtId="202" fontId="54" fillId="40" borderId="16" xfId="0" applyNumberFormat="1" applyFont="1" applyFill="1" applyBorder="1" applyAlignment="1">
      <alignment vertical="center" wrapText="1"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/>
    </xf>
    <xf numFmtId="3" fontId="53" fillId="0" borderId="0" xfId="0" applyNumberFormat="1" applyFont="1" applyAlignment="1">
      <alignment/>
    </xf>
    <xf numFmtId="0" fontId="6" fillId="0" borderId="0" xfId="91" applyFont="1">
      <alignment/>
      <protection/>
    </xf>
    <xf numFmtId="3" fontId="54" fillId="40" borderId="0" xfId="0" applyNumberFormat="1" applyFont="1" applyFill="1" applyAlignment="1">
      <alignment vertical="distributed"/>
    </xf>
    <xf numFmtId="4" fontId="28" fillId="0" borderId="0" xfId="0" applyNumberFormat="1" applyFont="1" applyAlignment="1">
      <alignment/>
    </xf>
    <xf numFmtId="3" fontId="6" fillId="0" borderId="0" xfId="0" applyNumberFormat="1" applyFont="1" applyAlignment="1">
      <alignment vertical="center" wrapText="1"/>
    </xf>
    <xf numFmtId="4" fontId="54" fillId="40" borderId="16" xfId="0" applyNumberFormat="1" applyFont="1" applyFill="1" applyBorder="1" applyAlignment="1">
      <alignment horizontal="right" vertical="center" wrapText="1"/>
    </xf>
    <xf numFmtId="4" fontId="53" fillId="4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 wrapText="1"/>
    </xf>
    <xf numFmtId="4" fontId="6" fillId="0" borderId="16" xfId="0" applyNumberFormat="1" applyFont="1" applyBorder="1" applyAlignment="1">
      <alignment vertical="center"/>
    </xf>
    <xf numFmtId="4" fontId="6" fillId="0" borderId="16" xfId="0" applyNumberFormat="1" applyFont="1" applyBorder="1" applyAlignment="1">
      <alignment vertical="center" wrapText="1"/>
    </xf>
    <xf numFmtId="0" fontId="53" fillId="0" borderId="16" xfId="92" applyFont="1" applyBorder="1">
      <alignment/>
      <protection/>
    </xf>
    <xf numFmtId="4" fontId="53" fillId="0" borderId="16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54" fillId="40" borderId="16" xfId="0" applyNumberFormat="1" applyFont="1" applyFill="1" applyBorder="1" applyAlignment="1">
      <alignment horizontal="center" vertical="center"/>
    </xf>
    <xf numFmtId="0" fontId="6" fillId="40" borderId="0" xfId="0" applyFont="1" applyFill="1" applyAlignment="1">
      <alignment horizontal="center" vertical="center" wrapText="1"/>
    </xf>
    <xf numFmtId="0" fontId="44" fillId="40" borderId="0" xfId="80" applyFill="1">
      <alignment/>
      <protection/>
    </xf>
    <xf numFmtId="0" fontId="55" fillId="40" borderId="0" xfId="90" applyFont="1" applyFill="1" applyAlignment="1">
      <alignment horizontal="center" vertical="center" wrapText="1"/>
      <protection/>
    </xf>
    <xf numFmtId="0" fontId="44" fillId="40" borderId="0" xfId="80" applyFill="1" applyAlignment="1">
      <alignment horizontal="right"/>
      <protection/>
    </xf>
    <xf numFmtId="0" fontId="56" fillId="40" borderId="16" xfId="80" applyFont="1" applyFill="1" applyBorder="1" applyAlignment="1">
      <alignment horizontal="center" vertical="center" wrapText="1"/>
      <protection/>
    </xf>
    <xf numFmtId="0" fontId="57" fillId="40" borderId="16" xfId="80" applyFont="1" applyFill="1" applyBorder="1" applyAlignment="1" quotePrefix="1">
      <alignment horizontal="center" vertical="center" wrapText="1"/>
      <protection/>
    </xf>
    <xf numFmtId="0" fontId="57" fillId="40" borderId="16" xfId="80" applyFont="1" applyFill="1" applyBorder="1" applyAlignment="1">
      <alignment horizontal="center" vertical="center" wrapText="1"/>
      <protection/>
    </xf>
    <xf numFmtId="2" fontId="57" fillId="40" borderId="16" xfId="80" applyNumberFormat="1" applyFont="1" applyFill="1" applyBorder="1" applyAlignment="1">
      <alignment horizontal="center" vertical="center" wrapText="1"/>
      <protection/>
    </xf>
    <xf numFmtId="2" fontId="57" fillId="40" borderId="16" xfId="80" applyNumberFormat="1" applyFont="1" applyFill="1" applyBorder="1" applyAlignment="1" quotePrefix="1">
      <alignment vertical="center" wrapText="1"/>
      <protection/>
    </xf>
    <xf numFmtId="4" fontId="57" fillId="40" borderId="16" xfId="80" applyNumberFormat="1" applyFont="1" applyFill="1" applyBorder="1" applyAlignment="1">
      <alignment vertical="center" wrapText="1"/>
      <protection/>
    </xf>
    <xf numFmtId="0" fontId="56" fillId="40" borderId="16" xfId="80" applyFont="1" applyFill="1" applyBorder="1" applyAlignment="1" quotePrefix="1">
      <alignment horizontal="center" vertical="center" wrapText="1"/>
      <protection/>
    </xf>
    <xf numFmtId="2" fontId="56" fillId="40" borderId="16" xfId="80" applyNumberFormat="1" applyFont="1" applyFill="1" applyBorder="1" applyAlignment="1" quotePrefix="1">
      <alignment horizontal="center" vertical="center" wrapText="1"/>
      <protection/>
    </xf>
    <xf numFmtId="2" fontId="56" fillId="40" borderId="16" xfId="80" applyNumberFormat="1" applyFont="1" applyFill="1" applyBorder="1" applyAlignment="1" quotePrefix="1">
      <alignment vertical="center" wrapText="1"/>
      <protection/>
    </xf>
    <xf numFmtId="4" fontId="56" fillId="40" borderId="16" xfId="80" applyNumberFormat="1" applyFont="1" applyFill="1" applyBorder="1" applyAlignment="1">
      <alignment vertical="center" wrapText="1"/>
      <protection/>
    </xf>
    <xf numFmtId="2" fontId="57" fillId="40" borderId="16" xfId="80" applyNumberFormat="1" applyFont="1" applyFill="1" applyBorder="1" applyAlignment="1">
      <alignment vertical="center" wrapText="1"/>
      <protection/>
    </xf>
    <xf numFmtId="0" fontId="44" fillId="0" borderId="0" xfId="80">
      <alignment/>
      <protection/>
    </xf>
    <xf numFmtId="0" fontId="57" fillId="40" borderId="0" xfId="80" applyFont="1" applyFill="1" applyAlignment="1">
      <alignment horizontal="left"/>
      <protection/>
    </xf>
    <xf numFmtId="0" fontId="54" fillId="40" borderId="0" xfId="90" applyFont="1" applyFill="1" applyAlignment="1">
      <alignment vertical="center"/>
      <protection/>
    </xf>
    <xf numFmtId="0" fontId="54" fillId="0" borderId="0" xfId="90" applyFont="1">
      <alignment/>
      <protection/>
    </xf>
    <xf numFmtId="0" fontId="6" fillId="40" borderId="0" xfId="0" applyFont="1" applyFill="1" applyAlignment="1">
      <alignment horizontal="center" vertical="center"/>
    </xf>
    <xf numFmtId="0" fontId="6" fillId="41" borderId="0" xfId="0" applyFont="1" applyFill="1" applyAlignment="1">
      <alignment/>
    </xf>
    <xf numFmtId="0" fontId="54" fillId="40" borderId="0" xfId="0" applyFont="1" applyFill="1" applyAlignment="1">
      <alignment horizontal="center" vertical="center"/>
    </xf>
    <xf numFmtId="0" fontId="54" fillId="40" borderId="0" xfId="0" applyFont="1" applyFill="1" applyAlignment="1">
      <alignment/>
    </xf>
    <xf numFmtId="0" fontId="54" fillId="40" borderId="16" xfId="0" applyFont="1" applyFill="1" applyBorder="1" applyAlignment="1">
      <alignment horizontal="center" vertical="center" wrapText="1"/>
    </xf>
    <xf numFmtId="1" fontId="6" fillId="41" borderId="0" xfId="0" applyNumberFormat="1" applyFont="1" applyFill="1" applyAlignment="1">
      <alignment/>
    </xf>
    <xf numFmtId="49" fontId="53" fillId="40" borderId="16" xfId="0" applyNumberFormat="1" applyFont="1" applyFill="1" applyBorder="1" applyAlignment="1">
      <alignment horizontal="center" vertical="center" wrapText="1"/>
    </xf>
    <xf numFmtId="202" fontId="53" fillId="40" borderId="16" xfId="81" applyNumberFormat="1" applyFont="1" applyFill="1" applyBorder="1" applyAlignment="1">
      <alignment horizontal="left" vertical="center"/>
      <protection/>
    </xf>
    <xf numFmtId="3" fontId="53" fillId="40" borderId="16" xfId="81" applyNumberFormat="1" applyFont="1" applyFill="1" applyBorder="1" applyAlignment="1">
      <alignment horizontal="left" vertical="center"/>
      <protection/>
    </xf>
    <xf numFmtId="4" fontId="53" fillId="40" borderId="16" xfId="81" applyNumberFormat="1" applyFont="1" applyFill="1" applyBorder="1" applyAlignment="1">
      <alignment horizontal="center" vertical="center"/>
      <protection/>
    </xf>
    <xf numFmtId="0" fontId="4" fillId="40" borderId="0" xfId="0" applyFont="1" applyFill="1" applyAlignment="1">
      <alignment vertical="center"/>
    </xf>
    <xf numFmtId="0" fontId="4" fillId="41" borderId="0" xfId="0" applyFont="1" applyFill="1" applyAlignment="1">
      <alignment/>
    </xf>
    <xf numFmtId="4" fontId="54" fillId="40" borderId="16" xfId="81" applyNumberFormat="1" applyFont="1" applyFill="1" applyBorder="1" applyAlignment="1">
      <alignment horizontal="center" vertical="center"/>
      <protection/>
    </xf>
    <xf numFmtId="4" fontId="54" fillId="40" borderId="16" xfId="0" applyNumberFormat="1" applyFont="1" applyFill="1" applyBorder="1" applyAlignment="1">
      <alignment horizontal="center" vertical="center"/>
    </xf>
    <xf numFmtId="0" fontId="53" fillId="40" borderId="16" xfId="0" applyFont="1" applyFill="1" applyBorder="1" applyAlignment="1">
      <alignment horizontal="left" vertical="center" wrapText="1"/>
    </xf>
    <xf numFmtId="0" fontId="53" fillId="40" borderId="16" xfId="0" applyFont="1" applyFill="1" applyBorder="1" applyAlignment="1">
      <alignment horizontal="center" vertical="center" wrapText="1"/>
    </xf>
    <xf numFmtId="202" fontId="53" fillId="40" borderId="16" xfId="0" applyNumberFormat="1" applyFont="1" applyFill="1" applyBorder="1" applyAlignment="1">
      <alignment horizontal="left" vertical="center"/>
    </xf>
    <xf numFmtId="3" fontId="58" fillId="40" borderId="16" xfId="0" applyNumberFormat="1" applyFont="1" applyFill="1" applyBorder="1" applyAlignment="1">
      <alignment horizontal="left" vertical="center"/>
    </xf>
    <xf numFmtId="4" fontId="53" fillId="40" borderId="16" xfId="81" applyNumberFormat="1" applyFont="1" applyFill="1" applyBorder="1" applyAlignment="1">
      <alignment horizontal="center" vertical="center" wrapText="1"/>
      <protection/>
    </xf>
    <xf numFmtId="4" fontId="4" fillId="41" borderId="0" xfId="0" applyNumberFormat="1" applyFont="1" applyFill="1" applyAlignment="1">
      <alignment/>
    </xf>
    <xf numFmtId="202" fontId="6" fillId="41" borderId="0" xfId="0" applyNumberFormat="1" applyFont="1" applyFill="1" applyAlignment="1">
      <alignment horizontal="center" vertical="center"/>
    </xf>
    <xf numFmtId="202" fontId="6" fillId="41" borderId="0" xfId="0" applyNumberFormat="1" applyFont="1" applyFill="1" applyAlignment="1">
      <alignment/>
    </xf>
    <xf numFmtId="0" fontId="6" fillId="41" borderId="0" xfId="0" applyFont="1" applyFill="1" applyAlignment="1">
      <alignment vertical="center" wrapText="1"/>
    </xf>
    <xf numFmtId="0" fontId="6" fillId="40" borderId="0" xfId="0" applyFont="1" applyFill="1" applyAlignment="1">
      <alignment vertical="center" wrapText="1"/>
    </xf>
    <xf numFmtId="0" fontId="30" fillId="41" borderId="0" xfId="0" applyFont="1" applyFill="1" applyAlignment="1">
      <alignment vertical="center" wrapText="1"/>
    </xf>
    <xf numFmtId="0" fontId="30" fillId="41" borderId="0" xfId="0" applyFont="1" applyFill="1" applyAlignment="1">
      <alignment horizontal="left" vertical="center" wrapText="1"/>
    </xf>
    <xf numFmtId="0" fontId="30" fillId="40" borderId="0" xfId="0" applyFont="1" applyFill="1" applyAlignment="1">
      <alignment vertical="center" wrapText="1"/>
    </xf>
    <xf numFmtId="0" fontId="30" fillId="41" borderId="0" xfId="0" applyFont="1" applyFill="1" applyAlignment="1">
      <alignment/>
    </xf>
    <xf numFmtId="3" fontId="6" fillId="41" borderId="0" xfId="0" applyNumberFormat="1" applyFont="1" applyFill="1" applyAlignment="1">
      <alignment horizontal="center" vertical="center"/>
    </xf>
    <xf numFmtId="0" fontId="6" fillId="40" borderId="0" xfId="0" applyFont="1" applyFill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1" fillId="40" borderId="0" xfId="0" applyFont="1" applyFill="1" applyAlignment="1">
      <alignment horizontal="center" vertical="center" wrapText="1"/>
    </xf>
    <xf numFmtId="0" fontId="6" fillId="0" borderId="0" xfId="91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56" fillId="40" borderId="16" xfId="80" applyFont="1" applyFill="1" applyBorder="1" applyAlignment="1">
      <alignment horizontal="center" vertical="center" wrapText="1"/>
      <protection/>
    </xf>
    <xf numFmtId="0" fontId="6" fillId="40" borderId="0" xfId="90" applyFont="1" applyFill="1" applyAlignment="1">
      <alignment horizontal="center" vertical="center" wrapText="1"/>
      <protection/>
    </xf>
    <xf numFmtId="49" fontId="55" fillId="40" borderId="0" xfId="90" applyNumberFormat="1" applyFont="1" applyFill="1" applyAlignment="1">
      <alignment horizontal="center" vertical="center"/>
      <protection/>
    </xf>
    <xf numFmtId="0" fontId="55" fillId="40" borderId="0" xfId="90" applyFont="1" applyFill="1" applyAlignment="1">
      <alignment horizontal="center" vertical="center" wrapText="1"/>
      <protection/>
    </xf>
    <xf numFmtId="0" fontId="60" fillId="40" borderId="16" xfId="80" applyFont="1" applyFill="1" applyBorder="1" applyAlignment="1">
      <alignment horizontal="center" vertical="center" wrapText="1"/>
      <protection/>
    </xf>
    <xf numFmtId="0" fontId="54" fillId="40" borderId="21" xfId="0" applyFont="1" applyFill="1" applyBorder="1" applyAlignment="1">
      <alignment horizontal="center" vertical="center" wrapText="1"/>
    </xf>
    <xf numFmtId="0" fontId="54" fillId="40" borderId="23" xfId="0" applyFont="1" applyFill="1" applyBorder="1" applyAlignment="1">
      <alignment horizontal="center" vertical="center" wrapText="1"/>
    </xf>
    <xf numFmtId="0" fontId="54" fillId="40" borderId="32" xfId="0" applyFont="1" applyFill="1" applyBorder="1" applyAlignment="1">
      <alignment horizontal="center" vertical="center" wrapText="1"/>
    </xf>
    <xf numFmtId="0" fontId="54" fillId="40" borderId="33" xfId="0" applyFont="1" applyFill="1" applyBorder="1" applyAlignment="1">
      <alignment horizontal="center" vertical="center" wrapText="1"/>
    </xf>
    <xf numFmtId="0" fontId="54" fillId="40" borderId="27" xfId="0" applyFont="1" applyFill="1" applyBorder="1" applyAlignment="1">
      <alignment horizontal="center" vertical="center" wrapText="1"/>
    </xf>
    <xf numFmtId="0" fontId="54" fillId="40" borderId="29" xfId="0" applyFont="1" applyFill="1" applyBorder="1" applyAlignment="1">
      <alignment horizontal="center" vertical="center" wrapText="1"/>
    </xf>
    <xf numFmtId="3" fontId="54" fillId="40" borderId="27" xfId="81" applyNumberFormat="1" applyFont="1" applyFill="1" applyBorder="1" applyAlignment="1">
      <alignment horizontal="center" vertical="center" wrapText="1"/>
      <protection/>
    </xf>
    <xf numFmtId="3" fontId="54" fillId="40" borderId="29" xfId="81" applyNumberFormat="1" applyFont="1" applyFill="1" applyBorder="1" applyAlignment="1">
      <alignment horizontal="center" vertical="center" wrapText="1"/>
      <protection/>
    </xf>
    <xf numFmtId="0" fontId="54" fillId="40" borderId="16" xfId="0" applyFont="1" applyFill="1" applyBorder="1" applyAlignment="1">
      <alignment horizontal="center" vertical="center" wrapText="1"/>
    </xf>
    <xf numFmtId="0" fontId="6" fillId="40" borderId="0" xfId="0" applyFont="1" applyFill="1" applyAlignment="1">
      <alignment horizontal="center" vertical="center"/>
    </xf>
    <xf numFmtId="0" fontId="54" fillId="40" borderId="0" xfId="0" applyFont="1" applyFill="1" applyAlignment="1">
      <alignment horizontal="center" vertical="center" wrapText="1"/>
    </xf>
    <xf numFmtId="0" fontId="55" fillId="40" borderId="0" xfId="0" applyFont="1" applyFill="1" applyAlignment="1">
      <alignment horizontal="center" vertical="center" wrapText="1"/>
    </xf>
  </cellXfs>
  <cellStyles count="9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2 2" xfId="74"/>
    <cellStyle name="Заголовок 3" xfId="75"/>
    <cellStyle name="Заголовок 4" xfId="76"/>
    <cellStyle name="Звичайний 2" xfId="77"/>
    <cellStyle name="Звичайний 2 2" xfId="78"/>
    <cellStyle name="Звичайний 2 3" xfId="79"/>
    <cellStyle name="Звичайний 3" xfId="80"/>
    <cellStyle name="Звичайний_Додаток _ 3 зм_ни 4575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ейтральный" xfId="87"/>
    <cellStyle name="Нейтральный 2" xfId="88"/>
    <cellStyle name="Обычный 2" xfId="89"/>
    <cellStyle name="Обычный 3" xfId="90"/>
    <cellStyle name="Обычный_дод на комісію про затверд бюд 2004_Dod 4." xfId="91"/>
    <cellStyle name="Обычный_Додатки 2004 2" xfId="92"/>
    <cellStyle name="Followed Hyperlink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showZeros="0" view="pageBreakPreview" zoomScale="85" zoomScaleNormal="70" zoomScaleSheetLayoutView="85" workbookViewId="0" topLeftCell="A1">
      <pane xSplit="4" ySplit="9" topLeftCell="E10" activePane="bottomRight" state="frozen"/>
      <selection pane="topLeft" activeCell="B110" sqref="B110"/>
      <selection pane="topRight" activeCell="B110" sqref="B110"/>
      <selection pane="bottomLeft" activeCell="B110" sqref="B110"/>
      <selection pane="bottomRight" activeCell="K1" sqref="K1:P1"/>
    </sheetView>
  </sheetViews>
  <sheetFormatPr defaultColWidth="9.00390625" defaultRowHeight="12.75"/>
  <cols>
    <col min="1" max="1" width="16.875" style="8" customWidth="1"/>
    <col min="2" max="2" width="17.125" style="8" customWidth="1"/>
    <col min="3" max="3" width="19.75390625" style="1" customWidth="1"/>
    <col min="4" max="4" width="68.875" style="2" customWidth="1"/>
    <col min="5" max="5" width="18.375" style="7" customWidth="1"/>
    <col min="6" max="6" width="19.25390625" style="1" customWidth="1"/>
    <col min="7" max="7" width="16.125" style="1" customWidth="1"/>
    <col min="8" max="8" width="16.75390625" style="1" customWidth="1"/>
    <col min="9" max="9" width="16.875" style="1" customWidth="1"/>
    <col min="10" max="10" width="18.25390625" style="7" customWidth="1"/>
    <col min="11" max="11" width="19.125" style="1" customWidth="1"/>
    <col min="12" max="12" width="16.75390625" style="1" customWidth="1"/>
    <col min="13" max="13" width="15.00390625" style="1" customWidth="1"/>
    <col min="14" max="14" width="15.75390625" style="1" customWidth="1"/>
    <col min="15" max="15" width="17.75390625" style="1" customWidth="1"/>
    <col min="16" max="16" width="18.625" style="1" customWidth="1"/>
    <col min="17" max="17" width="16.375" style="1" hidden="1" customWidth="1"/>
    <col min="18" max="18" width="14.75390625" style="1" hidden="1" customWidth="1"/>
    <col min="19" max="19" width="12.625" style="1" hidden="1" customWidth="1"/>
    <col min="20" max="21" width="9.125" style="1" hidden="1" customWidth="1"/>
    <col min="22" max="22" width="18.125" style="1" hidden="1" customWidth="1"/>
    <col min="23" max="28" width="9.125" style="1" hidden="1" customWidth="1"/>
    <col min="29" max="29" width="13.625" style="1" customWidth="1"/>
    <col min="30" max="31" width="13.875" style="1" bestFit="1" customWidth="1"/>
    <col min="32" max="16384" width="9.125" style="1" customWidth="1"/>
  </cols>
  <sheetData>
    <row r="1" spans="1:29" ht="133.5" customHeight="1">
      <c r="A1" s="33"/>
      <c r="B1" s="33"/>
      <c r="C1" s="39"/>
      <c r="D1" s="32"/>
      <c r="E1" s="31"/>
      <c r="F1" s="39"/>
      <c r="G1" s="39"/>
      <c r="H1" s="39"/>
      <c r="I1" s="39"/>
      <c r="J1" s="31"/>
      <c r="K1" s="106" t="s">
        <v>65</v>
      </c>
      <c r="L1" s="106"/>
      <c r="M1" s="106"/>
      <c r="N1" s="106"/>
      <c r="O1" s="106"/>
      <c r="P1" s="106"/>
      <c r="Q1" s="30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ht="21.75" customHeight="1">
      <c r="A2" s="108" t="s">
        <v>41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30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ht="24" customHeight="1">
      <c r="A3" s="109" t="s">
        <v>32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29" ht="15.75">
      <c r="A4" s="33"/>
      <c r="B4" s="33"/>
      <c r="C4" s="39"/>
      <c r="D4" s="32"/>
      <c r="E4" s="31"/>
      <c r="F4" s="39"/>
      <c r="G4" s="39"/>
      <c r="H4" s="39"/>
      <c r="I4" s="39"/>
      <c r="J4" s="31"/>
      <c r="K4" s="39"/>
      <c r="L4" s="39"/>
      <c r="M4" s="39"/>
      <c r="N4" s="39"/>
      <c r="O4" s="39"/>
      <c r="P4" s="29" t="s">
        <v>15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1:29" ht="58.5" customHeight="1">
      <c r="A5" s="110" t="s">
        <v>27</v>
      </c>
      <c r="B5" s="113" t="s">
        <v>28</v>
      </c>
      <c r="C5" s="113" t="s">
        <v>29</v>
      </c>
      <c r="D5" s="116" t="s">
        <v>30</v>
      </c>
      <c r="E5" s="107" t="s">
        <v>12</v>
      </c>
      <c r="F5" s="107"/>
      <c r="G5" s="107"/>
      <c r="H5" s="107"/>
      <c r="I5" s="107"/>
      <c r="J5" s="107" t="s">
        <v>13</v>
      </c>
      <c r="K5" s="107"/>
      <c r="L5" s="107"/>
      <c r="M5" s="107"/>
      <c r="N5" s="107"/>
      <c r="O5" s="107"/>
      <c r="P5" s="107" t="s">
        <v>0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</row>
    <row r="6" spans="1:29" ht="18.75">
      <c r="A6" s="111"/>
      <c r="B6" s="114"/>
      <c r="C6" s="114"/>
      <c r="D6" s="117"/>
      <c r="E6" s="107" t="s">
        <v>24</v>
      </c>
      <c r="F6" s="107" t="s">
        <v>6</v>
      </c>
      <c r="G6" s="107" t="s">
        <v>1</v>
      </c>
      <c r="H6" s="107"/>
      <c r="I6" s="107" t="s">
        <v>7</v>
      </c>
      <c r="J6" s="107" t="s">
        <v>24</v>
      </c>
      <c r="K6" s="119" t="s">
        <v>26</v>
      </c>
      <c r="L6" s="107" t="s">
        <v>6</v>
      </c>
      <c r="M6" s="107" t="s">
        <v>1</v>
      </c>
      <c r="N6" s="107"/>
      <c r="O6" s="107" t="s">
        <v>7</v>
      </c>
      <c r="P6" s="107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</row>
    <row r="7" spans="1:29" ht="13.5" customHeight="1">
      <c r="A7" s="111"/>
      <c r="B7" s="114"/>
      <c r="C7" s="114"/>
      <c r="D7" s="117"/>
      <c r="E7" s="107"/>
      <c r="F7" s="107"/>
      <c r="G7" s="107" t="s">
        <v>2</v>
      </c>
      <c r="H7" s="107" t="s">
        <v>4</v>
      </c>
      <c r="I7" s="107"/>
      <c r="J7" s="107"/>
      <c r="K7" s="120"/>
      <c r="L7" s="107"/>
      <c r="M7" s="107" t="s">
        <v>2</v>
      </c>
      <c r="N7" s="107" t="s">
        <v>3</v>
      </c>
      <c r="O7" s="107"/>
      <c r="P7" s="107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</row>
    <row r="8" spans="1:29" ht="76.5" customHeight="1">
      <c r="A8" s="112"/>
      <c r="B8" s="115"/>
      <c r="C8" s="115"/>
      <c r="D8" s="118"/>
      <c r="E8" s="107"/>
      <c r="F8" s="107"/>
      <c r="G8" s="107"/>
      <c r="H8" s="107"/>
      <c r="I8" s="107"/>
      <c r="J8" s="107"/>
      <c r="K8" s="121"/>
      <c r="L8" s="107"/>
      <c r="M8" s="107"/>
      <c r="N8" s="107"/>
      <c r="O8" s="107"/>
      <c r="P8" s="107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</row>
    <row r="9" spans="1:29" s="10" customFormat="1" ht="12.75" customHeight="1">
      <c r="A9" s="28">
        <v>1</v>
      </c>
      <c r="B9" s="28">
        <f aca="true" t="shared" si="0" ref="B9:K9">A9+1</f>
        <v>2</v>
      </c>
      <c r="C9" s="28">
        <f t="shared" si="0"/>
        <v>3</v>
      </c>
      <c r="D9" s="28">
        <f t="shared" si="0"/>
        <v>4</v>
      </c>
      <c r="E9" s="28">
        <f t="shared" si="0"/>
        <v>5</v>
      </c>
      <c r="F9" s="28">
        <f t="shared" si="0"/>
        <v>6</v>
      </c>
      <c r="G9" s="28">
        <f t="shared" si="0"/>
        <v>7</v>
      </c>
      <c r="H9" s="28">
        <f t="shared" si="0"/>
        <v>8</v>
      </c>
      <c r="I9" s="28">
        <f t="shared" si="0"/>
        <v>9</v>
      </c>
      <c r="J9" s="28">
        <f t="shared" si="0"/>
        <v>10</v>
      </c>
      <c r="K9" s="28">
        <f t="shared" si="0"/>
        <v>11</v>
      </c>
      <c r="L9" s="28">
        <v>12</v>
      </c>
      <c r="M9" s="28">
        <f>L9+1</f>
        <v>13</v>
      </c>
      <c r="N9" s="28">
        <f>M9+1</f>
        <v>14</v>
      </c>
      <c r="O9" s="28">
        <f>N9+1</f>
        <v>15</v>
      </c>
      <c r="P9" s="28">
        <v>16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s="20" customFormat="1" ht="34.5" customHeight="1">
      <c r="A10" s="21" t="s">
        <v>33</v>
      </c>
      <c r="B10" s="18" t="s">
        <v>34</v>
      </c>
      <c r="C10" s="36"/>
      <c r="D10" s="26" t="s">
        <v>39</v>
      </c>
      <c r="E10" s="46">
        <f aca="true" t="shared" si="1" ref="E10:O10">E11</f>
        <v>-13000</v>
      </c>
      <c r="F10" s="46">
        <f t="shared" si="1"/>
        <v>-13000</v>
      </c>
      <c r="G10" s="46">
        <f t="shared" si="1"/>
        <v>-13000</v>
      </c>
      <c r="H10" s="46">
        <f t="shared" si="1"/>
        <v>0</v>
      </c>
      <c r="I10" s="46">
        <f t="shared" si="1"/>
        <v>0</v>
      </c>
      <c r="J10" s="46">
        <f t="shared" si="1"/>
        <v>13000</v>
      </c>
      <c r="K10" s="46">
        <f t="shared" si="1"/>
        <v>13000</v>
      </c>
      <c r="L10" s="46">
        <f t="shared" si="1"/>
        <v>0</v>
      </c>
      <c r="M10" s="46">
        <f t="shared" si="1"/>
        <v>0</v>
      </c>
      <c r="N10" s="46">
        <f t="shared" si="1"/>
        <v>0</v>
      </c>
      <c r="O10" s="46">
        <f t="shared" si="1"/>
        <v>13000</v>
      </c>
      <c r="P10" s="46">
        <f>J10+E10+0.00001</f>
        <v>1E-05</v>
      </c>
      <c r="Q10" s="24">
        <v>36101561</v>
      </c>
      <c r="R10" s="23">
        <f>P10-Q10</f>
        <v>-36101560.99999</v>
      </c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3"/>
    </row>
    <row r="11" spans="1:29" s="20" customFormat="1" ht="36" customHeight="1">
      <c r="A11" s="21" t="s">
        <v>35</v>
      </c>
      <c r="B11" s="18"/>
      <c r="C11" s="36"/>
      <c r="D11" s="26" t="s">
        <v>40</v>
      </c>
      <c r="E11" s="46">
        <f aca="true" t="shared" si="2" ref="E11:O11">SUM(E12:E12)</f>
        <v>-13000</v>
      </c>
      <c r="F11" s="46">
        <f t="shared" si="2"/>
        <v>-13000</v>
      </c>
      <c r="G11" s="46">
        <f t="shared" si="2"/>
        <v>-13000</v>
      </c>
      <c r="H11" s="46">
        <f t="shared" si="2"/>
        <v>0</v>
      </c>
      <c r="I11" s="46">
        <f t="shared" si="2"/>
        <v>0</v>
      </c>
      <c r="J11" s="46">
        <f t="shared" si="2"/>
        <v>13000</v>
      </c>
      <c r="K11" s="46">
        <f t="shared" si="2"/>
        <v>13000</v>
      </c>
      <c r="L11" s="46">
        <f t="shared" si="2"/>
        <v>0</v>
      </c>
      <c r="M11" s="46">
        <f t="shared" si="2"/>
        <v>0</v>
      </c>
      <c r="N11" s="46">
        <f t="shared" si="2"/>
        <v>0</v>
      </c>
      <c r="O11" s="46">
        <f t="shared" si="2"/>
        <v>13000</v>
      </c>
      <c r="P11" s="46">
        <f>J11+E11+0.00001</f>
        <v>1E-05</v>
      </c>
      <c r="Q11" s="25" t="e">
        <f>Q12+#REF!+#REF!+#REF!+#REF!+#REF!+#REF!</f>
        <v>#REF!</v>
      </c>
      <c r="R11" s="25" t="e">
        <f>R12+#REF!+#REF!+#REF!+#REF!+#REF!+#REF!</f>
        <v>#REF!</v>
      </c>
      <c r="S11" s="25" t="e">
        <f>S12+#REF!+#REF!+#REF!+#REF!+#REF!+#REF!</f>
        <v>#REF!</v>
      </c>
      <c r="T11" s="25" t="e">
        <f>T12+#REF!+#REF!+#REF!+#REF!+#REF!+#REF!</f>
        <v>#REF!</v>
      </c>
      <c r="U11" s="25" t="e">
        <f>U12+#REF!+#REF!+#REF!+#REF!+#REF!+#REF!</f>
        <v>#REF!</v>
      </c>
      <c r="V11" s="25" t="e">
        <f>V12+#REF!+#REF!+#REF!+#REF!+#REF!+#REF!</f>
        <v>#REF!</v>
      </c>
      <c r="W11" s="25" t="e">
        <f>W12+#REF!+#REF!+#REF!+#REF!+#REF!+#REF!</f>
        <v>#REF!</v>
      </c>
      <c r="X11" s="25" t="e">
        <f>X12+#REF!+#REF!+#REF!+#REF!+#REF!+#REF!</f>
        <v>#REF!</v>
      </c>
      <c r="Y11" s="25" t="e">
        <f>Y12+#REF!+#REF!+#REF!+#REF!+#REF!+#REF!</f>
        <v>#REF!</v>
      </c>
      <c r="Z11" s="25" t="e">
        <f>Z12+#REF!+#REF!+#REF!+#REF!+#REF!+#REF!</f>
        <v>#REF!</v>
      </c>
      <c r="AA11" s="25" t="e">
        <f>AA12+#REF!+#REF!+#REF!+#REF!+#REF!+#REF!</f>
        <v>#REF!</v>
      </c>
      <c r="AB11" s="25" t="e">
        <f>AB12+#REF!+#REF!+#REF!+#REF!+#REF!+#REF!</f>
        <v>#REF!</v>
      </c>
      <c r="AC11" s="24"/>
    </row>
    <row r="12" spans="1:29" s="19" customFormat="1" ht="47.25">
      <c r="A12" s="22" t="s">
        <v>36</v>
      </c>
      <c r="B12" s="57" t="s">
        <v>37</v>
      </c>
      <c r="C12" s="34" t="s">
        <v>8</v>
      </c>
      <c r="D12" s="37" t="s">
        <v>38</v>
      </c>
      <c r="E12" s="45">
        <f>F12+I12</f>
        <v>-13000</v>
      </c>
      <c r="F12" s="45">
        <v>-13000</v>
      </c>
      <c r="G12" s="45">
        <v>-13000</v>
      </c>
      <c r="H12" s="45"/>
      <c r="I12" s="45"/>
      <c r="J12" s="45">
        <v>13000</v>
      </c>
      <c r="K12" s="45">
        <v>13000</v>
      </c>
      <c r="L12" s="45"/>
      <c r="M12" s="45"/>
      <c r="N12" s="45"/>
      <c r="O12" s="45">
        <v>13000</v>
      </c>
      <c r="P12" s="45"/>
      <c r="Q12" s="35">
        <v>24239161</v>
      </c>
      <c r="R12" s="42">
        <f>P12-Q12</f>
        <v>-24239161</v>
      </c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</row>
    <row r="13" spans="1:29" s="19" customFormat="1" ht="15.75">
      <c r="A13" s="22" t="s">
        <v>42</v>
      </c>
      <c r="B13" s="57" t="s">
        <v>43</v>
      </c>
      <c r="C13" s="34" t="s">
        <v>44</v>
      </c>
      <c r="D13" s="37" t="s">
        <v>45</v>
      </c>
      <c r="E13" s="45">
        <v>9000</v>
      </c>
      <c r="F13" s="45">
        <v>9000</v>
      </c>
      <c r="G13" s="45"/>
      <c r="H13" s="45"/>
      <c r="I13" s="45"/>
      <c r="J13" s="45">
        <f>L13+O13</f>
        <v>0</v>
      </c>
      <c r="K13" s="45"/>
      <c r="L13" s="45"/>
      <c r="M13" s="45"/>
      <c r="N13" s="45"/>
      <c r="O13" s="45"/>
      <c r="P13" s="45">
        <v>9000</v>
      </c>
      <c r="Q13" s="35"/>
      <c r="R13" s="4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</row>
    <row r="14" spans="1:29" s="19" customFormat="1" ht="31.5">
      <c r="A14" s="22" t="s">
        <v>46</v>
      </c>
      <c r="B14" s="57" t="s">
        <v>47</v>
      </c>
      <c r="C14" s="34" t="s">
        <v>48</v>
      </c>
      <c r="D14" s="37" t="s">
        <v>49</v>
      </c>
      <c r="E14" s="45">
        <v>-9000</v>
      </c>
      <c r="F14" s="45">
        <v>-9000</v>
      </c>
      <c r="G14" s="45"/>
      <c r="H14" s="45"/>
      <c r="I14" s="45"/>
      <c r="J14" s="45">
        <f>L14+O14</f>
        <v>0</v>
      </c>
      <c r="K14" s="45"/>
      <c r="L14" s="45"/>
      <c r="M14" s="45"/>
      <c r="N14" s="45"/>
      <c r="O14" s="45"/>
      <c r="P14" s="45">
        <v>-9000</v>
      </c>
      <c r="Q14" s="35"/>
      <c r="R14" s="4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</row>
    <row r="15" spans="1:29" s="7" customFormat="1" ht="15.75">
      <c r="A15" s="51"/>
      <c r="B15" s="51"/>
      <c r="C15" s="51"/>
      <c r="D15" s="51" t="s">
        <v>9</v>
      </c>
      <c r="E15" s="52">
        <f>E10</f>
        <v>-13000</v>
      </c>
      <c r="F15" s="52">
        <f aca="true" t="shared" si="3" ref="F15:P15">F10</f>
        <v>-13000</v>
      </c>
      <c r="G15" s="52">
        <f t="shared" si="3"/>
        <v>-13000</v>
      </c>
      <c r="H15" s="52">
        <f t="shared" si="3"/>
        <v>0</v>
      </c>
      <c r="I15" s="52">
        <f t="shared" si="3"/>
        <v>0</v>
      </c>
      <c r="J15" s="52">
        <f t="shared" si="3"/>
        <v>13000</v>
      </c>
      <c r="K15" s="52">
        <f t="shared" si="3"/>
        <v>13000</v>
      </c>
      <c r="L15" s="52">
        <f t="shared" si="3"/>
        <v>0</v>
      </c>
      <c r="M15" s="52">
        <f t="shared" si="3"/>
        <v>0</v>
      </c>
      <c r="N15" s="52">
        <f t="shared" si="3"/>
        <v>0</v>
      </c>
      <c r="O15" s="52">
        <f t="shared" si="3"/>
        <v>13000</v>
      </c>
      <c r="P15" s="52">
        <f t="shared" si="3"/>
        <v>1E-05</v>
      </c>
      <c r="Q15" s="40">
        <v>726901777</v>
      </c>
      <c r="R15" s="27">
        <f>P15-Q15</f>
        <v>-726901776.99999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</row>
    <row r="16" spans="1:29" ht="35.25" customHeight="1">
      <c r="A16" s="33"/>
      <c r="B16" s="33"/>
      <c r="C16" s="39"/>
      <c r="D16" s="32"/>
      <c r="E16" s="31"/>
      <c r="F16" s="39"/>
      <c r="G16" s="39"/>
      <c r="H16" s="39"/>
      <c r="I16" s="39"/>
      <c r="J16" s="40"/>
      <c r="K16" s="38"/>
      <c r="L16" s="39"/>
      <c r="M16" s="39"/>
      <c r="N16" s="39"/>
      <c r="O16" s="39"/>
      <c r="P16" s="39"/>
      <c r="Q16" s="38">
        <f>P15-Q15</f>
        <v>-726901776.99999</v>
      </c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</row>
    <row r="17" spans="1:29" ht="35.25" customHeight="1">
      <c r="A17" s="33"/>
      <c r="B17" s="33"/>
      <c r="C17" s="39"/>
      <c r="D17" s="32" t="s">
        <v>5</v>
      </c>
      <c r="E17" s="31"/>
      <c r="F17" s="39"/>
      <c r="G17" s="39"/>
      <c r="H17" s="39"/>
      <c r="I17" s="39"/>
      <c r="J17" s="40"/>
      <c r="K17" s="38"/>
      <c r="L17" s="39"/>
      <c r="M17" s="39"/>
      <c r="N17" s="39"/>
      <c r="O17" s="39"/>
      <c r="P17" s="39" t="s">
        <v>10</v>
      </c>
      <c r="Q17" s="38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</row>
    <row r="18" ht="35.25" customHeight="1"/>
    <row r="19" ht="15.75">
      <c r="P19" s="12" t="e">
        <f>P15-#REF!</f>
        <v>#REF!</v>
      </c>
    </row>
    <row r="20" spans="5:16" ht="15.75">
      <c r="E20" s="13">
        <f>E15+-22100</f>
        <v>-35100</v>
      </c>
      <c r="K20" s="12"/>
      <c r="P20" s="12"/>
    </row>
    <row r="21" spans="5:16" ht="15.75">
      <c r="E21" s="13"/>
      <c r="F21" s="12"/>
      <c r="J21" s="13"/>
      <c r="K21" s="12"/>
      <c r="P21" s="12"/>
    </row>
    <row r="22" spans="5:11" ht="15.75">
      <c r="E22" s="43"/>
      <c r="F22" s="12"/>
      <c r="H22" s="12"/>
      <c r="J22" s="13"/>
      <c r="K22" s="12"/>
    </row>
    <row r="23" spans="5:16" ht="15.75">
      <c r="E23" s="13"/>
      <c r="H23" s="12"/>
      <c r="P23" s="12"/>
    </row>
    <row r="24" spans="5:16" ht="15.75">
      <c r="E24" s="13"/>
      <c r="F24" s="12"/>
      <c r="J24" s="11"/>
      <c r="P24" s="12"/>
    </row>
    <row r="25" spans="5:16" ht="15.75">
      <c r="E25" s="44"/>
      <c r="P25" s="12"/>
    </row>
    <row r="26" ht="15.75">
      <c r="E26" s="11"/>
    </row>
    <row r="27" ht="15.75">
      <c r="E27" s="11"/>
    </row>
    <row r="28" ht="15.75">
      <c r="E28" s="13"/>
    </row>
  </sheetData>
  <sheetProtection/>
  <autoFilter ref="A9:IR17"/>
  <mergeCells count="23">
    <mergeCell ref="N7:N8"/>
    <mergeCell ref="K6:K8"/>
    <mergeCell ref="J5:O5"/>
    <mergeCell ref="E6:E8"/>
    <mergeCell ref="G6:H6"/>
    <mergeCell ref="I6:I8"/>
    <mergeCell ref="A5:A8"/>
    <mergeCell ref="E5:I5"/>
    <mergeCell ref="G7:G8"/>
    <mergeCell ref="H7:H8"/>
    <mergeCell ref="B5:B8"/>
    <mergeCell ref="C5:C8"/>
    <mergeCell ref="D5:D8"/>
    <mergeCell ref="K1:P1"/>
    <mergeCell ref="L6:L8"/>
    <mergeCell ref="M6:N6"/>
    <mergeCell ref="O6:O8"/>
    <mergeCell ref="P5:P8"/>
    <mergeCell ref="M7:M8"/>
    <mergeCell ref="A2:P2"/>
    <mergeCell ref="A3:P3"/>
    <mergeCell ref="J6:J8"/>
    <mergeCell ref="F6:F8"/>
  </mergeCells>
  <printOptions/>
  <pageMargins left="0.2362204724409449" right="0.1968503937007874" top="0.4724409448818898" bottom="0.4724409448818898" header="0.2362204724409449" footer="0.2755905511811024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showZeros="0" view="pageBreakPreview" zoomScaleSheetLayoutView="100" zoomScalePageLayoutView="0" workbookViewId="0" topLeftCell="A1">
      <selection activeCell="F1" sqref="F1:I1"/>
    </sheetView>
  </sheetViews>
  <sheetFormatPr defaultColWidth="8.875" defaultRowHeight="12.75"/>
  <cols>
    <col min="1" max="1" width="8.875" style="1" customWidth="1"/>
    <col min="2" max="2" width="11.25390625" style="1" customWidth="1"/>
    <col min="3" max="3" width="33.625" style="1" customWidth="1"/>
    <col min="4" max="4" width="16.00390625" style="1" customWidth="1"/>
    <col min="5" max="5" width="17.875" style="1" bestFit="1" customWidth="1"/>
    <col min="6" max="6" width="23.125" style="1" customWidth="1"/>
    <col min="7" max="7" width="20.625" style="1" customWidth="1"/>
    <col min="8" max="8" width="2.875" style="1" customWidth="1"/>
    <col min="9" max="9" width="19.00390625" style="1" customWidth="1"/>
    <col min="10" max="10" width="13.375" style="1" bestFit="1" customWidth="1"/>
    <col min="11" max="16384" width="8.875" style="1" customWidth="1"/>
  </cols>
  <sheetData>
    <row r="1" spans="4:9" ht="126" customHeight="1">
      <c r="D1" s="16"/>
      <c r="E1" s="16"/>
      <c r="F1" s="122" t="s">
        <v>66</v>
      </c>
      <c r="G1" s="122"/>
      <c r="H1" s="122"/>
      <c r="I1" s="122"/>
    </row>
    <row r="4" spans="3:7" ht="18.75">
      <c r="C4" s="124" t="s">
        <v>31</v>
      </c>
      <c r="D4" s="124"/>
      <c r="E4" s="124"/>
      <c r="F4" s="124"/>
      <c r="G4" s="124"/>
    </row>
    <row r="5" spans="4:7" ht="15.75">
      <c r="D5" s="14"/>
      <c r="G5" s="14" t="s">
        <v>15</v>
      </c>
    </row>
    <row r="6" spans="2:7" ht="18.75" customHeight="1">
      <c r="B6" s="125" t="s">
        <v>11</v>
      </c>
      <c r="C6" s="125" t="s">
        <v>14</v>
      </c>
      <c r="D6" s="125" t="s">
        <v>24</v>
      </c>
      <c r="E6" s="125" t="s">
        <v>12</v>
      </c>
      <c r="F6" s="127" t="s">
        <v>13</v>
      </c>
      <c r="G6" s="128"/>
    </row>
    <row r="7" spans="2:7" ht="56.25">
      <c r="B7" s="126"/>
      <c r="C7" s="126"/>
      <c r="D7" s="126"/>
      <c r="E7" s="126"/>
      <c r="F7" s="17" t="s">
        <v>25</v>
      </c>
      <c r="G7" s="17" t="s">
        <v>26</v>
      </c>
    </row>
    <row r="8" spans="2:7" s="2" customFormat="1" ht="15.75">
      <c r="B8" s="9">
        <v>1</v>
      </c>
      <c r="C8" s="9">
        <f>B8+1</f>
        <v>2</v>
      </c>
      <c r="D8" s="9">
        <f>C8+1</f>
        <v>3</v>
      </c>
      <c r="E8" s="9">
        <f>D8+1</f>
        <v>4</v>
      </c>
      <c r="F8" s="9">
        <f>E8+1</f>
        <v>5</v>
      </c>
      <c r="G8" s="9">
        <f>F8+1</f>
        <v>6</v>
      </c>
    </row>
    <row r="9" spans="2:7" ht="15.75">
      <c r="B9" s="3">
        <v>200000</v>
      </c>
      <c r="C9" s="4" t="s">
        <v>16</v>
      </c>
      <c r="D9" s="47">
        <f>D10</f>
        <v>0.0001</v>
      </c>
      <c r="E9" s="48">
        <f>E10</f>
        <v>-12999.999</v>
      </c>
      <c r="F9" s="48">
        <f>F10</f>
        <v>13000</v>
      </c>
      <c r="G9" s="48">
        <f>G10</f>
        <v>13000</v>
      </c>
    </row>
    <row r="10" spans="2:7" ht="47.25">
      <c r="B10" s="53">
        <v>208000</v>
      </c>
      <c r="C10" s="4" t="s">
        <v>17</v>
      </c>
      <c r="D10" s="48">
        <f>D12+D11</f>
        <v>0.0001</v>
      </c>
      <c r="E10" s="48">
        <f>E12+E11+0.001</f>
        <v>-12999.999</v>
      </c>
      <c r="F10" s="48">
        <f>F12+F11</f>
        <v>13000</v>
      </c>
      <c r="G10" s="48">
        <f>G12+G11</f>
        <v>13000</v>
      </c>
    </row>
    <row r="11" spans="2:7" ht="15.75" customHeight="1" hidden="1">
      <c r="B11" s="54">
        <v>208100</v>
      </c>
      <c r="C11" s="5" t="s">
        <v>18</v>
      </c>
      <c r="D11" s="49">
        <f>E11+F11</f>
        <v>0</v>
      </c>
      <c r="E11" s="50"/>
      <c r="F11" s="50">
        <f>-E11</f>
        <v>0</v>
      </c>
      <c r="G11" s="50">
        <f>F11</f>
        <v>0</v>
      </c>
    </row>
    <row r="12" spans="2:10" ht="65.25" customHeight="1">
      <c r="B12" s="54">
        <v>208400</v>
      </c>
      <c r="C12" s="5" t="s">
        <v>19</v>
      </c>
      <c r="D12" s="49">
        <f>E12+F12+0.0001</f>
        <v>0.0001</v>
      </c>
      <c r="E12" s="50">
        <v>-13000</v>
      </c>
      <c r="F12" s="50">
        <f>-E12</f>
        <v>13000</v>
      </c>
      <c r="G12" s="50">
        <f>F12</f>
        <v>13000</v>
      </c>
      <c r="J12" s="12"/>
    </row>
    <row r="13" spans="2:7" s="7" customFormat="1" ht="31.5">
      <c r="B13" s="55">
        <v>600000</v>
      </c>
      <c r="C13" s="15" t="s">
        <v>20</v>
      </c>
      <c r="D13" s="47">
        <f>D14</f>
        <v>0.0001</v>
      </c>
      <c r="E13" s="47">
        <f>E14</f>
        <v>-12999.99999</v>
      </c>
      <c r="F13" s="47">
        <f>F14</f>
        <v>13000</v>
      </c>
      <c r="G13" s="47">
        <f>G14</f>
        <v>13000</v>
      </c>
    </row>
    <row r="14" spans="2:7" s="7" customFormat="1" ht="15.75">
      <c r="B14" s="55">
        <v>602000</v>
      </c>
      <c r="C14" s="6" t="s">
        <v>21</v>
      </c>
      <c r="D14" s="47">
        <f>D15+D16</f>
        <v>0.0001</v>
      </c>
      <c r="E14" s="47">
        <f>E15+E16+0.00001</f>
        <v>-12999.99999</v>
      </c>
      <c r="F14" s="47">
        <f>F15+F16</f>
        <v>13000</v>
      </c>
      <c r="G14" s="47">
        <f>G15+G16</f>
        <v>13000</v>
      </c>
    </row>
    <row r="15" spans="2:7" ht="15.75" customHeight="1" hidden="1">
      <c r="B15" s="56">
        <v>602100</v>
      </c>
      <c r="C15" s="5" t="s">
        <v>18</v>
      </c>
      <c r="D15" s="49">
        <f>E15+F15</f>
        <v>0</v>
      </c>
      <c r="E15" s="50">
        <f aca="true" t="shared" si="0" ref="E15:G16">E11</f>
        <v>0</v>
      </c>
      <c r="F15" s="50">
        <f t="shared" si="0"/>
        <v>0</v>
      </c>
      <c r="G15" s="50">
        <f t="shared" si="0"/>
        <v>0</v>
      </c>
    </row>
    <row r="16" spans="2:7" ht="68.25" customHeight="1">
      <c r="B16" s="56">
        <v>602400</v>
      </c>
      <c r="C16" s="5" t="s">
        <v>19</v>
      </c>
      <c r="D16" s="49">
        <f>E16+F16+0.0001</f>
        <v>0.0001</v>
      </c>
      <c r="E16" s="49">
        <f t="shared" si="0"/>
        <v>-13000</v>
      </c>
      <c r="F16" s="49">
        <f t="shared" si="0"/>
        <v>13000</v>
      </c>
      <c r="G16" s="49">
        <f t="shared" si="0"/>
        <v>13000</v>
      </c>
    </row>
    <row r="17" s="7" customFormat="1" ht="15.75"/>
    <row r="18" s="7" customFormat="1" ht="15.75" customHeight="1" hidden="1"/>
    <row r="19" s="7" customFormat="1" ht="17.25" customHeight="1"/>
    <row r="20" spans="2:7" ht="15.75">
      <c r="B20" s="41"/>
      <c r="C20" s="123" t="s">
        <v>22</v>
      </c>
      <c r="D20" s="123"/>
      <c r="G20" s="1" t="s">
        <v>23</v>
      </c>
    </row>
  </sheetData>
  <sheetProtection/>
  <autoFilter ref="B8:G16"/>
  <mergeCells count="8">
    <mergeCell ref="F1:I1"/>
    <mergeCell ref="C20:D20"/>
    <mergeCell ref="C4:G4"/>
    <mergeCell ref="B6:B7"/>
    <mergeCell ref="C6:C7"/>
    <mergeCell ref="E6:E7"/>
    <mergeCell ref="F6:G6"/>
    <mergeCell ref="D6:D7"/>
  </mergeCells>
  <printOptions/>
  <pageMargins left="0.25" right="0.21" top="0.47" bottom="0.26" header="0.22" footer="0.26"/>
  <pageSetup fitToHeight="8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view="pageBreakPreview" zoomScale="112" zoomScaleSheetLayoutView="112" zoomScalePageLayoutView="0" workbookViewId="0" topLeftCell="F1">
      <selection activeCell="K1" sqref="K1:P4"/>
    </sheetView>
  </sheetViews>
  <sheetFormatPr defaultColWidth="9.00390625" defaultRowHeight="12.75"/>
  <cols>
    <col min="1" max="3" width="12.00390625" style="59" customWidth="1"/>
    <col min="4" max="4" width="40.75390625" style="59" customWidth="1"/>
    <col min="5" max="10" width="13.75390625" style="59" customWidth="1"/>
    <col min="11" max="11" width="14.875" style="59" customWidth="1"/>
    <col min="12" max="12" width="14.125" style="59" customWidth="1"/>
    <col min="13" max="13" width="14.375" style="59" customWidth="1"/>
    <col min="14" max="14" width="15.625" style="59" customWidth="1"/>
    <col min="15" max="15" width="14.25390625" style="59" customWidth="1"/>
    <col min="16" max="16" width="15.125" style="59" customWidth="1"/>
    <col min="17" max="16384" width="9.125" style="59" customWidth="1"/>
  </cols>
  <sheetData>
    <row r="1" spans="11:16" ht="12.75">
      <c r="K1" s="130" t="s">
        <v>67</v>
      </c>
      <c r="L1" s="130"/>
      <c r="M1" s="130"/>
      <c r="N1" s="130"/>
      <c r="O1" s="130"/>
      <c r="P1" s="130"/>
    </row>
    <row r="2" spans="11:16" ht="12.75">
      <c r="K2" s="130"/>
      <c r="L2" s="130"/>
      <c r="M2" s="130"/>
      <c r="N2" s="130"/>
      <c r="O2" s="130"/>
      <c r="P2" s="130"/>
    </row>
    <row r="3" spans="11:16" ht="79.5" customHeight="1">
      <c r="K3" s="130"/>
      <c r="L3" s="130"/>
      <c r="M3" s="130"/>
      <c r="N3" s="130"/>
      <c r="O3" s="130"/>
      <c r="P3" s="130"/>
    </row>
    <row r="4" spans="11:16" ht="50.25" customHeight="1">
      <c r="K4" s="130"/>
      <c r="L4" s="130"/>
      <c r="M4" s="130"/>
      <c r="N4" s="130"/>
      <c r="O4" s="130"/>
      <c r="P4" s="130"/>
    </row>
    <row r="5" spans="11:16" ht="72.75" customHeight="1">
      <c r="K5" s="130" t="s">
        <v>50</v>
      </c>
      <c r="L5" s="130"/>
      <c r="M5" s="130"/>
      <c r="N5" s="130"/>
      <c r="O5" s="130"/>
      <c r="P5" s="130"/>
    </row>
    <row r="6" spans="1:16" ht="18.75">
      <c r="A6" s="131" t="s">
        <v>51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</row>
    <row r="7" spans="1:16" ht="18.75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1:16" ht="18.7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ht="12.75">
      <c r="P9" s="61" t="s">
        <v>52</v>
      </c>
    </row>
    <row r="10" spans="1:16" ht="12.75">
      <c r="A10" s="133" t="s">
        <v>27</v>
      </c>
      <c r="B10" s="133" t="s">
        <v>28</v>
      </c>
      <c r="C10" s="133" t="s">
        <v>29</v>
      </c>
      <c r="D10" s="129" t="s">
        <v>53</v>
      </c>
      <c r="E10" s="129" t="s">
        <v>12</v>
      </c>
      <c r="F10" s="129"/>
      <c r="G10" s="129"/>
      <c r="H10" s="129"/>
      <c r="I10" s="129"/>
      <c r="J10" s="129" t="s">
        <v>13</v>
      </c>
      <c r="K10" s="129"/>
      <c r="L10" s="129"/>
      <c r="M10" s="129"/>
      <c r="N10" s="129"/>
      <c r="O10" s="129"/>
      <c r="P10" s="129" t="s">
        <v>54</v>
      </c>
    </row>
    <row r="11" spans="1:16" ht="12.75">
      <c r="A11" s="129"/>
      <c r="B11" s="129"/>
      <c r="C11" s="129"/>
      <c r="D11" s="129"/>
      <c r="E11" s="129" t="s">
        <v>25</v>
      </c>
      <c r="F11" s="129" t="s">
        <v>6</v>
      </c>
      <c r="G11" s="129" t="s">
        <v>55</v>
      </c>
      <c r="H11" s="129"/>
      <c r="I11" s="129" t="s">
        <v>7</v>
      </c>
      <c r="J11" s="129" t="s">
        <v>25</v>
      </c>
      <c r="K11" s="129" t="s">
        <v>26</v>
      </c>
      <c r="L11" s="129" t="s">
        <v>6</v>
      </c>
      <c r="M11" s="129" t="s">
        <v>55</v>
      </c>
      <c r="N11" s="129"/>
      <c r="O11" s="129" t="s">
        <v>7</v>
      </c>
      <c r="P11" s="129"/>
    </row>
    <row r="12" spans="1:16" ht="12.75">
      <c r="A12" s="129"/>
      <c r="B12" s="129"/>
      <c r="C12" s="129"/>
      <c r="D12" s="129"/>
      <c r="E12" s="129"/>
      <c r="F12" s="129"/>
      <c r="G12" s="129" t="s">
        <v>2</v>
      </c>
      <c r="H12" s="129" t="s">
        <v>3</v>
      </c>
      <c r="I12" s="129"/>
      <c r="J12" s="129"/>
      <c r="K12" s="129"/>
      <c r="L12" s="129"/>
      <c r="M12" s="129" t="s">
        <v>2</v>
      </c>
      <c r="N12" s="129" t="s">
        <v>3</v>
      </c>
      <c r="O12" s="129"/>
      <c r="P12" s="129"/>
    </row>
    <row r="13" spans="1:16" ht="44.25" customHeigh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</row>
    <row r="14" spans="1:16" ht="12.75">
      <c r="A14" s="62">
        <v>1</v>
      </c>
      <c r="B14" s="62">
        <v>2</v>
      </c>
      <c r="C14" s="62">
        <v>3</v>
      </c>
      <c r="D14" s="62">
        <v>4</v>
      </c>
      <c r="E14" s="62">
        <v>5</v>
      </c>
      <c r="F14" s="62">
        <v>6</v>
      </c>
      <c r="G14" s="62">
        <v>7</v>
      </c>
      <c r="H14" s="62">
        <v>8</v>
      </c>
      <c r="I14" s="62">
        <v>9</v>
      </c>
      <c r="J14" s="62">
        <v>10</v>
      </c>
      <c r="K14" s="62">
        <v>11</v>
      </c>
      <c r="L14" s="62">
        <v>12</v>
      </c>
      <c r="M14" s="62">
        <v>13</v>
      </c>
      <c r="N14" s="62">
        <v>14</v>
      </c>
      <c r="O14" s="62">
        <v>15</v>
      </c>
      <c r="P14" s="62">
        <v>16</v>
      </c>
    </row>
    <row r="15" spans="1:16" ht="12.75">
      <c r="A15" s="63" t="s">
        <v>33</v>
      </c>
      <c r="B15" s="64"/>
      <c r="C15" s="65"/>
      <c r="D15" s="66" t="s">
        <v>56</v>
      </c>
      <c r="E15" s="67">
        <f>E16</f>
        <v>796300</v>
      </c>
      <c r="F15" s="67">
        <f aca="true" t="shared" si="0" ref="F15:P15">F16</f>
        <v>796300</v>
      </c>
      <c r="G15" s="67">
        <f t="shared" si="0"/>
        <v>480215</v>
      </c>
      <c r="H15" s="67">
        <f t="shared" si="0"/>
        <v>68662</v>
      </c>
      <c r="I15" s="67">
        <f t="shared" si="0"/>
        <v>0</v>
      </c>
      <c r="J15" s="67">
        <f aca="true" t="shared" si="1" ref="J15:J20">L15+O15</f>
        <v>43050</v>
      </c>
      <c r="K15" s="67">
        <f t="shared" si="0"/>
        <v>43050</v>
      </c>
      <c r="L15" s="67">
        <f t="shared" si="0"/>
        <v>0</v>
      </c>
      <c r="M15" s="67">
        <f t="shared" si="0"/>
        <v>0</v>
      </c>
      <c r="N15" s="67">
        <f t="shared" si="0"/>
        <v>0</v>
      </c>
      <c r="O15" s="67">
        <f t="shared" si="0"/>
        <v>43050</v>
      </c>
      <c r="P15" s="67">
        <f t="shared" si="0"/>
        <v>839350</v>
      </c>
    </row>
    <row r="16" spans="1:16" ht="12.75">
      <c r="A16" s="63" t="s">
        <v>35</v>
      </c>
      <c r="B16" s="64"/>
      <c r="C16" s="65"/>
      <c r="D16" s="66" t="s">
        <v>56</v>
      </c>
      <c r="E16" s="67">
        <f>SUM(E17:E19)</f>
        <v>796300</v>
      </c>
      <c r="F16" s="67">
        <f>SUM(F17:F19)</f>
        <v>796300</v>
      </c>
      <c r="G16" s="67">
        <f>SUM(G17:G19)</f>
        <v>480215</v>
      </c>
      <c r="H16" s="67">
        <f>SUM(H17:H19)</f>
        <v>68662</v>
      </c>
      <c r="I16" s="67">
        <f>SUM(I17:I19)</f>
        <v>0</v>
      </c>
      <c r="J16" s="67">
        <f t="shared" si="1"/>
        <v>43050</v>
      </c>
      <c r="K16" s="67">
        <f>SUM(K17:K19)</f>
        <v>43050</v>
      </c>
      <c r="L16" s="67">
        <f>SUM(L17:L19)</f>
        <v>0</v>
      </c>
      <c r="M16" s="67">
        <f>SUM(M17:M19)</f>
        <v>0</v>
      </c>
      <c r="N16" s="67">
        <f>SUM(N17:N19)</f>
        <v>0</v>
      </c>
      <c r="O16" s="67">
        <f>SUM(O17:O19)</f>
        <v>43050</v>
      </c>
      <c r="P16" s="67">
        <f>E16+J16</f>
        <v>839350</v>
      </c>
    </row>
    <row r="17" spans="1:16" ht="63.75">
      <c r="A17" s="68" t="s">
        <v>36</v>
      </c>
      <c r="B17" s="68" t="s">
        <v>37</v>
      </c>
      <c r="C17" s="69" t="s">
        <v>8</v>
      </c>
      <c r="D17" s="70" t="s">
        <v>38</v>
      </c>
      <c r="E17" s="71">
        <f>F17+I17</f>
        <v>678600</v>
      </c>
      <c r="F17" s="71">
        <v>678600</v>
      </c>
      <c r="G17" s="71">
        <v>480215</v>
      </c>
      <c r="H17" s="71">
        <v>46978</v>
      </c>
      <c r="I17" s="71">
        <v>0</v>
      </c>
      <c r="J17" s="71">
        <f t="shared" si="1"/>
        <v>13000</v>
      </c>
      <c r="K17" s="71">
        <v>13000</v>
      </c>
      <c r="L17" s="71">
        <v>0</v>
      </c>
      <c r="M17" s="71">
        <v>0</v>
      </c>
      <c r="N17" s="71">
        <v>0</v>
      </c>
      <c r="O17" s="71">
        <v>13000</v>
      </c>
      <c r="P17" s="71">
        <v>678600</v>
      </c>
    </row>
    <row r="18" spans="1:16" ht="12.75">
      <c r="A18" s="68" t="s">
        <v>42</v>
      </c>
      <c r="B18" s="68" t="s">
        <v>43</v>
      </c>
      <c r="C18" s="69" t="s">
        <v>44</v>
      </c>
      <c r="D18" s="70" t="s">
        <v>45</v>
      </c>
      <c r="E18" s="71">
        <f>F18+I18</f>
        <v>32684</v>
      </c>
      <c r="F18" s="71">
        <v>32684</v>
      </c>
      <c r="G18" s="71">
        <v>0</v>
      </c>
      <c r="H18" s="71">
        <v>21684</v>
      </c>
      <c r="I18" s="71">
        <v>0</v>
      </c>
      <c r="J18" s="71">
        <f t="shared" si="1"/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f>E18+J18</f>
        <v>32684</v>
      </c>
    </row>
    <row r="19" spans="1:16" ht="38.25">
      <c r="A19" s="68" t="s">
        <v>46</v>
      </c>
      <c r="B19" s="68" t="s">
        <v>47</v>
      </c>
      <c r="C19" s="69" t="s">
        <v>48</v>
      </c>
      <c r="D19" s="70" t="s">
        <v>57</v>
      </c>
      <c r="E19" s="71">
        <f>F19+I19</f>
        <v>85016</v>
      </c>
      <c r="F19" s="71">
        <v>85016</v>
      </c>
      <c r="G19" s="71">
        <v>0</v>
      </c>
      <c r="H19" s="71">
        <v>0</v>
      </c>
      <c r="I19" s="71">
        <v>0</v>
      </c>
      <c r="J19" s="71">
        <f t="shared" si="1"/>
        <v>30050</v>
      </c>
      <c r="K19" s="71">
        <v>30050</v>
      </c>
      <c r="L19" s="71">
        <v>0</v>
      </c>
      <c r="M19" s="71">
        <v>0</v>
      </c>
      <c r="N19" s="71">
        <v>0</v>
      </c>
      <c r="O19" s="71">
        <v>30050</v>
      </c>
      <c r="P19" s="71">
        <f>E19+J19</f>
        <v>115066</v>
      </c>
    </row>
    <row r="20" spans="1:16" ht="12.75">
      <c r="A20" s="64" t="s">
        <v>58</v>
      </c>
      <c r="B20" s="64" t="s">
        <v>58</v>
      </c>
      <c r="C20" s="65" t="s">
        <v>58</v>
      </c>
      <c r="D20" s="72" t="s">
        <v>24</v>
      </c>
      <c r="E20" s="67">
        <f>E15</f>
        <v>796300</v>
      </c>
      <c r="F20" s="67">
        <f aca="true" t="shared" si="2" ref="F20:P20">F15</f>
        <v>796300</v>
      </c>
      <c r="G20" s="67">
        <f t="shared" si="2"/>
        <v>480215</v>
      </c>
      <c r="H20" s="67">
        <f t="shared" si="2"/>
        <v>68662</v>
      </c>
      <c r="I20" s="67">
        <f t="shared" si="2"/>
        <v>0</v>
      </c>
      <c r="J20" s="67">
        <f t="shared" si="1"/>
        <v>43050</v>
      </c>
      <c r="K20" s="67">
        <f t="shared" si="2"/>
        <v>43050</v>
      </c>
      <c r="L20" s="67">
        <f t="shared" si="2"/>
        <v>0</v>
      </c>
      <c r="M20" s="67">
        <f t="shared" si="2"/>
        <v>0</v>
      </c>
      <c r="N20" s="67">
        <f t="shared" si="2"/>
        <v>0</v>
      </c>
      <c r="O20" s="67">
        <f t="shared" si="2"/>
        <v>43050</v>
      </c>
      <c r="P20" s="67">
        <f t="shared" si="2"/>
        <v>839350</v>
      </c>
    </row>
    <row r="23" spans="1:17" ht="15.75">
      <c r="A23" s="73"/>
      <c r="B23" s="74"/>
      <c r="C23" s="73"/>
      <c r="D23" s="75" t="s">
        <v>5</v>
      </c>
      <c r="E23" s="73"/>
      <c r="F23" s="73"/>
      <c r="G23" s="73"/>
      <c r="H23" s="73"/>
      <c r="I23" s="74"/>
      <c r="J23" s="73"/>
      <c r="K23" s="73"/>
      <c r="L23" s="73"/>
      <c r="M23" s="73"/>
      <c r="N23" s="73"/>
      <c r="O23" s="73"/>
      <c r="P23" s="76" t="s">
        <v>10</v>
      </c>
      <c r="Q23" s="76"/>
    </row>
  </sheetData>
  <sheetProtection/>
  <mergeCells count="24">
    <mergeCell ref="C10:C13"/>
    <mergeCell ref="D10:D13"/>
    <mergeCell ref="E10:I10"/>
    <mergeCell ref="J10:O10"/>
    <mergeCell ref="K11:K13"/>
    <mergeCell ref="L11:L13"/>
    <mergeCell ref="M11:N11"/>
    <mergeCell ref="O11:O13"/>
    <mergeCell ref="K1:P4"/>
    <mergeCell ref="K5:P5"/>
    <mergeCell ref="A6:P6"/>
    <mergeCell ref="A7:P7"/>
    <mergeCell ref="A10:A13"/>
    <mergeCell ref="B10:B13"/>
    <mergeCell ref="G12:G13"/>
    <mergeCell ref="H12:H13"/>
    <mergeCell ref="M12:M13"/>
    <mergeCell ref="N12:N13"/>
    <mergeCell ref="P10:P13"/>
    <mergeCell ref="E11:E13"/>
    <mergeCell ref="F11:F13"/>
    <mergeCell ref="G11:H11"/>
    <mergeCell ref="I11:I13"/>
    <mergeCell ref="J11:J13"/>
  </mergeCells>
  <printOptions/>
  <pageMargins left="0.25" right="0.25" top="0.75" bottom="0.75" header="0.3" footer="0.3"/>
  <pageSetup fitToHeight="50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3"/>
  <sheetViews>
    <sheetView showZeros="0" tabSelected="1" view="pageBreakPreview" zoomScale="75" zoomScaleNormal="75" zoomScaleSheetLayoutView="75" zoomScalePageLayoutView="0" workbookViewId="0" topLeftCell="A1">
      <pane xSplit="1" topLeftCell="D1" activePane="topRight" state="frozen"/>
      <selection pane="topLeft" activeCell="P12" sqref="P12"/>
      <selection pane="topRight" activeCell="G2" sqref="G2:K2"/>
    </sheetView>
  </sheetViews>
  <sheetFormatPr defaultColWidth="7.875" defaultRowHeight="12.75"/>
  <cols>
    <col min="1" max="1" width="3.25390625" style="78" customWidth="1"/>
    <col min="2" max="2" width="14.125" style="77" customWidth="1"/>
    <col min="3" max="3" width="15.25390625" style="77" customWidth="1"/>
    <col min="4" max="4" width="20.00390625" style="77" customWidth="1"/>
    <col min="5" max="5" width="57.875" style="77" customWidth="1"/>
    <col min="6" max="6" width="61.25390625" style="77" customWidth="1"/>
    <col min="7" max="7" width="30.125" style="77" customWidth="1"/>
    <col min="8" max="9" width="18.125" style="77" customWidth="1"/>
    <col min="10" max="10" width="14.375" style="77" customWidth="1"/>
    <col min="11" max="11" width="19.125" style="78" customWidth="1"/>
    <col min="12" max="12" width="1.37890625" style="78" customWidth="1"/>
    <col min="13" max="13" width="12.75390625" style="78" customWidth="1"/>
    <col min="14" max="14" width="7.00390625" style="78" hidden="1" customWidth="1"/>
    <col min="15" max="15" width="7.875" style="78" hidden="1" customWidth="1"/>
    <col min="16" max="16" width="13.25390625" style="78" bestFit="1" customWidth="1"/>
    <col min="17" max="16384" width="7.875" style="78" customWidth="1"/>
  </cols>
  <sheetData>
    <row r="1" spans="2:9" ht="9.75" customHeight="1" hidden="1">
      <c r="B1" s="143"/>
      <c r="C1" s="143"/>
      <c r="D1" s="143"/>
      <c r="E1" s="143"/>
      <c r="F1" s="143"/>
      <c r="G1" s="143"/>
      <c r="H1" s="143"/>
      <c r="I1" s="143"/>
    </row>
    <row r="2" spans="2:11" ht="137.25" customHeight="1">
      <c r="B2" s="79"/>
      <c r="C2" s="79"/>
      <c r="D2" s="79"/>
      <c r="E2" s="79"/>
      <c r="F2" s="79"/>
      <c r="G2" s="144" t="s">
        <v>68</v>
      </c>
      <c r="H2" s="144"/>
      <c r="I2" s="144"/>
      <c r="J2" s="144"/>
      <c r="K2" s="144"/>
    </row>
    <row r="3" spans="2:11" ht="37.5" customHeight="1">
      <c r="B3" s="145" t="s">
        <v>64</v>
      </c>
      <c r="C3" s="145"/>
      <c r="D3" s="145"/>
      <c r="E3" s="145"/>
      <c r="F3" s="145"/>
      <c r="G3" s="145"/>
      <c r="H3" s="145"/>
      <c r="I3" s="145"/>
      <c r="J3" s="79"/>
      <c r="K3" s="80" t="s">
        <v>15</v>
      </c>
    </row>
    <row r="4" spans="2:11" ht="63" customHeight="1">
      <c r="B4" s="134" t="s">
        <v>27</v>
      </c>
      <c r="C4" s="134" t="s">
        <v>28</v>
      </c>
      <c r="D4" s="134" t="s">
        <v>29</v>
      </c>
      <c r="E4" s="134" t="s">
        <v>30</v>
      </c>
      <c r="F4" s="134" t="s">
        <v>59</v>
      </c>
      <c r="G4" s="134" t="s">
        <v>60</v>
      </c>
      <c r="H4" s="136" t="s">
        <v>24</v>
      </c>
      <c r="I4" s="142" t="s">
        <v>12</v>
      </c>
      <c r="J4" s="142" t="s">
        <v>13</v>
      </c>
      <c r="K4" s="142"/>
    </row>
    <row r="5" spans="2:11" s="82" customFormat="1" ht="31.5">
      <c r="B5" s="135"/>
      <c r="C5" s="135"/>
      <c r="D5" s="135"/>
      <c r="E5" s="135"/>
      <c r="F5" s="135"/>
      <c r="G5" s="135"/>
      <c r="H5" s="137"/>
      <c r="I5" s="142"/>
      <c r="J5" s="81" t="s">
        <v>25</v>
      </c>
      <c r="K5" s="81" t="s">
        <v>26</v>
      </c>
    </row>
    <row r="6" spans="2:11" s="82" customFormat="1" ht="21.75" customHeight="1">
      <c r="B6" s="81">
        <v>1</v>
      </c>
      <c r="C6" s="81">
        <f aca="true" t="shared" si="0" ref="C6:K6">B6+1</f>
        <v>2</v>
      </c>
      <c r="D6" s="81">
        <f t="shared" si="0"/>
        <v>3</v>
      </c>
      <c r="E6" s="81">
        <f t="shared" si="0"/>
        <v>4</v>
      </c>
      <c r="F6" s="81">
        <f t="shared" si="0"/>
        <v>5</v>
      </c>
      <c r="G6" s="81">
        <f t="shared" si="0"/>
        <v>6</v>
      </c>
      <c r="H6" s="81">
        <f t="shared" si="0"/>
        <v>7</v>
      </c>
      <c r="I6" s="81">
        <f t="shared" si="0"/>
        <v>8</v>
      </c>
      <c r="J6" s="81">
        <f t="shared" si="0"/>
        <v>9</v>
      </c>
      <c r="K6" s="81">
        <f t="shared" si="0"/>
        <v>10</v>
      </c>
    </row>
    <row r="7" spans="2:11" s="87" customFormat="1" ht="33.75" customHeight="1">
      <c r="B7" s="21" t="s">
        <v>33</v>
      </c>
      <c r="C7" s="18" t="s">
        <v>34</v>
      </c>
      <c r="D7" s="36"/>
      <c r="E7" s="26" t="s">
        <v>39</v>
      </c>
      <c r="F7" s="84"/>
      <c r="G7" s="85"/>
      <c r="H7" s="86">
        <f>H8</f>
        <v>1E-07</v>
      </c>
      <c r="I7" s="86">
        <f>I8</f>
        <v>1E-08</v>
      </c>
      <c r="J7" s="86">
        <f>J8</f>
        <v>0</v>
      </c>
      <c r="K7" s="86">
        <f>K8</f>
        <v>0</v>
      </c>
    </row>
    <row r="8" spans="2:11" s="88" customFormat="1" ht="38.25" customHeight="1">
      <c r="B8" s="21" t="s">
        <v>35</v>
      </c>
      <c r="C8" s="18"/>
      <c r="D8" s="36"/>
      <c r="E8" s="26" t="s">
        <v>40</v>
      </c>
      <c r="F8" s="84"/>
      <c r="G8" s="85"/>
      <c r="H8" s="86">
        <f>SUM(H9:H10)+0.0000001</f>
        <v>1E-07</v>
      </c>
      <c r="I8" s="86">
        <f>SUM(I9:I10)+0.00000001</f>
        <v>1E-08</v>
      </c>
      <c r="J8" s="86">
        <f>SUM(J9:J10)</f>
        <v>0</v>
      </c>
      <c r="K8" s="86">
        <f>SUM(K9:K10)</f>
        <v>0</v>
      </c>
    </row>
    <row r="9" spans="2:11" ht="38.25" customHeight="1">
      <c r="B9" s="22" t="s">
        <v>42</v>
      </c>
      <c r="C9" s="57" t="s">
        <v>43</v>
      </c>
      <c r="D9" s="34" t="s">
        <v>44</v>
      </c>
      <c r="E9" s="37" t="s">
        <v>45</v>
      </c>
      <c r="F9" s="138" t="s">
        <v>62</v>
      </c>
      <c r="G9" s="140" t="s">
        <v>63</v>
      </c>
      <c r="H9" s="89">
        <f>I9+J9</f>
        <v>9000</v>
      </c>
      <c r="I9" s="89">
        <v>9000</v>
      </c>
      <c r="J9" s="90"/>
      <c r="K9" s="90"/>
    </row>
    <row r="10" spans="2:11" ht="63" customHeight="1">
      <c r="B10" s="22" t="s">
        <v>46</v>
      </c>
      <c r="C10" s="57" t="s">
        <v>47</v>
      </c>
      <c r="D10" s="34" t="s">
        <v>48</v>
      </c>
      <c r="E10" s="37" t="s">
        <v>49</v>
      </c>
      <c r="F10" s="139"/>
      <c r="G10" s="141"/>
      <c r="H10" s="89">
        <f>I10+J10</f>
        <v>-9000</v>
      </c>
      <c r="I10" s="89">
        <v>-9000</v>
      </c>
      <c r="J10" s="90"/>
      <c r="K10" s="90"/>
    </row>
    <row r="11" spans="2:19" s="88" customFormat="1" ht="33.75" customHeight="1">
      <c r="B11" s="92"/>
      <c r="C11" s="83"/>
      <c r="D11" s="83"/>
      <c r="E11" s="91" t="s">
        <v>61</v>
      </c>
      <c r="F11" s="93"/>
      <c r="G11" s="94"/>
      <c r="H11" s="95">
        <f>H7</f>
        <v>1E-07</v>
      </c>
      <c r="I11" s="95">
        <f>I7</f>
        <v>1E-08</v>
      </c>
      <c r="J11" s="95">
        <f>J7</f>
        <v>0</v>
      </c>
      <c r="K11" s="95">
        <f>K7</f>
        <v>0</v>
      </c>
      <c r="M11" s="96"/>
      <c r="N11" s="96" t="e">
        <f>#REF!+#REF!+#REF!</f>
        <v>#REF!</v>
      </c>
      <c r="O11" s="96" t="e">
        <f>#REF!+#REF!+#REF!</f>
        <v>#REF!</v>
      </c>
      <c r="P11" s="96"/>
      <c r="Q11" s="96" t="e">
        <f>#REF!+#REF!+#REF!</f>
        <v>#REF!</v>
      </c>
      <c r="R11" s="96" t="e">
        <f>#REF!+#REF!+#REF!</f>
        <v>#REF!</v>
      </c>
      <c r="S11" s="96" t="e">
        <f>#REF!+#REF!+#REF!</f>
        <v>#REF!</v>
      </c>
    </row>
    <row r="12" spans="8:11" ht="14.25" customHeight="1">
      <c r="H12" s="97"/>
      <c r="I12" s="97"/>
      <c r="J12" s="97"/>
      <c r="K12" s="98"/>
    </row>
    <row r="13" spans="2:9" ht="23.25" customHeight="1" hidden="1">
      <c r="B13" s="99"/>
      <c r="C13" s="99"/>
      <c r="D13" s="99"/>
      <c r="E13" s="99"/>
      <c r="F13" s="100"/>
      <c r="G13" s="99"/>
      <c r="H13" s="99"/>
      <c r="I13" s="99"/>
    </row>
    <row r="14" spans="2:17" ht="20.25" customHeight="1">
      <c r="B14" s="99"/>
      <c r="C14" s="99"/>
      <c r="D14" s="99"/>
      <c r="E14" s="99"/>
      <c r="F14" s="100"/>
      <c r="G14" s="99"/>
      <c r="H14" s="99"/>
      <c r="I14" s="99"/>
      <c r="J14" s="58"/>
      <c r="K14" s="99"/>
      <c r="L14" s="99"/>
      <c r="M14" s="99"/>
      <c r="N14" s="99"/>
      <c r="O14" s="99"/>
      <c r="P14" s="99"/>
      <c r="Q14" s="99"/>
    </row>
    <row r="15" spans="2:17" s="104" customFormat="1" ht="20.25" customHeight="1">
      <c r="B15" s="101"/>
      <c r="C15" s="101"/>
      <c r="D15" s="101"/>
      <c r="E15" s="102" t="s">
        <v>5</v>
      </c>
      <c r="F15" s="103"/>
      <c r="G15" s="101"/>
      <c r="H15" s="104" t="s">
        <v>10</v>
      </c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17" ht="4.5" customHeight="1">
      <c r="B16" s="99"/>
      <c r="C16" s="99"/>
      <c r="D16" s="99"/>
      <c r="E16" s="99"/>
      <c r="F16" s="100"/>
      <c r="G16" s="99"/>
      <c r="H16" s="99"/>
      <c r="I16" s="99"/>
      <c r="J16" s="58"/>
      <c r="K16" s="99"/>
      <c r="L16" s="99"/>
      <c r="M16" s="99"/>
      <c r="N16" s="99"/>
      <c r="O16" s="99"/>
      <c r="P16" s="99"/>
      <c r="Q16" s="99"/>
    </row>
    <row r="17" spans="2:17" ht="21" customHeight="1">
      <c r="B17" s="99"/>
      <c r="C17" s="99"/>
      <c r="D17" s="99"/>
      <c r="E17" s="99"/>
      <c r="F17" s="100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</row>
    <row r="23" ht="15.75">
      <c r="J23" s="105"/>
    </row>
  </sheetData>
  <sheetProtection/>
  <autoFilter ref="B6:K11"/>
  <mergeCells count="14">
    <mergeCell ref="B1:I1"/>
    <mergeCell ref="G2:K2"/>
    <mergeCell ref="B3:I3"/>
    <mergeCell ref="B4:B5"/>
    <mergeCell ref="C4:C5"/>
    <mergeCell ref="D4:D5"/>
    <mergeCell ref="E4:E5"/>
    <mergeCell ref="F4:F5"/>
    <mergeCell ref="G4:G5"/>
    <mergeCell ref="H4:H5"/>
    <mergeCell ref="F9:F10"/>
    <mergeCell ref="G9:G10"/>
    <mergeCell ref="I4:I5"/>
    <mergeCell ref="J4:K4"/>
  </mergeCells>
  <printOptions/>
  <pageMargins left="0.2362204724409449" right="0.1968503937007874" top="0.4724409448818898" bottom="0.2755905511811024" header="0.2362204724409449" footer="0.275590551181102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Yura_2</dc:creator>
  <cp:keywords/>
  <dc:description/>
  <cp:lastModifiedBy>USER</cp:lastModifiedBy>
  <cp:lastPrinted>2019-11-27T14:06:21Z</cp:lastPrinted>
  <dcterms:created xsi:type="dcterms:W3CDTF">2011-12-26T08:50:57Z</dcterms:created>
  <dcterms:modified xsi:type="dcterms:W3CDTF">2019-11-28T13:24:44Z</dcterms:modified>
  <cp:category/>
  <cp:version/>
  <cp:contentType/>
  <cp:contentStatus/>
</cp:coreProperties>
</file>