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601" activeTab="0"/>
  </bookViews>
  <sheets>
    <sheet name="Дод 3" sheetId="1" r:id="rId1"/>
  </sheets>
  <definedNames>
    <definedName name="_xlnm.Print_Titles" localSheetId="0">'Дод 3'!$12:$14</definedName>
    <definedName name="_xlnm.Print_Area" localSheetId="0">'Дод 3'!$A$1:$I$145</definedName>
  </definedNames>
  <calcPr fullCalcOnLoad="1"/>
</workbook>
</file>

<file path=xl/sharedStrings.xml><?xml version="1.0" encoding="utf-8"?>
<sst xmlns="http://schemas.openxmlformats.org/spreadsheetml/2006/main" count="149" uniqueCount="143">
  <si>
    <t>(тис.грн.)</t>
  </si>
  <si>
    <t>касові видатки за рахунок коштів:</t>
  </si>
  <si>
    <t>КПКВК</t>
  </si>
  <si>
    <t>Назва об'єктів відповідно до проектно-кошторисної документації</t>
  </si>
  <si>
    <t>районного бюджету</t>
  </si>
  <si>
    <t>субвенцій з державного бюджету</t>
  </si>
  <si>
    <t>субвенцій з обласного бюджету</t>
  </si>
  <si>
    <t>Касові видатки</t>
  </si>
  <si>
    <t xml:space="preserve"> бюджету міст, селищ. сіл</t>
  </si>
  <si>
    <t>Інформація про використання коштів, що надійшли до бюджету розвитку місцевих бюджетів</t>
  </si>
  <si>
    <t xml:space="preserve">Охорона здоров'я </t>
  </si>
  <si>
    <t xml:space="preserve">Культура </t>
  </si>
  <si>
    <t>Інші</t>
  </si>
  <si>
    <t>Соціальний захист</t>
  </si>
  <si>
    <t>Назва об'єктів відповідно до проектно-кошторисної документації - затверджено з урахуванням змін-всього</t>
  </si>
  <si>
    <t>Затверджено на 2020 рік  (із змінами)</t>
  </si>
  <si>
    <t>будівництво ботанічного саду Мукачівського  НВК "ДНЗ-ЗОШ 1 ст- гімназія"  по вул. Королеви Єлизавети, 22  в м. Мукачево</t>
  </si>
  <si>
    <t>реконструкція спортивного майданчика  Мукачівської ЗОШ І-ІІІ ст.  № 20 ім О.Духновича по вул. Пушкіна, 17 в м. Мукачево</t>
  </si>
  <si>
    <t>реконструкція дитячого спортивно-оздоровчого комплексу Мукачівської СШ І-ІІІ ступенів № 4   по вул. І.Зріні, 34  в м. Мукачево</t>
  </si>
  <si>
    <t xml:space="preserve">Реконструкція системи теплопостачання шляхом встановлення резервної модульної твердопаливної котельні ДНЗ № 34 потужністю 300 кВт по вул. Г.Петрова, 10  м. Мукачево. Коригування </t>
  </si>
  <si>
    <t xml:space="preserve">Реконструкція системи теплопостачання шляхом встановлення резервної модульної твердопаливної котельні ДНЗ  № 8 потужністю 300 кВт по вул. Г.Петрова, 18  м. Мукачево. Коригування  </t>
  </si>
  <si>
    <t>Реконструкція існуючої газової котельні НВК ЗОШ "Гімназія"  по вул. Королеви Єлизавети, 22  в м. Мукачево. Коригування</t>
  </si>
  <si>
    <t>Реконструкція існуючої газової котельні з  встановленням  твердопаливних котлів  потужністю 200 кВт в ДНЗ № 18  по вул. Індустріальній, 19  в м. Мукачево. Коригування</t>
  </si>
  <si>
    <t>Реконструкція існуючих доріжок та дитячих майданчиків на території ДНЗ № 18 по вул. Свято-Михайлівська, 19 в м. Мукачево</t>
  </si>
  <si>
    <t>Реконструкція мультифункціонального майданчика для занять ігоровими видами спорту в НВК ЗОШ "Гімназія"  по вул. Королеви Єлизавети, 22  в м. Мукачево</t>
  </si>
  <si>
    <t>Капітальний ремонт головного та двох бічних фасадів з укріпленням стін та фундаменту  ДНЗ № 12 по вул. Маргітича, 7 в м. Мукачево. Коригування</t>
  </si>
  <si>
    <t xml:space="preserve">Капітальний ремонт благоустрою території  ММКУ "Інклюзивно-ресурсний центр" Мукачівської міської ради Закарпатської області по вул. Стуса Василя, 3 в м. Мукачево </t>
  </si>
  <si>
    <t>Проектно-вишукувальні роботи Будівництво Ново Давидківсього дошкільного закладу Мукачівської міської ради по вул. Івана Франка б/н в с. Нове Давидково, Мукачівського району , Закарпатської області</t>
  </si>
  <si>
    <t>Проектно-вишукувальні роботи Капітальний ремонт даху Лавківської загальноосвітньої школи І-ІІ ступенів Мукачівської міської ради по вул. Миру, 31 в с. Лавки Мукачівського району, Закарпатської області</t>
  </si>
  <si>
    <t>Проектно-вишукувальні роботи Реконструкція існуючих доріжок та дитячих майданчиків на території ДНЗ № 18 по вул. Свято-Михайлівська, 19 в м. Мукачево</t>
  </si>
  <si>
    <t>Реконструкція будівлі поліклініки ЦРЛ по вул. Грушевського, 29 в м. Мукачево</t>
  </si>
  <si>
    <t>Проектно-вишукувальні роботи Реконструкція 1-го поверху хірургічного відділення під відділення екстренної (невідкладної) медичної  допомоги КНП Мукачівська ЦРЛ по вул. Пирогова Миколи, 8-13 в м. Мукачево</t>
  </si>
  <si>
    <t xml:space="preserve">реконструкція ДЮСШ по вул. Духновича, 93 в м. Мукачево  </t>
  </si>
  <si>
    <t>Реконструкція спортивних полів, бігових доріжок та трибун ДЮСШ по вул. Духновича, 93 в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</si>
  <si>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</si>
  <si>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реконструкція будівлі по вул. Штефана Августина, 19 – Недецеї, 33 під «Палац культури і мистецтва» в м. Мукачево. Коригування</t>
  </si>
  <si>
    <t xml:space="preserve">капітальний ремонт будівлі по пл. Кирила і Мефодія, 30  в м. Мукачево. Коригування     </t>
  </si>
  <si>
    <t>Реконструкція існуючих приміщень адмінбудівлі під ЦНАП по площі Духновича, 2 в м. Мукачево. Коригування</t>
  </si>
  <si>
    <t>Проектно-вишукувальні роботи  Економічне обгрунтування реалізації проекту  "Реконструкція ММКП "Міжнародний аеропорт Мукачево""</t>
  </si>
  <si>
    <t>Капітальний ремонт ліфтів житлового будинку по бульвару Юрія Гойди 8, підїзди 1, 2 у м.Мукачево</t>
  </si>
  <si>
    <t>Капітальний ремонт ліфтів житлового будинку по бульвару Юрія Гойди 10, підїзди 1, 2 у м.Мукачево</t>
  </si>
  <si>
    <t>Капітальний ремонт ліфтів житлового будинку по вул.Росвигівська,19А, підїзди 1, 2 у м.Мукачево</t>
  </si>
  <si>
    <t>Капітальний ремонт ліфту житлового будинку по вул.Росвигівська 1, підїзд 3 у м.Мукачево</t>
  </si>
  <si>
    <t>Капітальний ремонт ліфтів житлового будинку по вул.Росвигівська,15Б, підїзди 1, 2 у м.Мукачево</t>
  </si>
  <si>
    <t>Капітальний ремонт ліфту житлового будинку по вул.Д.Галицького 41, підїзд 1 у м.Мукачево</t>
  </si>
  <si>
    <t>Капітальний ремонт ліфтів житлового будинку по вул.Івана Франка 150, підїзди 1,2 у м.Мукачево</t>
  </si>
  <si>
    <t>Капітальний ремонт ліфтів житлового будинку по вул.Великогірна  40, підїзди 1,2 у м.Мукачево</t>
  </si>
  <si>
    <t>Капітальний ремонт ліфтів житлового будинку по вул.І.Зріні  113, підїзди 1,2 у м.Мукачево</t>
  </si>
  <si>
    <t>Капітальний ремонт скверу по вул. Духновича у м. Мукачево</t>
  </si>
  <si>
    <t>Капітальний ремонт внутріквартального проїзду по вул. І.Зріні, 174, 176 у м. Мукачево</t>
  </si>
  <si>
    <t>Капітальний ремонт внутріквартального проїзду по вул. Окружна,32 у м.Мукачево</t>
  </si>
  <si>
    <t>Капітальний ремонт внутріквартального проїзду по вул. Фурманова, 6 у м. Мукачево</t>
  </si>
  <si>
    <t>Капітальний ремонт внутріквартальних проїздів по вул. Великогірна, 10-11, 16 у м. Мукачево</t>
  </si>
  <si>
    <t>Капітальний ремонт внутріквартального проїзду по вул. Франка Івана, 152 у м. Мукачево</t>
  </si>
  <si>
    <t>Капітальний ремонт  внутріквартальних проїздів по вул. Франка Івана, 144, 148 у м. Мукачево</t>
  </si>
  <si>
    <t>Капітальний ремонт тротуарів по вул. Берегівська-об'їздна у м.Мукачево</t>
  </si>
  <si>
    <t>Капітальний ремонт внутріквартальних проїздів по вул.Свято-Михайлівська, 5;46 та вул.Руська, 17;42 у м.Мукачево</t>
  </si>
  <si>
    <t>Капітальний ремонт внутріквартального проїзду по бульвару Ю.Гойди,10 у м.Мукачево</t>
  </si>
  <si>
    <t>Капітальний ремонт внутріквартального проїзду по бульвару Ю.Гойди,8 у м.Мукачево</t>
  </si>
  <si>
    <t>Капітальний ремонт внутріквартального проїзду по бульвару Росвигівська,9 у м.Мукачево</t>
  </si>
  <si>
    <t>Капітальний ремонт внутріквартального проїзду по вул.Карпенка Карого Івана,24 у м.Мукачево</t>
  </si>
  <si>
    <t>Капітальний ремонт водопровідних мереж з влаштуванням водорозбірних колонок в районі Ромського поселення  у м.Мукачево</t>
  </si>
  <si>
    <t xml:space="preserve"> </t>
  </si>
  <si>
    <t>Будівництво пішохідного мосту через річку Латориця (в районі Черемшина-Росвигово)</t>
  </si>
  <si>
    <t>Будівництво системи водопостачання та каналізації по вул. Підгородська, Поневача Юлія, Павлюка Олександра, Загоскіна у м.Мукачево</t>
  </si>
  <si>
    <t>Будівництво каналізаційно насосної станції на розі вулиць Підгородська-Дем’яна Бідного у м.Мукачево</t>
  </si>
  <si>
    <t>Будівництво зовнішніх мереж електропостачання для каналізаційної насосної станції на розі вулиць Підгородська-Дем’яна Бідного (Поневача Юлія) у м.Мукачево</t>
  </si>
  <si>
    <t>Будівництво системи каналізації по вул. Трудова, вул. Менделєєва Дмитра у м.Мукачево</t>
  </si>
  <si>
    <t>Реконструкція внутріквартальних проїздів по вул. Підгорянська, 4-4а, Морозова Миколи академіка,3 та Верді Джузеппе, 3-3а-5 у м.Мукачево</t>
  </si>
  <si>
    <t>Реконструкція внутріквартального проїзду по вул.Індустріальан,6 у м.Мукачево"</t>
  </si>
  <si>
    <t xml:space="preserve"> Проектно-вишукувальні роботи Будівництво водопроводу по вул. Проніна Василія, вул. Гастелло Миколи у м. Мукачево</t>
  </si>
  <si>
    <t>Проектно-вишукувальні роботи Будівництво зовнішніх мереж електропостачання  для каналізаційної насосної станції на розі вулиць Сагайдачного Петра - Грибоєдова Олександра у м. Мукачево</t>
  </si>
  <si>
    <t>Будівництво скверу на перехресті вул. Морозова Миколи академіка - вул. Підгорянська у м.Мукачево</t>
  </si>
  <si>
    <t>Влаштування скверу по вул. Першотравнева Набережна у м. Мукачево</t>
  </si>
  <si>
    <t>Будівництво монументу в парку по вул. Духновича у м. Мукачево</t>
  </si>
  <si>
    <t>Будівництво спортивного майданчика по вул. Берегівська, 28б у м.Мукачево</t>
  </si>
  <si>
    <t>Будівництво скверу по площі Паланок у м.Мукачево</t>
  </si>
  <si>
    <t>Влаштування туристичної локації "Мукачівські артефакти"</t>
  </si>
  <si>
    <t>Будівництво "розумної" автобусної зупинки по вул. Зріні Ілони,111а у м. Мукачево</t>
  </si>
  <si>
    <t>Будівництво автономного вуличного освітлення по вул.Свято-Михайлівська,12 у м.Мукачево</t>
  </si>
  <si>
    <t>Будівництво звукових маячків біля адміністративних будівель та на автобусних зупинках для людей з вадами зору у м. Мукачево</t>
  </si>
  <si>
    <t>Будівництво дитячого та спортивного майданчиків в с.Нижній Коропець Мукачівської ОТГ</t>
  </si>
  <si>
    <t>Будівництво дитячого та спортивного майданчиків в с.Нове Давидково Мукачівської ОТГ</t>
  </si>
  <si>
    <t>Будівництво дитячого та спортивного майданчиків в с.Шенборн Мукачівської ОТГ</t>
  </si>
  <si>
    <t>Будівництво дитячого та спортивного майданчиків в с.Лавки Мукачівської ОТГ</t>
  </si>
  <si>
    <t>Будівництво дитячого та спортивного майданчиків в с.Дерцен Мукачівської ОТГ</t>
  </si>
  <si>
    <t>Реконструкція парку імені Андрія Кузьменка в м. Мукачево</t>
  </si>
  <si>
    <t>Реконструкція дитячого та спортивного майданчиків по вул. Росвигівська, 26 у м.Мукачево</t>
  </si>
  <si>
    <t>Реконструкція спортивно-ігрового дитячого майданчика та встановлення огорожі вул. Зріні Ілони 113, 111А, 109А у м.Мукачево</t>
  </si>
  <si>
    <t>Реконструкція вхідної групи скульптурної композиції “Рік біди і випробування” та тротуару по дамбі на ділянці від вул. Беляєва Павла космонавта до парку імені Андрія Кузьменка у м. Мукачево</t>
  </si>
  <si>
    <t xml:space="preserve"> Проектно-вишукувальні роботи  Будівництво системи водовідведення  по вул. Проніна  у м.Мукачево</t>
  </si>
  <si>
    <t>Будівництво вулиці Шептицького Андрея в м.Мукачево Закарпатської області</t>
  </si>
  <si>
    <t>Капітальний ремонт вул.Р.Корсакова у м.Мукачево</t>
  </si>
  <si>
    <t>Капітальний ремонт вул.Мусорського у м.Мукачево</t>
  </si>
  <si>
    <t>Капітальний ремонт вул.Івана Чендея у м.Мукачево</t>
  </si>
  <si>
    <t>Капітальний ремонт вул.Небесної Сотні у м.Мукачево</t>
  </si>
  <si>
    <t>Капітальний ремонт вул.Айвазовського у м.Мукачево</t>
  </si>
  <si>
    <t>Реконструкція вул.Гвардійська у м.Мукачево</t>
  </si>
  <si>
    <t>Реконструкція вул.Руська у м.Мукачево</t>
  </si>
  <si>
    <t>Проектно-вишукувальні роботи Капітальний ремонт проїздної частини вул.Лісна в с.Шенборн Мукачівської ОТГ</t>
  </si>
  <si>
    <t>Будівництво мультифункціональних майданчиків для занять ігровими видами спорту</t>
  </si>
  <si>
    <t>Будівництво освітніх установ та закладів</t>
  </si>
  <si>
    <t>Будівництво  медичних установ та закладів</t>
  </si>
  <si>
    <t xml:space="preserve"> 
Будівництво установ та закладів культури</t>
  </si>
  <si>
    <t>Будівництво споруд, установ та закладів фізичної культури і спорту</t>
  </si>
  <si>
    <t>Забезпечення надійної та безперебійної експлуатації ліфтів</t>
  </si>
  <si>
    <t xml:space="preserve"> 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</si>
  <si>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</si>
  <si>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r>
      <t xml:space="preserve">Освіта </t>
    </r>
    <r>
      <rPr>
        <b/>
        <i/>
        <sz val="14"/>
        <rFont val="Times New Roman"/>
        <family val="1"/>
      </rPr>
      <t xml:space="preserve"> </t>
    </r>
  </si>
  <si>
    <t xml:space="preserve"> Будівництво об'єктів житлово-комунального господарства</t>
  </si>
  <si>
    <r>
      <t>Житлово-комунальне господарство</t>
    </r>
    <r>
      <rPr>
        <b/>
        <i/>
        <sz val="14"/>
        <rFont val="Times New Roman"/>
        <family val="1"/>
      </rPr>
      <t xml:space="preserve"> </t>
    </r>
  </si>
  <si>
    <t>Капітальний ремонт будівлі ДЮСШ по вул. Духновича Олександра, 93 в м. Мукачево</t>
  </si>
  <si>
    <t>Будівництво інших об'єктів житлово-комунального господарства</t>
  </si>
  <si>
    <t>Будівництво вул.Німецька (на ділянці від вул.Графа фон Шенборна до будинку № 33 по вул.Німецька) у м.Мукачево Закапратської області</t>
  </si>
  <si>
    <t>реконструкція 1-го поверху хірургічного відділення під відділення екстренної (невідкладної) медичної  допомоги КНП Мукачівська ЦРЛ по вул. Пирогова Миколи, 8-13 в м. Мукачево</t>
  </si>
  <si>
    <t>будівництво модульних приміщень сімейного лікаря по вул.  Франка Івана, 65 Р в м. Мукачево</t>
  </si>
  <si>
    <t>Передпроектні роботи з реконструкції та визначення можливості розташування штучної злітно-посадкової смуги (ШЗПС) нового міжнародного аеропорту Мукачево в межах земельної ділянки ММКП "Міжнародний аеропорт Мукачево"</t>
  </si>
  <si>
    <t>Капітальний ремонт скверу по площі Федорова у м.Мукачево</t>
  </si>
  <si>
    <t xml:space="preserve"> Проектно-вишукувальні роботи Капітальний ремонт водопровідних та каналізаційних мереж по вул.Гулака Артемовського у м.Мукачево</t>
  </si>
  <si>
    <t xml:space="preserve"> Проектно-вишукувальні роботи Капітальний ремонт каналізаційної мережі по вул.Берегівська-об’їздна у м.Мукачево</t>
  </si>
  <si>
    <t xml:space="preserve"> Проектно-вишукувальні роботи Будівництво тротуара від вул. Автомобілістів до пішохідного мосту в мікрорайоні Росвигово у м. Мукачево</t>
  </si>
  <si>
    <t>Реконструкція площі Духновича у м. Мукачево</t>
  </si>
  <si>
    <t>Проектно-вишукувальні роботи Будівництво кругового руху на перехресті вул.Валенберга Рауля та Космонавта Беляєва у м. Мукачево</t>
  </si>
  <si>
    <t>Проектно-вишукувальні роботи Будівництво кругового руху на перехресті вул. Духновича Олександра та Стуса Василя у м. Мукачево</t>
  </si>
  <si>
    <t>Проектно-вишукувальні роботи Будівництво паркомісць для туристичних автобусів по вул.Ужгородська біля МДУ у м. Мукачево</t>
  </si>
  <si>
    <t>Проектно-вишукувальні роботи Будівництво паркомісць для туристичних автобусів по вул.І.Зріні у м. Мукачево</t>
  </si>
  <si>
    <t>Проектно-вишукувальні роботи Будівництво антикишень на пішохідних переходах по вул.Ужгородська у м. Мукачево</t>
  </si>
  <si>
    <t>Проектно-вишукувальні роботи Реконструкція привокзальної площі у м.Мукачево</t>
  </si>
  <si>
    <t>1517369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</si>
  <si>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</si>
  <si>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будівництво модульних приміщень сімейного лікаря по вул.  Франка Івана, 152 в м. Мукачево</t>
  </si>
  <si>
    <t>Проектно-вишукувальні роботи Реконструкція (реставрація) Дитячої художньої школи ім. М.Мункачі під Білий Палац  з влаштуванням камінної зали, музейних приміщень та картинної галереї по пл. Кирила і Мефодія, 16 в м. Мукачево</t>
  </si>
  <si>
    <t xml:space="preserve"> по Мукачівській об’єднаній територіальній громаді  (місту, району) станом на 01.01.2021р.</t>
  </si>
  <si>
    <t>Проектно-вишукувальні роботи Будівництво спортивного залу та благоустрій території ЗОШ І-ІІІ ст. № 1 по вул. Пушкіна Олександра, 23 в м. Мукачево</t>
  </si>
  <si>
    <t>Проектно-вишукувальні роботи капітальний ремонт благоустрою, вбиралень та зовнішніх мереж каналізації ДНЗ по вул Л.Українки, 153 в с. Павшино</t>
  </si>
  <si>
    <t>Проектно-вишукувальні роботи Реконструкція існуючої газової котельні з  встановленням  твердопаливних котлів  потужністю 200 кВт в ДНЗ № 18  по вул. Індустріальній, 19  в м. Мукачево. Друге коригування.</t>
  </si>
  <si>
    <t>Проектно-вишукувальні роботи Реконструкція спортивних майданчиків та благоустрій території ЗОШ № 2 по вул. Павлова Івана академіка, 14 в м. Мукачево</t>
  </si>
  <si>
    <t>Проектно-вишукувальні роботи  Капітальний ремонт ДНЗ №33 по вул. Підопригори, 3 в м. Мукачево</t>
  </si>
  <si>
    <t>№</t>
  </si>
  <si>
    <t xml:space="preserve">                                                                                                                                                                                                                                     Додаток 3</t>
  </si>
  <si>
    <t xml:space="preserve">                                                                                                                                                                                                                                    до рішення       сесії Мукачівської міської ради 8-го скликання</t>
  </si>
  <si>
    <t>Секретар міського ради</t>
  </si>
  <si>
    <t>Я.ЧУБИРКО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</si>
</sst>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"/>
    <numFmt numFmtId="184" formatCode="#,##0.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 ;[Red]\-#,##0.0\ 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_-&quot;Ј&quot;* #,##0.00_-;\-&quot;Ј&quot;* #,##0.00_-;_-&quot;Ј&quot;* &quot;-&quot;??_-;_-@_-"/>
    <numFmt numFmtId="196" formatCode="_-&quot;Ј&quot;* #,##0_-;\-&quot;Ј&quot;* #,##0_-;_-&quot;Ј&quot;* &quot;-&quot;_-;_-@_-"/>
    <numFmt numFmtId="197" formatCode="0.000000"/>
    <numFmt numFmtId="198" formatCode="0.00000"/>
    <numFmt numFmtId="199" formatCode="0.0000"/>
    <numFmt numFmtId="200" formatCode="#0.000"/>
    <numFmt numFmtId="201" formatCode="#,##0.0000"/>
    <numFmt numFmtId="202" formatCode="#,##0.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2"/>
    </font>
    <font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4" fillId="0" borderId="1">
      <alignment/>
      <protection locked="0"/>
    </xf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7" fillId="4" borderId="0" applyNumberFormat="0" applyBorder="0" applyAlignment="0" applyProtection="0"/>
    <xf numFmtId="0" fontId="44" fillId="5" borderId="0" applyNumberFormat="0" applyBorder="0" applyAlignment="0" applyProtection="0"/>
    <xf numFmtId="0" fontId="7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44" fillId="9" borderId="0" applyNumberFormat="0" applyBorder="0" applyAlignment="0" applyProtection="0"/>
    <xf numFmtId="0" fontId="7" fillId="10" borderId="0" applyNumberFormat="0" applyBorder="0" applyAlignment="0" applyProtection="0"/>
    <xf numFmtId="0" fontId="44" fillId="11" borderId="0" applyNumberFormat="0" applyBorder="0" applyAlignment="0" applyProtection="0"/>
    <xf numFmtId="0" fontId="7" fillId="12" borderId="0" applyNumberFormat="0" applyBorder="0" applyAlignment="0" applyProtection="0"/>
    <xf numFmtId="0" fontId="44" fillId="13" borderId="0" applyNumberFormat="0" applyBorder="0" applyAlignment="0" applyProtection="0"/>
    <xf numFmtId="0" fontId="7" fillId="14" borderId="0" applyNumberFormat="0" applyBorder="0" applyAlignment="0" applyProtection="0"/>
    <xf numFmtId="0" fontId="44" fillId="15" borderId="0" applyNumberFormat="0" applyBorder="0" applyAlignment="0" applyProtection="0"/>
    <xf numFmtId="0" fontId="7" fillId="16" borderId="0" applyNumberFormat="0" applyBorder="0" applyAlignment="0" applyProtection="0"/>
    <xf numFmtId="0" fontId="44" fillId="17" borderId="0" applyNumberFormat="0" applyBorder="0" applyAlignment="0" applyProtection="0"/>
    <xf numFmtId="0" fontId="7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8" borderId="0" applyNumberFormat="0" applyBorder="0" applyAlignment="0" applyProtection="0"/>
    <xf numFmtId="0" fontId="44" fillId="20" borderId="0" applyNumberFormat="0" applyBorder="0" applyAlignment="0" applyProtection="0"/>
    <xf numFmtId="0" fontId="7" fillId="14" borderId="0" applyNumberFormat="0" applyBorder="0" applyAlignment="0" applyProtection="0"/>
    <xf numFmtId="0" fontId="44" fillId="21" borderId="0" applyNumberFormat="0" applyBorder="0" applyAlignment="0" applyProtection="0"/>
    <xf numFmtId="0" fontId="7" fillId="22" borderId="0" applyNumberFormat="0" applyBorder="0" applyAlignment="0" applyProtection="0"/>
    <xf numFmtId="0" fontId="44" fillId="23" borderId="0" applyNumberFormat="0" applyBorder="0" applyAlignment="0" applyProtection="0"/>
    <xf numFmtId="0" fontId="8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16" borderId="0" applyNumberFormat="0" applyBorder="0" applyAlignment="0" applyProtection="0"/>
    <xf numFmtId="0" fontId="44" fillId="26" borderId="0" applyNumberFormat="0" applyBorder="0" applyAlignment="0" applyProtection="0"/>
    <xf numFmtId="0" fontId="8" fillId="18" borderId="0" applyNumberFormat="0" applyBorder="0" applyAlignment="0" applyProtection="0"/>
    <xf numFmtId="0" fontId="44" fillId="27" borderId="0" applyNumberFormat="0" applyBorder="0" applyAlignment="0" applyProtection="0"/>
    <xf numFmtId="0" fontId="8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44" fillId="31" borderId="0" applyNumberFormat="0" applyBorder="0" applyAlignment="0" applyProtection="0"/>
    <xf numFmtId="0" fontId="8" fillId="32" borderId="0" applyNumberFormat="0" applyBorder="0" applyAlignment="0" applyProtection="0"/>
    <xf numFmtId="0" fontId="44" fillId="33" borderId="0" applyNumberFormat="0" applyBorder="0" applyAlignment="0" applyProtection="0"/>
    <xf numFmtId="0" fontId="26" fillId="0" borderId="0">
      <alignment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2" applyNumberFormat="0" applyAlignment="0" applyProtection="0"/>
    <xf numFmtId="0" fontId="10" fillId="38" borderId="3" applyNumberFormat="0" applyAlignment="0" applyProtection="0"/>
    <xf numFmtId="0" fontId="11" fillId="38" borderId="2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31" fillId="0" borderId="0">
      <alignment vertical="top"/>
      <protection/>
    </xf>
    <xf numFmtId="0" fontId="15" fillId="0" borderId="7" applyNumberFormat="0" applyFill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6" fillId="45" borderId="8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6" fillId="47" borderId="9" applyNumberFormat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19" fillId="4" borderId="0" applyNumberFormat="0" applyBorder="0" applyAlignment="0" applyProtection="0"/>
    <xf numFmtId="0" fontId="48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9" borderId="11" applyNumberFormat="0" applyFont="0" applyAlignment="0" applyProtection="0"/>
    <xf numFmtId="0" fontId="0" fillId="50" borderId="12" applyNumberFormat="0" applyFont="0" applyAlignment="0" applyProtection="0"/>
    <xf numFmtId="9" fontId="0" fillId="0" borderId="0" applyFont="0" applyFill="0" applyBorder="0" applyAlignment="0" applyProtection="0"/>
    <xf numFmtId="0" fontId="49" fillId="47" borderId="13" applyNumberFormat="0" applyAlignment="0" applyProtection="0"/>
    <xf numFmtId="0" fontId="21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>
      <alignment/>
      <protection locked="0"/>
    </xf>
  </cellStyleXfs>
  <cellXfs count="105">
    <xf numFmtId="0" fontId="0" fillId="0" borderId="0" xfId="0" applyAlignment="1">
      <alignment/>
    </xf>
    <xf numFmtId="0" fontId="6" fillId="51" borderId="15" xfId="75" applyFont="1" applyFill="1" applyBorder="1" applyAlignment="1">
      <alignment horizontal="left" vertical="center" wrapText="1"/>
      <protection/>
    </xf>
    <xf numFmtId="0" fontId="51" fillId="51" borderId="15" xfId="74" applyFont="1" applyFill="1" applyBorder="1" applyAlignment="1">
      <alignment horizontal="left" vertical="top" wrapText="1"/>
      <protection/>
    </xf>
    <xf numFmtId="0" fontId="6" fillId="51" borderId="16" xfId="0" applyFont="1" applyFill="1" applyBorder="1" applyAlignment="1">
      <alignment vertical="top" wrapText="1"/>
    </xf>
    <xf numFmtId="0" fontId="6" fillId="51" borderId="15" xfId="0" applyFont="1" applyFill="1" applyBorder="1" applyAlignment="1">
      <alignment vertical="top" wrapText="1"/>
    </xf>
    <xf numFmtId="0" fontId="52" fillId="51" borderId="15" xfId="74" applyFont="1" applyFill="1" applyBorder="1" applyAlignment="1">
      <alignment horizontal="left" vertical="top" wrapText="1"/>
      <protection/>
    </xf>
    <xf numFmtId="0" fontId="28" fillId="51" borderId="15" xfId="0" applyFont="1" applyFill="1" applyBorder="1" applyAlignment="1">
      <alignment vertical="top" wrapText="1"/>
    </xf>
    <xf numFmtId="0" fontId="28" fillId="51" borderId="15" xfId="75" applyFont="1" applyFill="1" applyBorder="1" applyAlignment="1">
      <alignment horizontal="left" vertical="center" wrapText="1"/>
      <protection/>
    </xf>
    <xf numFmtId="185" fontId="6" fillId="52" borderId="17" xfId="0" applyNumberFormat="1" applyFont="1" applyFill="1" applyBorder="1" applyAlignment="1">
      <alignment horizontal="right" vertical="center"/>
    </xf>
    <xf numFmtId="185" fontId="6" fillId="51" borderId="15" xfId="0" applyNumberFormat="1" applyFont="1" applyFill="1" applyBorder="1" applyAlignment="1">
      <alignment horizontal="right" vertical="center"/>
    </xf>
    <xf numFmtId="185" fontId="51" fillId="51" borderId="16" xfId="76" applyNumberFormat="1" applyFont="1" applyFill="1" applyBorder="1" applyAlignment="1">
      <alignment horizontal="left" vertical="top" wrapText="1"/>
      <protection/>
    </xf>
    <xf numFmtId="0" fontId="51" fillId="51" borderId="16" xfId="74" applyFont="1" applyFill="1" applyBorder="1" applyAlignment="1">
      <alignment vertical="top" wrapText="1"/>
      <protection/>
    </xf>
    <xf numFmtId="0" fontId="6" fillId="51" borderId="16" xfId="74" applyFont="1" applyFill="1" applyBorder="1" applyAlignment="1">
      <alignment vertical="top" wrapText="1"/>
      <protection/>
    </xf>
    <xf numFmtId="0" fontId="28" fillId="51" borderId="18" xfId="74" applyFont="1" applyFill="1" applyBorder="1" applyAlignment="1">
      <alignment vertical="center" wrapText="1"/>
      <protection/>
    </xf>
    <xf numFmtId="0" fontId="6" fillId="51" borderId="15" xfId="0" applyFont="1" applyFill="1" applyBorder="1" applyAlignment="1">
      <alignment horizontal="left" vertical="center" wrapText="1"/>
    </xf>
    <xf numFmtId="185" fontId="5" fillId="51" borderId="15" xfId="0" applyNumberFormat="1" applyFont="1" applyFill="1" applyBorder="1" applyAlignment="1">
      <alignment horizontal="right" vertical="center" wrapText="1"/>
    </xf>
    <xf numFmtId="185" fontId="6" fillId="51" borderId="15" xfId="0" applyNumberFormat="1" applyFont="1" applyFill="1" applyBorder="1" applyAlignment="1">
      <alignment horizontal="right" vertical="center" wrapText="1"/>
    </xf>
    <xf numFmtId="0" fontId="0" fillId="51" borderId="0" xfId="0" applyFill="1" applyAlignment="1">
      <alignment/>
    </xf>
    <xf numFmtId="185" fontId="28" fillId="51" borderId="15" xfId="0" applyNumberFormat="1" applyFont="1" applyFill="1" applyBorder="1" applyAlignment="1">
      <alignment horizontal="right" vertical="center"/>
    </xf>
    <xf numFmtId="185" fontId="5" fillId="51" borderId="15" xfId="0" applyNumberFormat="1" applyFont="1" applyFill="1" applyBorder="1" applyAlignment="1">
      <alignment horizontal="right" vertical="center"/>
    </xf>
    <xf numFmtId="0" fontId="30" fillId="51" borderId="0" xfId="0" applyFont="1" applyFill="1" applyAlignment="1">
      <alignment/>
    </xf>
    <xf numFmtId="185" fontId="6" fillId="51" borderId="19" xfId="0" applyNumberFormat="1" applyFont="1" applyFill="1" applyBorder="1" applyAlignment="1">
      <alignment horizontal="right" vertical="center"/>
    </xf>
    <xf numFmtId="185" fontId="6" fillId="51" borderId="17" xfId="0" applyNumberFormat="1" applyFont="1" applyFill="1" applyBorder="1" applyAlignment="1">
      <alignment horizontal="right" vertical="center"/>
    </xf>
    <xf numFmtId="185" fontId="6" fillId="51" borderId="20" xfId="0" applyNumberFormat="1" applyFont="1" applyFill="1" applyBorder="1" applyAlignment="1">
      <alignment horizontal="right" vertical="center"/>
    </xf>
    <xf numFmtId="185" fontId="6" fillId="51" borderId="21" xfId="0" applyNumberFormat="1" applyFont="1" applyFill="1" applyBorder="1" applyAlignment="1">
      <alignment horizontal="right" vertical="center" wrapText="1"/>
    </xf>
    <xf numFmtId="185" fontId="6" fillId="51" borderId="22" xfId="0" applyNumberFormat="1" applyFont="1" applyFill="1" applyBorder="1" applyAlignment="1">
      <alignment horizontal="right" vertical="center"/>
    </xf>
    <xf numFmtId="185" fontId="6" fillId="51" borderId="19" xfId="0" applyNumberFormat="1" applyFont="1" applyFill="1" applyBorder="1" applyAlignment="1">
      <alignment horizontal="right" vertical="center" wrapText="1"/>
    </xf>
    <xf numFmtId="185" fontId="6" fillId="51" borderId="23" xfId="0" applyNumberFormat="1" applyFont="1" applyFill="1" applyBorder="1" applyAlignment="1">
      <alignment horizontal="right" vertical="center"/>
    </xf>
    <xf numFmtId="185" fontId="6" fillId="51" borderId="17" xfId="0" applyNumberFormat="1" applyFont="1" applyFill="1" applyBorder="1" applyAlignment="1">
      <alignment horizontal="right" vertical="center" wrapText="1"/>
    </xf>
    <xf numFmtId="185" fontId="32" fillId="51" borderId="21" xfId="0" applyNumberFormat="1" applyFont="1" applyFill="1" applyBorder="1" applyAlignment="1">
      <alignment horizontal="right" vertical="center"/>
    </xf>
    <xf numFmtId="0" fontId="52" fillId="51" borderId="24" xfId="74" applyFont="1" applyFill="1" applyBorder="1" applyAlignment="1">
      <alignment horizontal="left" vertical="top" wrapText="1"/>
      <protection/>
    </xf>
    <xf numFmtId="0" fontId="28" fillId="51" borderId="24" xfId="0" applyFont="1" applyFill="1" applyBorder="1" applyAlignment="1">
      <alignment horizontal="left" vertical="center" wrapText="1"/>
    </xf>
    <xf numFmtId="0" fontId="6" fillId="51" borderId="25" xfId="0" applyFont="1" applyFill="1" applyBorder="1" applyAlignment="1">
      <alignment horizontal="left" vertical="center" wrapText="1"/>
    </xf>
    <xf numFmtId="0" fontId="6" fillId="53" borderId="25" xfId="0" applyFont="1" applyFill="1" applyBorder="1" applyAlignment="1">
      <alignment horizontal="left" wrapText="1"/>
    </xf>
    <xf numFmtId="1" fontId="6" fillId="53" borderId="20" xfId="89" applyNumberFormat="1" applyFont="1" applyFill="1" applyBorder="1" applyAlignment="1">
      <alignment horizontal="left" vertical="center" wrapText="1"/>
      <protection/>
    </xf>
    <xf numFmtId="185" fontId="6" fillId="51" borderId="25" xfId="76" applyNumberFormat="1" applyFont="1" applyFill="1" applyBorder="1" applyAlignment="1">
      <alignment horizontal="left" vertical="top" wrapText="1"/>
      <protection/>
    </xf>
    <xf numFmtId="0" fontId="5" fillId="51" borderId="24" xfId="0" applyFont="1" applyFill="1" applyBorder="1" applyAlignment="1">
      <alignment horizontal="left" vertical="center"/>
    </xf>
    <xf numFmtId="0" fontId="28" fillId="51" borderId="18" xfId="0" applyFont="1" applyFill="1" applyBorder="1" applyAlignment="1">
      <alignment horizontal="left" vertical="center" wrapText="1"/>
    </xf>
    <xf numFmtId="1" fontId="6" fillId="53" borderId="20" xfId="89" applyNumberFormat="1" applyFont="1" applyFill="1" applyBorder="1" applyAlignment="1">
      <alignment horizontal="left" vertical="center" wrapText="1"/>
      <protection/>
    </xf>
    <xf numFmtId="0" fontId="32" fillId="51" borderId="26" xfId="74" applyFont="1" applyFill="1" applyBorder="1" applyAlignment="1">
      <alignment horizontal="left" vertical="center" wrapText="1"/>
      <protection/>
    </xf>
    <xf numFmtId="0" fontId="32" fillId="51" borderId="25" xfId="0" applyFont="1" applyFill="1" applyBorder="1" applyAlignment="1">
      <alignment horizontal="left" wrapText="1"/>
    </xf>
    <xf numFmtId="0" fontId="28" fillId="51" borderId="18" xfId="0" applyFont="1" applyFill="1" applyBorder="1" applyAlignment="1">
      <alignment horizontal="left" vertical="center"/>
    </xf>
    <xf numFmtId="1" fontId="6" fillId="53" borderId="27" xfId="89" applyNumberFormat="1" applyFont="1" applyFill="1" applyBorder="1" applyAlignment="1">
      <alignment horizontal="left" vertical="center" wrapText="1"/>
      <protection/>
    </xf>
    <xf numFmtId="1" fontId="32" fillId="53" borderId="27" xfId="89" applyNumberFormat="1" applyFont="1" applyFill="1" applyBorder="1" applyAlignment="1">
      <alignment horizontal="left" vertical="center" wrapText="1"/>
      <protection/>
    </xf>
    <xf numFmtId="1" fontId="32" fillId="53" borderId="20" xfId="89" applyNumberFormat="1" applyFont="1" applyFill="1" applyBorder="1" applyAlignment="1">
      <alignment horizontal="left" vertical="center" wrapText="1"/>
      <protection/>
    </xf>
    <xf numFmtId="3" fontId="32" fillId="53" borderId="20" xfId="89" applyNumberFormat="1" applyFont="1" applyFill="1" applyBorder="1" applyAlignment="1">
      <alignment horizontal="left" vertical="center" wrapText="1"/>
      <protection/>
    </xf>
    <xf numFmtId="1" fontId="6" fillId="53" borderId="28" xfId="89" applyNumberFormat="1" applyFont="1" applyFill="1" applyBorder="1" applyAlignment="1">
      <alignment vertical="center" wrapText="1"/>
      <protection/>
    </xf>
    <xf numFmtId="1" fontId="6" fillId="53" borderId="0" xfId="89" applyNumberFormat="1" applyFont="1" applyFill="1" applyBorder="1" applyAlignment="1">
      <alignment vertical="center" wrapText="1"/>
      <protection/>
    </xf>
    <xf numFmtId="0" fontId="6" fillId="51" borderId="25" xfId="0" applyFont="1" applyFill="1" applyBorder="1" applyAlignment="1">
      <alignment vertical="center" wrapText="1"/>
    </xf>
    <xf numFmtId="1" fontId="6" fillId="53" borderId="29" xfId="89" applyNumberFormat="1" applyFont="1" applyFill="1" applyBorder="1" applyAlignment="1">
      <alignment vertical="center" wrapText="1"/>
      <protection/>
    </xf>
    <xf numFmtId="0" fontId="6" fillId="51" borderId="16" xfId="0" applyFont="1" applyFill="1" applyBorder="1" applyAlignment="1">
      <alignment vertical="center" wrapText="1"/>
    </xf>
    <xf numFmtId="0" fontId="6" fillId="51" borderId="30" xfId="0" applyFont="1" applyFill="1" applyBorder="1" applyAlignment="1">
      <alignment vertical="center" wrapText="1"/>
    </xf>
    <xf numFmtId="0" fontId="5" fillId="51" borderId="24" xfId="0" applyFont="1" applyFill="1" applyBorder="1" applyAlignment="1">
      <alignment horizontal="left" vertical="center" wrapText="1"/>
    </xf>
    <xf numFmtId="0" fontId="0" fillId="51" borderId="0" xfId="0" applyFill="1" applyAlignment="1">
      <alignment horizontal="center" vertical="center"/>
    </xf>
    <xf numFmtId="0" fontId="27" fillId="51" borderId="0" xfId="0" applyFont="1" applyFill="1" applyAlignment="1">
      <alignment horizontal="left" vertical="center"/>
    </xf>
    <xf numFmtId="185" fontId="0" fillId="51" borderId="0" xfId="0" applyNumberFormat="1" applyFill="1" applyAlignment="1">
      <alignment horizontal="center" vertical="center"/>
    </xf>
    <xf numFmtId="0" fontId="6" fillId="51" borderId="23" xfId="0" applyFont="1" applyFill="1" applyBorder="1" applyAlignment="1">
      <alignment horizontal="center" vertical="center"/>
    </xf>
    <xf numFmtId="0" fontId="28" fillId="51" borderId="31" xfId="0" applyFont="1" applyFill="1" applyBorder="1" applyAlignment="1">
      <alignment horizontal="left" vertical="center" wrapText="1"/>
    </xf>
    <xf numFmtId="0" fontId="5" fillId="51" borderId="31" xfId="0" applyFont="1" applyFill="1" applyBorder="1" applyAlignment="1">
      <alignment horizontal="left" vertical="center" wrapText="1"/>
    </xf>
    <xf numFmtId="0" fontId="28" fillId="51" borderId="23" xfId="0" applyFont="1" applyFill="1" applyBorder="1" applyAlignment="1">
      <alignment horizontal="center" vertical="center"/>
    </xf>
    <xf numFmtId="0" fontId="6" fillId="51" borderId="15" xfId="0" applyFont="1" applyFill="1" applyBorder="1" applyAlignment="1">
      <alignment/>
    </xf>
    <xf numFmtId="0" fontId="28" fillId="51" borderId="15" xfId="0" applyFont="1" applyFill="1" applyBorder="1" applyAlignment="1">
      <alignment horizontal="center" vertical="center"/>
    </xf>
    <xf numFmtId="0" fontId="5" fillId="51" borderId="15" xfId="0" applyFont="1" applyFill="1" applyBorder="1" applyAlignment="1">
      <alignment/>
    </xf>
    <xf numFmtId="0" fontId="6" fillId="51" borderId="15" xfId="0" applyFont="1" applyFill="1" applyBorder="1" applyAlignment="1">
      <alignment horizontal="center"/>
    </xf>
    <xf numFmtId="0" fontId="28" fillId="51" borderId="15" xfId="0" applyFont="1" applyFill="1" applyBorder="1" applyAlignment="1">
      <alignment vertical="center"/>
    </xf>
    <xf numFmtId="0" fontId="28" fillId="51" borderId="22" xfId="0" applyFont="1" applyFill="1" applyBorder="1" applyAlignment="1">
      <alignment horizontal="center" vertical="center"/>
    </xf>
    <xf numFmtId="0" fontId="6" fillId="51" borderId="32" xfId="0" applyFont="1" applyFill="1" applyBorder="1" applyAlignment="1">
      <alignment/>
    </xf>
    <xf numFmtId="0" fontId="6" fillId="51" borderId="23" xfId="0" applyFont="1" applyFill="1" applyBorder="1" applyAlignment="1">
      <alignment/>
    </xf>
    <xf numFmtId="0" fontId="28" fillId="51" borderId="32" xfId="0" applyFont="1" applyFill="1" applyBorder="1" applyAlignment="1">
      <alignment horizontal="left" vertical="center"/>
    </xf>
    <xf numFmtId="0" fontId="6" fillId="51" borderId="0" xfId="0" applyFont="1" applyFill="1" applyAlignment="1">
      <alignment/>
    </xf>
    <xf numFmtId="49" fontId="28" fillId="51" borderId="15" xfId="0" applyNumberFormat="1" applyFont="1" applyFill="1" applyBorder="1" applyAlignment="1">
      <alignment horizontal="center" vertical="center"/>
    </xf>
    <xf numFmtId="0" fontId="28" fillId="51" borderId="15" xfId="0" applyFont="1" applyFill="1" applyBorder="1" applyAlignment="1">
      <alignment vertical="center" wrapText="1"/>
    </xf>
    <xf numFmtId="0" fontId="6" fillId="51" borderId="24" xfId="0" applyFont="1" applyFill="1" applyBorder="1" applyAlignment="1">
      <alignment vertical="top" wrapText="1"/>
    </xf>
    <xf numFmtId="0" fontId="0" fillId="51" borderId="0" xfId="0" applyFont="1" applyFill="1" applyAlignment="1">
      <alignment/>
    </xf>
    <xf numFmtId="0" fontId="3" fillId="51" borderId="0" xfId="0" applyFont="1" applyFill="1" applyAlignment="1">
      <alignment/>
    </xf>
    <xf numFmtId="0" fontId="4" fillId="51" borderId="0" xfId="0" applyFont="1" applyFill="1" applyBorder="1" applyAlignment="1">
      <alignment horizontal="center" vertical="center"/>
    </xf>
    <xf numFmtId="0" fontId="6" fillId="51" borderId="0" xfId="0" applyFont="1" applyFill="1" applyBorder="1" applyAlignment="1">
      <alignment horizontal="center" vertical="center"/>
    </xf>
    <xf numFmtId="0" fontId="5" fillId="51" borderId="15" xfId="0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 wrapText="1"/>
    </xf>
    <xf numFmtId="185" fontId="6" fillId="51" borderId="21" xfId="0" applyNumberFormat="1" applyFont="1" applyFill="1" applyBorder="1" applyAlignment="1">
      <alignment horizontal="right" vertical="center"/>
    </xf>
    <xf numFmtId="0" fontId="30" fillId="51" borderId="0" xfId="0" applyFont="1" applyFill="1" applyAlignment="1">
      <alignment horizontal="center" vertical="center"/>
    </xf>
    <xf numFmtId="3" fontId="32" fillId="53" borderId="15" xfId="89" applyNumberFormat="1" applyFont="1" applyFill="1" applyBorder="1" applyAlignment="1">
      <alignment horizontal="left" vertical="center" wrapText="1"/>
      <protection/>
    </xf>
    <xf numFmtId="185" fontId="6" fillId="51" borderId="30" xfId="0" applyNumberFormat="1" applyFont="1" applyFill="1" applyBorder="1" applyAlignment="1">
      <alignment horizontal="right" vertical="center"/>
    </xf>
    <xf numFmtId="185" fontId="6" fillId="51" borderId="33" xfId="0" applyNumberFormat="1" applyFont="1" applyFill="1" applyBorder="1" applyAlignment="1">
      <alignment horizontal="right" vertical="center"/>
    </xf>
    <xf numFmtId="0" fontId="0" fillId="51" borderId="0" xfId="0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35" fillId="51" borderId="0" xfId="0" applyFont="1" applyFill="1" applyAlignment="1">
      <alignment horizontal="left" vertical="center"/>
    </xf>
    <xf numFmtId="0" fontId="36" fillId="51" borderId="0" xfId="0" applyFont="1" applyFill="1" applyAlignment="1">
      <alignment/>
    </xf>
    <xf numFmtId="185" fontId="28" fillId="51" borderId="16" xfId="0" applyNumberFormat="1" applyFont="1" applyFill="1" applyBorder="1" applyAlignment="1">
      <alignment horizontal="right" vertical="center"/>
    </xf>
    <xf numFmtId="185" fontId="28" fillId="51" borderId="17" xfId="0" applyNumberFormat="1" applyFont="1" applyFill="1" applyBorder="1" applyAlignment="1">
      <alignment horizontal="right" vertical="center"/>
    </xf>
    <xf numFmtId="185" fontId="33" fillId="51" borderId="17" xfId="0" applyNumberFormat="1" applyFont="1" applyFill="1" applyBorder="1" applyAlignment="1">
      <alignment horizontal="right" vertical="center"/>
    </xf>
    <xf numFmtId="0" fontId="27" fillId="51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5" fillId="51" borderId="15" xfId="0" applyFont="1" applyFill="1" applyBorder="1" applyAlignment="1">
      <alignment horizontal="center" vertical="center" wrapText="1"/>
    </xf>
    <xf numFmtId="0" fontId="6" fillId="51" borderId="22" xfId="0" applyFont="1" applyFill="1" applyBorder="1" applyAlignment="1">
      <alignment horizontal="center"/>
    </xf>
    <xf numFmtId="0" fontId="6" fillId="51" borderId="32" xfId="0" applyFont="1" applyFill="1" applyBorder="1" applyAlignment="1">
      <alignment horizontal="center"/>
    </xf>
    <xf numFmtId="0" fontId="6" fillId="51" borderId="23" xfId="0" applyFont="1" applyFill="1" applyBorder="1" applyAlignment="1">
      <alignment horizontal="center"/>
    </xf>
    <xf numFmtId="0" fontId="4" fillId="51" borderId="0" xfId="0" applyFont="1" applyFill="1" applyAlignment="1">
      <alignment horizontal="center" vertical="center"/>
    </xf>
    <xf numFmtId="0" fontId="5" fillId="51" borderId="22" xfId="0" applyFont="1" applyFill="1" applyBorder="1" applyAlignment="1">
      <alignment horizontal="center" vertical="center" wrapText="1"/>
    </xf>
    <xf numFmtId="0" fontId="5" fillId="51" borderId="23" xfId="0" applyFont="1" applyFill="1" applyBorder="1" applyAlignment="1">
      <alignment horizontal="center" vertical="center" wrapText="1"/>
    </xf>
    <xf numFmtId="0" fontId="4" fillId="51" borderId="0" xfId="0" applyFont="1" applyFill="1" applyBorder="1" applyAlignment="1">
      <alignment horizontal="center" vertical="center"/>
    </xf>
    <xf numFmtId="185" fontId="6" fillId="52" borderId="21" xfId="0" applyNumberFormat="1" applyFont="1" applyFill="1" applyBorder="1" applyAlignment="1">
      <alignment horizontal="right" vertical="center"/>
    </xf>
    <xf numFmtId="185" fontId="32" fillId="52" borderId="21" xfId="0" applyNumberFormat="1" applyFont="1" applyFill="1" applyBorder="1" applyAlignment="1">
      <alignment horizontal="right" vertical="center"/>
    </xf>
  </cellXfs>
  <cellStyles count="94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60% - Акцент1" xfId="45"/>
    <cellStyle name="60% — акцент1" xfId="46"/>
    <cellStyle name="60% - Акцент2" xfId="47"/>
    <cellStyle name="60% — акцент2" xfId="48"/>
    <cellStyle name="60% - Акцент3" xfId="49"/>
    <cellStyle name="60% — акцент3" xfId="50"/>
    <cellStyle name="60% - Акцент4" xfId="51"/>
    <cellStyle name="60% — акцент4" xfId="52"/>
    <cellStyle name="60% - Акцент5" xfId="53"/>
    <cellStyle name="60% — акцент5" xfId="54"/>
    <cellStyle name="60% - Акцент6" xfId="55"/>
    <cellStyle name="60% — акцент6" xfId="56"/>
    <cellStyle name="Normal_Доходи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2" xfId="74"/>
    <cellStyle name="Звичайний 3" xfId="75"/>
    <cellStyle name="Звичайний_Додаток _ 3 зм_ни 4575" xfId="76"/>
    <cellStyle name="Итог" xfId="77"/>
    <cellStyle name="Колірна тема 1" xfId="78"/>
    <cellStyle name="Колірна тема 2" xfId="79"/>
    <cellStyle name="Колірна тема 3" xfId="80"/>
    <cellStyle name="Колірна тема 4" xfId="81"/>
    <cellStyle name="Колірна тема 5" xfId="82"/>
    <cellStyle name="Колірна тема 6" xfId="83"/>
    <cellStyle name="Контрольная ячейка" xfId="84"/>
    <cellStyle name="Название" xfId="85"/>
    <cellStyle name="Нейтральный" xfId="86"/>
    <cellStyle name="Обчислення" xfId="87"/>
    <cellStyle name="Обычный 2" xfId="88"/>
    <cellStyle name="Обычный 2 2" xfId="89"/>
    <cellStyle name="Followed Hyperlink" xfId="90"/>
    <cellStyle name="Підсумок" xfId="91"/>
    <cellStyle name="Плохой" xfId="92"/>
    <cellStyle name="Поганий" xfId="93"/>
    <cellStyle name="Пояснение" xfId="94"/>
    <cellStyle name="Примечание" xfId="95"/>
    <cellStyle name="Примітка" xfId="96"/>
    <cellStyle name="Percent" xfId="97"/>
    <cellStyle name="Результат" xfId="98"/>
    <cellStyle name="Связанная ячейка" xfId="99"/>
    <cellStyle name="Текст пояснення" xfId="100"/>
    <cellStyle name="Текст предупреждения" xfId="101"/>
    <cellStyle name="Тысячи [0]_Розподіл (2)" xfId="102"/>
    <cellStyle name="Тысячи_Розподіл (2)" xfId="103"/>
    <cellStyle name="Comma" xfId="104"/>
    <cellStyle name="Comma [0]" xfId="105"/>
    <cellStyle name="Хороший" xfId="106"/>
    <cellStyle name="Џђћ–…ќ’ќ›‰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tabSelected="1" view="pageBreakPreview" zoomScale="75" zoomScaleNormal="75" zoomScaleSheetLayoutView="75" zoomScalePageLayoutView="0" workbookViewId="0" topLeftCell="A1">
      <pane ySplit="13" topLeftCell="A14" activePane="bottomLeft" state="frozen"/>
      <selection pane="topLeft" activeCell="A1" sqref="A1"/>
      <selection pane="bottomLeft" activeCell="C136" sqref="C136"/>
    </sheetView>
  </sheetViews>
  <sheetFormatPr defaultColWidth="9.00390625" defaultRowHeight="12.75"/>
  <cols>
    <col min="1" max="1" width="11.625" style="69" customWidth="1"/>
    <col min="2" max="2" width="102.25390625" style="53" customWidth="1"/>
    <col min="3" max="3" width="17.375" style="53" customWidth="1"/>
    <col min="4" max="4" width="16.25390625" style="53" customWidth="1"/>
    <col min="5" max="5" width="16.25390625" style="17" customWidth="1"/>
    <col min="6" max="7" width="15.875" style="17" customWidth="1"/>
    <col min="8" max="8" width="16.375" style="17" customWidth="1"/>
    <col min="9" max="16384" width="9.125" style="17" customWidth="1"/>
  </cols>
  <sheetData>
    <row r="1" spans="2:8" ht="18.75">
      <c r="B1" s="91" t="s">
        <v>139</v>
      </c>
      <c r="C1" s="92"/>
      <c r="D1" s="92"/>
      <c r="E1" s="92"/>
      <c r="F1" s="92"/>
      <c r="G1" s="92"/>
      <c r="H1" s="92"/>
    </row>
    <row r="2" spans="2:8" ht="4.5" customHeight="1">
      <c r="B2" s="92"/>
      <c r="C2" s="92"/>
      <c r="D2" s="92"/>
      <c r="E2" s="92"/>
      <c r="F2" s="92"/>
      <c r="G2" s="92"/>
      <c r="H2" s="92"/>
    </row>
    <row r="3" spans="2:8" ht="18.75" customHeight="1" hidden="1">
      <c r="B3" s="92"/>
      <c r="C3" s="92"/>
      <c r="D3" s="92"/>
      <c r="E3" s="92"/>
      <c r="F3" s="92"/>
      <c r="G3" s="92"/>
      <c r="H3" s="92"/>
    </row>
    <row r="4" spans="2:8" ht="13.5" customHeight="1">
      <c r="B4" s="91" t="s">
        <v>140</v>
      </c>
      <c r="C4" s="92"/>
      <c r="D4" s="92"/>
      <c r="E4" s="92"/>
      <c r="F4" s="92"/>
      <c r="G4" s="92"/>
      <c r="H4" s="92"/>
    </row>
    <row r="5" spans="2:8" ht="15" customHeight="1">
      <c r="B5" s="84"/>
      <c r="C5" s="85"/>
      <c r="D5" s="93" t="s">
        <v>138</v>
      </c>
      <c r="E5" s="94"/>
      <c r="F5" s="94"/>
      <c r="G5" s="94"/>
      <c r="H5" s="85"/>
    </row>
    <row r="6" spans="6:8" ht="18.75">
      <c r="F6" s="74"/>
      <c r="G6" s="74"/>
      <c r="H6" s="74"/>
    </row>
    <row r="8" spans="2:8" ht="20.25">
      <c r="B8" s="99" t="s">
        <v>9</v>
      </c>
      <c r="C8" s="99"/>
      <c r="D8" s="99"/>
      <c r="E8" s="99"/>
      <c r="F8" s="99"/>
      <c r="G8" s="99"/>
      <c r="H8" s="99"/>
    </row>
    <row r="9" spans="2:8" ht="20.25">
      <c r="B9" s="99" t="s">
        <v>132</v>
      </c>
      <c r="C9" s="99"/>
      <c r="D9" s="99"/>
      <c r="E9" s="99"/>
      <c r="F9" s="99"/>
      <c r="G9" s="99"/>
      <c r="H9" s="99"/>
    </row>
    <row r="10" spans="2:8" ht="21.75" customHeight="1">
      <c r="B10" s="102"/>
      <c r="C10" s="102"/>
      <c r="D10" s="102"/>
      <c r="E10" s="102"/>
      <c r="F10" s="102"/>
      <c r="G10" s="102"/>
      <c r="H10" s="102"/>
    </row>
    <row r="11" spans="2:8" ht="21.75" customHeight="1">
      <c r="B11" s="75"/>
      <c r="C11" s="75"/>
      <c r="D11" s="75"/>
      <c r="E11" s="75"/>
      <c r="F11" s="75"/>
      <c r="G11" s="75"/>
      <c r="H11" s="76" t="s">
        <v>0</v>
      </c>
    </row>
    <row r="12" spans="1:8" ht="24" customHeight="1">
      <c r="A12" s="100" t="s">
        <v>2</v>
      </c>
      <c r="B12" s="95" t="s">
        <v>3</v>
      </c>
      <c r="C12" s="95" t="s">
        <v>15</v>
      </c>
      <c r="D12" s="95" t="s">
        <v>7</v>
      </c>
      <c r="E12" s="95" t="s">
        <v>1</v>
      </c>
      <c r="F12" s="95"/>
      <c r="G12" s="95"/>
      <c r="H12" s="95"/>
    </row>
    <row r="13" spans="1:8" ht="66.75" customHeight="1">
      <c r="A13" s="101"/>
      <c r="B13" s="95"/>
      <c r="C13" s="95"/>
      <c r="D13" s="95"/>
      <c r="E13" s="77" t="s">
        <v>4</v>
      </c>
      <c r="F13" s="77" t="s">
        <v>8</v>
      </c>
      <c r="G13" s="77" t="s">
        <v>6</v>
      </c>
      <c r="H13" s="77" t="s">
        <v>5</v>
      </c>
    </row>
    <row r="14" spans="1:8" ht="20.25" customHeight="1">
      <c r="A14" s="56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78">
        <v>8</v>
      </c>
    </row>
    <row r="15" spans="1:8" ht="45" customHeight="1">
      <c r="A15" s="56"/>
      <c r="B15" s="57" t="s">
        <v>14</v>
      </c>
      <c r="C15" s="15">
        <f>C16+C38+C47+C48+C56+C85</f>
        <v>192578.062503</v>
      </c>
      <c r="D15" s="15">
        <f>E15+F15+G15+H15</f>
        <v>146520.63989000002</v>
      </c>
      <c r="E15" s="15">
        <f>E16+E38+E47+E48+E56+E85</f>
        <v>0</v>
      </c>
      <c r="F15" s="15">
        <f>F16+F38+F47+F48+F56+F85</f>
        <v>143032.03518</v>
      </c>
      <c r="G15" s="15">
        <f>G16+G38+G47+G48+G56+G85</f>
        <v>3488.60471</v>
      </c>
      <c r="H15" s="15">
        <f>H16+H38+H47+H48+H56+H85</f>
        <v>0</v>
      </c>
    </row>
    <row r="16" spans="1:8" ht="18.75">
      <c r="A16" s="56"/>
      <c r="B16" s="58" t="s">
        <v>108</v>
      </c>
      <c r="C16" s="15">
        <f>C17+C19</f>
        <v>5989.42641</v>
      </c>
      <c r="D16" s="15">
        <f>E16+F16+G16+H16</f>
        <v>5807.252530000001</v>
      </c>
      <c r="E16" s="15">
        <f>E17+E19</f>
        <v>0</v>
      </c>
      <c r="F16" s="15">
        <f>F17+F19</f>
        <v>5807.252530000001</v>
      </c>
      <c r="G16" s="15">
        <f>G17+G19</f>
        <v>0</v>
      </c>
      <c r="H16" s="15">
        <f>H17+H19</f>
        <v>0</v>
      </c>
    </row>
    <row r="17" spans="1:8" ht="37.5">
      <c r="A17" s="59">
        <v>5045</v>
      </c>
      <c r="B17" s="57" t="s">
        <v>100</v>
      </c>
      <c r="C17" s="16">
        <f aca="true" t="shared" si="0" ref="C17:H17">C18</f>
        <v>105.88014</v>
      </c>
      <c r="D17" s="16">
        <v>105.9</v>
      </c>
      <c r="E17" s="16">
        <f t="shared" si="0"/>
        <v>0</v>
      </c>
      <c r="F17" s="16">
        <f t="shared" si="0"/>
        <v>105.88014</v>
      </c>
      <c r="G17" s="16">
        <f t="shared" si="0"/>
        <v>0</v>
      </c>
      <c r="H17" s="16">
        <f t="shared" si="0"/>
        <v>0</v>
      </c>
    </row>
    <row r="18" spans="1:8" ht="37.5">
      <c r="A18" s="60"/>
      <c r="B18" s="1" t="s">
        <v>24</v>
      </c>
      <c r="C18" s="9">
        <v>105.88014</v>
      </c>
      <c r="D18" s="16">
        <v>105.88014</v>
      </c>
      <c r="E18" s="9"/>
      <c r="F18" s="9">
        <f>D18</f>
        <v>105.88014</v>
      </c>
      <c r="G18" s="9"/>
      <c r="H18" s="9"/>
    </row>
    <row r="19" spans="1:8" ht="37.5" customHeight="1">
      <c r="A19" s="61">
        <v>7321</v>
      </c>
      <c r="B19" s="7" t="s">
        <v>101</v>
      </c>
      <c r="C19" s="9">
        <f aca="true" t="shared" si="1" ref="C19:H19">SUM(C20:C37)</f>
        <v>5883.54627</v>
      </c>
      <c r="D19" s="9">
        <f>SUM(D20:D37)</f>
        <v>5701.37239</v>
      </c>
      <c r="E19" s="9">
        <f t="shared" si="1"/>
        <v>0</v>
      </c>
      <c r="F19" s="9">
        <f>SUM(F20:F37)</f>
        <v>5701.37239</v>
      </c>
      <c r="G19" s="9">
        <f t="shared" si="1"/>
        <v>0</v>
      </c>
      <c r="H19" s="9">
        <f t="shared" si="1"/>
        <v>0</v>
      </c>
    </row>
    <row r="20" spans="1:8" ht="37.5">
      <c r="A20" s="60"/>
      <c r="B20" s="2" t="s">
        <v>16</v>
      </c>
      <c r="C20" s="9">
        <v>338.185</v>
      </c>
      <c r="D20" s="16">
        <v>250.07454</v>
      </c>
      <c r="E20" s="9"/>
      <c r="F20" s="9">
        <f aca="true" t="shared" si="2" ref="F20:F37">D20</f>
        <v>250.07454</v>
      </c>
      <c r="G20" s="9"/>
      <c r="H20" s="9"/>
    </row>
    <row r="21" spans="1:8" ht="37.5">
      <c r="A21" s="60"/>
      <c r="B21" s="2" t="s">
        <v>17</v>
      </c>
      <c r="C21" s="9">
        <v>1559.336</v>
      </c>
      <c r="D21" s="16">
        <v>1559.336</v>
      </c>
      <c r="E21" s="9"/>
      <c r="F21" s="9">
        <f t="shared" si="2"/>
        <v>1559.336</v>
      </c>
      <c r="G21" s="9"/>
      <c r="H21" s="9"/>
    </row>
    <row r="22" spans="1:8" ht="37.5">
      <c r="A22" s="60"/>
      <c r="B22" s="2" t="s">
        <v>18</v>
      </c>
      <c r="C22" s="9">
        <v>1508.92185</v>
      </c>
      <c r="D22" s="16">
        <v>1508.92185</v>
      </c>
      <c r="E22" s="9"/>
      <c r="F22" s="9">
        <f t="shared" si="2"/>
        <v>1508.92185</v>
      </c>
      <c r="G22" s="9"/>
      <c r="H22" s="9"/>
    </row>
    <row r="23" spans="1:8" ht="56.25">
      <c r="A23" s="60"/>
      <c r="B23" s="2" t="s">
        <v>19</v>
      </c>
      <c r="C23" s="9">
        <v>0</v>
      </c>
      <c r="D23" s="16">
        <v>0</v>
      </c>
      <c r="E23" s="9"/>
      <c r="F23" s="9">
        <f t="shared" si="2"/>
        <v>0</v>
      </c>
      <c r="G23" s="9"/>
      <c r="H23" s="9"/>
    </row>
    <row r="24" spans="1:8" ht="56.25">
      <c r="A24" s="60"/>
      <c r="B24" s="2" t="s">
        <v>20</v>
      </c>
      <c r="C24" s="9">
        <v>0</v>
      </c>
      <c r="D24" s="16">
        <v>0</v>
      </c>
      <c r="E24" s="9"/>
      <c r="F24" s="9">
        <f t="shared" si="2"/>
        <v>0</v>
      </c>
      <c r="G24" s="9"/>
      <c r="H24" s="9"/>
    </row>
    <row r="25" spans="1:8" ht="37.5">
      <c r="A25" s="60"/>
      <c r="B25" s="2" t="s">
        <v>21</v>
      </c>
      <c r="C25" s="9">
        <v>0</v>
      </c>
      <c r="D25" s="16">
        <v>0</v>
      </c>
      <c r="E25" s="9"/>
      <c r="F25" s="9">
        <f t="shared" si="2"/>
        <v>0</v>
      </c>
      <c r="G25" s="9"/>
      <c r="H25" s="9"/>
    </row>
    <row r="26" spans="1:8" ht="56.25">
      <c r="A26" s="60"/>
      <c r="B26" s="2" t="s">
        <v>22</v>
      </c>
      <c r="C26" s="9">
        <v>0</v>
      </c>
      <c r="D26" s="16">
        <v>0</v>
      </c>
      <c r="E26" s="9"/>
      <c r="F26" s="9">
        <f t="shared" si="2"/>
        <v>0</v>
      </c>
      <c r="G26" s="9"/>
      <c r="H26" s="9"/>
    </row>
    <row r="27" spans="1:8" ht="37.5">
      <c r="A27" s="60"/>
      <c r="B27" s="3" t="s">
        <v>25</v>
      </c>
      <c r="C27" s="9">
        <v>1000.296</v>
      </c>
      <c r="D27" s="16">
        <v>971.21588</v>
      </c>
      <c r="E27" s="9"/>
      <c r="F27" s="9">
        <f t="shared" si="2"/>
        <v>971.21588</v>
      </c>
      <c r="G27" s="9"/>
      <c r="H27" s="9"/>
    </row>
    <row r="28" spans="1:8" ht="56.25">
      <c r="A28" s="60"/>
      <c r="B28" s="4" t="s">
        <v>26</v>
      </c>
      <c r="C28" s="9">
        <v>270.8</v>
      </c>
      <c r="D28" s="16">
        <v>270.81336</v>
      </c>
      <c r="E28" s="9"/>
      <c r="F28" s="9">
        <f t="shared" si="2"/>
        <v>270.81336</v>
      </c>
      <c r="G28" s="9"/>
      <c r="H28" s="9"/>
    </row>
    <row r="29" spans="1:8" ht="37.5">
      <c r="A29" s="60"/>
      <c r="B29" s="2" t="s">
        <v>23</v>
      </c>
      <c r="C29" s="9">
        <v>0</v>
      </c>
      <c r="D29" s="16">
        <v>0</v>
      </c>
      <c r="E29" s="9"/>
      <c r="F29" s="9">
        <f t="shared" si="2"/>
        <v>0</v>
      </c>
      <c r="G29" s="9"/>
      <c r="H29" s="9"/>
    </row>
    <row r="30" spans="1:8" ht="56.25">
      <c r="A30" s="60"/>
      <c r="B30" s="5" t="s">
        <v>27</v>
      </c>
      <c r="C30" s="9">
        <v>794.933</v>
      </c>
      <c r="D30" s="16">
        <v>794.9328</v>
      </c>
      <c r="E30" s="9"/>
      <c r="F30" s="9">
        <f t="shared" si="2"/>
        <v>794.9328</v>
      </c>
      <c r="G30" s="9"/>
      <c r="H30" s="9"/>
    </row>
    <row r="31" spans="1:8" ht="37.5">
      <c r="A31" s="60"/>
      <c r="B31" s="5" t="s">
        <v>133</v>
      </c>
      <c r="C31" s="9">
        <v>70</v>
      </c>
      <c r="D31" s="16">
        <v>36.70427</v>
      </c>
      <c r="E31" s="9"/>
      <c r="F31" s="9">
        <f t="shared" si="2"/>
        <v>36.70427</v>
      </c>
      <c r="G31" s="9"/>
      <c r="H31" s="9"/>
    </row>
    <row r="32" spans="1:8" ht="56.25">
      <c r="A32" s="60"/>
      <c r="B32" s="5" t="s">
        <v>28</v>
      </c>
      <c r="C32" s="9">
        <v>55.2</v>
      </c>
      <c r="D32" s="16">
        <v>55.20727</v>
      </c>
      <c r="E32" s="9"/>
      <c r="F32" s="9">
        <f t="shared" si="2"/>
        <v>55.20727</v>
      </c>
      <c r="G32" s="9"/>
      <c r="H32" s="9"/>
    </row>
    <row r="33" spans="1:8" ht="37.5">
      <c r="A33" s="60"/>
      <c r="B33" s="5" t="s">
        <v>137</v>
      </c>
      <c r="C33" s="9">
        <v>50</v>
      </c>
      <c r="D33" s="16">
        <v>49.692</v>
      </c>
      <c r="E33" s="9"/>
      <c r="F33" s="9">
        <f t="shared" si="2"/>
        <v>49.692</v>
      </c>
      <c r="G33" s="9"/>
      <c r="H33" s="9"/>
    </row>
    <row r="34" spans="1:8" ht="56.25">
      <c r="A34" s="60"/>
      <c r="B34" s="5" t="s">
        <v>29</v>
      </c>
      <c r="C34" s="9">
        <v>46.80496</v>
      </c>
      <c r="D34" s="16">
        <v>46.80496</v>
      </c>
      <c r="E34" s="9"/>
      <c r="F34" s="9">
        <f t="shared" si="2"/>
        <v>46.80496</v>
      </c>
      <c r="G34" s="9"/>
      <c r="H34" s="9"/>
    </row>
    <row r="35" spans="1:8" ht="37.5">
      <c r="A35" s="60"/>
      <c r="B35" s="30" t="s">
        <v>134</v>
      </c>
      <c r="C35" s="9">
        <v>60</v>
      </c>
      <c r="D35" s="16">
        <v>49.6</v>
      </c>
      <c r="E35" s="9"/>
      <c r="F35" s="9">
        <f>D35</f>
        <v>49.6</v>
      </c>
      <c r="G35" s="9"/>
      <c r="H35" s="9"/>
    </row>
    <row r="36" spans="1:8" ht="48" customHeight="1">
      <c r="A36" s="60"/>
      <c r="B36" s="30" t="s">
        <v>136</v>
      </c>
      <c r="C36" s="9">
        <v>70</v>
      </c>
      <c r="D36" s="16">
        <v>49</v>
      </c>
      <c r="E36" s="9"/>
      <c r="F36" s="9">
        <f>D36</f>
        <v>49</v>
      </c>
      <c r="G36" s="9"/>
      <c r="H36" s="9"/>
    </row>
    <row r="37" spans="1:8" ht="56.25">
      <c r="A37" s="60"/>
      <c r="B37" s="30" t="s">
        <v>135</v>
      </c>
      <c r="C37" s="9">
        <v>59.06946</v>
      </c>
      <c r="D37" s="16">
        <v>59.06946</v>
      </c>
      <c r="E37" s="9"/>
      <c r="F37" s="9">
        <f t="shared" si="2"/>
        <v>59.06946</v>
      </c>
      <c r="G37" s="9"/>
      <c r="H37" s="9"/>
    </row>
    <row r="38" spans="1:8" ht="33.75" customHeight="1">
      <c r="A38" s="62"/>
      <c r="B38" s="52" t="s">
        <v>10</v>
      </c>
      <c r="C38" s="19">
        <f aca="true" t="shared" si="3" ref="C38:H38">C39+C45</f>
        <v>33810.095109999995</v>
      </c>
      <c r="D38" s="19">
        <f>D39+D45</f>
        <v>23164.159050000002</v>
      </c>
      <c r="E38" s="19">
        <f t="shared" si="3"/>
        <v>0</v>
      </c>
      <c r="F38" s="19">
        <f>F39+F45</f>
        <v>19675.554340000002</v>
      </c>
      <c r="G38" s="19">
        <f>G39+G45</f>
        <v>3488.60471</v>
      </c>
      <c r="H38" s="19">
        <f t="shared" si="3"/>
        <v>0</v>
      </c>
    </row>
    <row r="39" spans="1:8" ht="33.75" customHeight="1">
      <c r="A39" s="61">
        <v>7322</v>
      </c>
      <c r="B39" s="31" t="s">
        <v>102</v>
      </c>
      <c r="C39" s="9">
        <f aca="true" t="shared" si="4" ref="C39:H39">SUM(C40:C44)</f>
        <v>25810.09511</v>
      </c>
      <c r="D39" s="9">
        <f>SUM(D40:D44)</f>
        <v>19675.554340000002</v>
      </c>
      <c r="E39" s="9">
        <f t="shared" si="4"/>
        <v>0</v>
      </c>
      <c r="F39" s="9">
        <f>SUM(F40:F44)</f>
        <v>19675.554340000002</v>
      </c>
      <c r="G39" s="9">
        <f t="shared" si="4"/>
        <v>0</v>
      </c>
      <c r="H39" s="9">
        <f t="shared" si="4"/>
        <v>0</v>
      </c>
    </row>
    <row r="40" spans="1:8" ht="39" customHeight="1">
      <c r="A40" s="60"/>
      <c r="B40" s="2" t="s">
        <v>30</v>
      </c>
      <c r="C40" s="9">
        <v>19198.468</v>
      </c>
      <c r="D40" s="16">
        <v>19169.47964</v>
      </c>
      <c r="E40" s="9"/>
      <c r="F40" s="9">
        <f>D40</f>
        <v>19169.47964</v>
      </c>
      <c r="G40" s="9"/>
      <c r="H40" s="19"/>
    </row>
    <row r="41" spans="1:8" ht="39" customHeight="1">
      <c r="A41" s="60"/>
      <c r="B41" s="4" t="s">
        <v>114</v>
      </c>
      <c r="C41" s="9">
        <v>4725.52711</v>
      </c>
      <c r="D41" s="16"/>
      <c r="E41" s="9"/>
      <c r="F41" s="9"/>
      <c r="G41" s="9"/>
      <c r="H41" s="19"/>
    </row>
    <row r="42" spans="1:8" ht="39" customHeight="1">
      <c r="A42" s="60"/>
      <c r="B42" s="2" t="s">
        <v>115</v>
      </c>
      <c r="C42" s="9">
        <f>940+47.7</f>
        <v>987.7</v>
      </c>
      <c r="D42" s="16">
        <v>47.7</v>
      </c>
      <c r="E42" s="9"/>
      <c r="F42" s="9">
        <f>D42</f>
        <v>47.7</v>
      </c>
      <c r="G42" s="9"/>
      <c r="H42" s="19"/>
    </row>
    <row r="43" spans="1:8" ht="39" customHeight="1">
      <c r="A43" s="60"/>
      <c r="B43" s="2" t="s">
        <v>130</v>
      </c>
      <c r="C43" s="9">
        <f>440+47.1</f>
        <v>487.1</v>
      </c>
      <c r="D43" s="16">
        <v>47.1</v>
      </c>
      <c r="E43" s="9"/>
      <c r="F43" s="9">
        <f>D43</f>
        <v>47.1</v>
      </c>
      <c r="G43" s="9"/>
      <c r="H43" s="19"/>
    </row>
    <row r="44" spans="1:8" ht="69" customHeight="1">
      <c r="A44" s="60"/>
      <c r="B44" s="6" t="s">
        <v>31</v>
      </c>
      <c r="C44" s="9">
        <v>411.3</v>
      </c>
      <c r="D44" s="16">
        <v>411.2747</v>
      </c>
      <c r="E44" s="9"/>
      <c r="F44" s="9">
        <f>D44</f>
        <v>411.2747</v>
      </c>
      <c r="G44" s="9"/>
      <c r="H44" s="19"/>
    </row>
    <row r="45" spans="1:8" ht="38.25" customHeight="1">
      <c r="A45" s="70" t="s">
        <v>128</v>
      </c>
      <c r="B45" s="71" t="s">
        <v>129</v>
      </c>
      <c r="C45" s="9">
        <f>C46</f>
        <v>8000</v>
      </c>
      <c r="D45" s="15">
        <f>E45+F45+G45+H45</f>
        <v>3488.60471</v>
      </c>
      <c r="E45" s="9"/>
      <c r="F45" s="9"/>
      <c r="G45" s="9">
        <f>G46</f>
        <v>3488.60471</v>
      </c>
      <c r="H45" s="19"/>
    </row>
    <row r="46" spans="1:8" s="73" customFormat="1" ht="63" customHeight="1">
      <c r="A46" s="60"/>
      <c r="B46" s="72" t="s">
        <v>114</v>
      </c>
      <c r="C46" s="9">
        <v>8000</v>
      </c>
      <c r="D46" s="15">
        <f>E46+F46+G46+H46</f>
        <v>3488.60471</v>
      </c>
      <c r="E46" s="9"/>
      <c r="F46" s="9"/>
      <c r="G46" s="9">
        <v>3488.60471</v>
      </c>
      <c r="H46" s="19"/>
    </row>
    <row r="47" spans="1:8" ht="33.75" customHeight="1">
      <c r="A47" s="60"/>
      <c r="B47" s="36" t="s">
        <v>13</v>
      </c>
      <c r="C47" s="9"/>
      <c r="D47" s="15">
        <f>E47+F47+G47+H47</f>
        <v>0</v>
      </c>
      <c r="E47" s="19"/>
      <c r="F47" s="19"/>
      <c r="G47" s="19"/>
      <c r="H47" s="19"/>
    </row>
    <row r="48" spans="1:8" ht="33.75" customHeight="1">
      <c r="A48" s="62"/>
      <c r="B48" s="52" t="s">
        <v>11</v>
      </c>
      <c r="C48" s="19">
        <f>C49+C52</f>
        <v>41531.307230000006</v>
      </c>
      <c r="D48" s="15">
        <f>E48+F48+G48+H48</f>
        <v>41259.55621000001</v>
      </c>
      <c r="E48" s="19">
        <f>E49+E52</f>
        <v>0</v>
      </c>
      <c r="F48" s="19">
        <f>F49+F52</f>
        <v>41259.55621000001</v>
      </c>
      <c r="G48" s="19">
        <f>G49+G52</f>
        <v>0</v>
      </c>
      <c r="H48" s="19">
        <f>H49+H52</f>
        <v>0</v>
      </c>
    </row>
    <row r="49" spans="1:8" ht="33.75" customHeight="1">
      <c r="A49" s="61">
        <v>7324</v>
      </c>
      <c r="B49" s="31" t="s">
        <v>103</v>
      </c>
      <c r="C49" s="9">
        <f aca="true" t="shared" si="5" ref="C49:H49">C50+C51</f>
        <v>6900</v>
      </c>
      <c r="D49" s="9">
        <f>D50+D51</f>
        <v>6768.24898</v>
      </c>
      <c r="E49" s="9">
        <f t="shared" si="5"/>
        <v>0</v>
      </c>
      <c r="F49" s="9">
        <f t="shared" si="5"/>
        <v>6768.24898</v>
      </c>
      <c r="G49" s="9">
        <f t="shared" si="5"/>
        <v>0</v>
      </c>
      <c r="H49" s="9">
        <f t="shared" si="5"/>
        <v>0</v>
      </c>
    </row>
    <row r="50" spans="1:8" ht="42.75" customHeight="1">
      <c r="A50" s="63"/>
      <c r="B50" s="4" t="s">
        <v>35</v>
      </c>
      <c r="C50" s="9">
        <v>6800</v>
      </c>
      <c r="D50" s="16">
        <v>6768.24898</v>
      </c>
      <c r="E50" s="9"/>
      <c r="F50" s="9">
        <f>D50</f>
        <v>6768.24898</v>
      </c>
      <c r="G50" s="9"/>
      <c r="H50" s="9"/>
    </row>
    <row r="51" spans="1:8" ht="63.75" customHeight="1">
      <c r="A51" s="63"/>
      <c r="B51" s="72" t="s">
        <v>131</v>
      </c>
      <c r="C51" s="9">
        <v>100</v>
      </c>
      <c r="D51" s="16"/>
      <c r="E51" s="9"/>
      <c r="F51" s="9"/>
      <c r="G51" s="9"/>
      <c r="H51" s="9"/>
    </row>
    <row r="52" spans="1:8" ht="33.75" customHeight="1">
      <c r="A52" s="61">
        <v>7325</v>
      </c>
      <c r="B52" s="31" t="s">
        <v>104</v>
      </c>
      <c r="C52" s="9">
        <f aca="true" t="shared" si="6" ref="C52:H52">SUM(C53:C55)</f>
        <v>34631.307230000006</v>
      </c>
      <c r="D52" s="9">
        <f>SUM(D53:D55)</f>
        <v>34491.307230000006</v>
      </c>
      <c r="E52" s="9">
        <f t="shared" si="6"/>
        <v>0</v>
      </c>
      <c r="F52" s="9">
        <f t="shared" si="6"/>
        <v>34491.307230000006</v>
      </c>
      <c r="G52" s="9">
        <f t="shared" si="6"/>
        <v>0</v>
      </c>
      <c r="H52" s="9">
        <f t="shared" si="6"/>
        <v>0</v>
      </c>
    </row>
    <row r="53" spans="1:8" ht="33.75" customHeight="1">
      <c r="A53" s="61"/>
      <c r="B53" s="14" t="s">
        <v>111</v>
      </c>
      <c r="C53" s="9">
        <f>13408.3278+369.37016</f>
        <v>13777.69796</v>
      </c>
      <c r="D53" s="9">
        <f>13408.3278+369.37016</f>
        <v>13777.69796</v>
      </c>
      <c r="E53" s="9"/>
      <c r="F53" s="9">
        <f>D53</f>
        <v>13777.69796</v>
      </c>
      <c r="G53" s="9"/>
      <c r="H53" s="9"/>
    </row>
    <row r="54" spans="1:8" ht="33.75" customHeight="1">
      <c r="A54" s="60"/>
      <c r="B54" s="4" t="s">
        <v>32</v>
      </c>
      <c r="C54" s="9">
        <f>17402.15405+70</f>
        <v>17472.15405</v>
      </c>
      <c r="D54" s="16">
        <v>17402.15405</v>
      </c>
      <c r="E54" s="9"/>
      <c r="F54" s="9">
        <f>D54</f>
        <v>17402.15405</v>
      </c>
      <c r="G54" s="9"/>
      <c r="H54" s="9"/>
    </row>
    <row r="55" spans="1:8" ht="40.5" customHeight="1">
      <c r="A55" s="60"/>
      <c r="B55" s="4" t="s">
        <v>33</v>
      </c>
      <c r="C55" s="9">
        <f>3311.45522+70</f>
        <v>3381.45522</v>
      </c>
      <c r="D55" s="16">
        <v>3311.45522</v>
      </c>
      <c r="E55" s="9"/>
      <c r="F55" s="9">
        <f>D55</f>
        <v>3311.45522</v>
      </c>
      <c r="G55" s="9"/>
      <c r="H55" s="9"/>
    </row>
    <row r="56" spans="1:8" ht="18.75">
      <c r="A56" s="60"/>
      <c r="B56" s="52" t="s">
        <v>110</v>
      </c>
      <c r="C56" s="19">
        <f>C57+C67</f>
        <v>28301.13484</v>
      </c>
      <c r="D56" s="15">
        <f>E56+F56+G56+H56</f>
        <v>26543.097940000003</v>
      </c>
      <c r="E56" s="19">
        <f>E57+E67</f>
        <v>0</v>
      </c>
      <c r="F56" s="19">
        <f>F57+F67</f>
        <v>26543.097940000003</v>
      </c>
      <c r="G56" s="19">
        <f>G57+G67</f>
        <v>0</v>
      </c>
      <c r="H56" s="19">
        <f>H57+H67</f>
        <v>0</v>
      </c>
    </row>
    <row r="57" spans="1:8" ht="34.5" customHeight="1">
      <c r="A57" s="61">
        <v>6015</v>
      </c>
      <c r="B57" s="31" t="s">
        <v>105</v>
      </c>
      <c r="C57" s="9">
        <f aca="true" t="shared" si="7" ref="C57:H57">SUM(C58:C66)</f>
        <v>49.024</v>
      </c>
      <c r="D57" s="9">
        <f t="shared" si="7"/>
        <v>49.024</v>
      </c>
      <c r="E57" s="9">
        <f t="shared" si="7"/>
        <v>0</v>
      </c>
      <c r="F57" s="9">
        <f t="shared" si="7"/>
        <v>49.024</v>
      </c>
      <c r="G57" s="9">
        <f t="shared" si="7"/>
        <v>0</v>
      </c>
      <c r="H57" s="9">
        <f t="shared" si="7"/>
        <v>0</v>
      </c>
    </row>
    <row r="58" spans="1:8" ht="37.5">
      <c r="A58" s="96"/>
      <c r="B58" s="32" t="s">
        <v>39</v>
      </c>
      <c r="C58" s="16">
        <v>6.128</v>
      </c>
      <c r="D58" s="16">
        <v>6.128</v>
      </c>
      <c r="E58" s="19"/>
      <c r="F58" s="16">
        <v>6.128</v>
      </c>
      <c r="G58" s="19"/>
      <c r="H58" s="19"/>
    </row>
    <row r="59" spans="1:8" ht="37.5">
      <c r="A59" s="97"/>
      <c r="B59" s="32" t="s">
        <v>40</v>
      </c>
      <c r="C59" s="16">
        <v>6.128</v>
      </c>
      <c r="D59" s="16">
        <v>6.128</v>
      </c>
      <c r="E59" s="19"/>
      <c r="F59" s="16">
        <v>6.128</v>
      </c>
      <c r="G59" s="19"/>
      <c r="H59" s="19"/>
    </row>
    <row r="60" spans="1:8" ht="37.5">
      <c r="A60" s="97"/>
      <c r="B60" s="32" t="s">
        <v>41</v>
      </c>
      <c r="C60" s="16">
        <v>6.128</v>
      </c>
      <c r="D60" s="16">
        <v>6.128</v>
      </c>
      <c r="E60" s="19"/>
      <c r="F60" s="16">
        <v>6.128</v>
      </c>
      <c r="G60" s="19"/>
      <c r="H60" s="19"/>
    </row>
    <row r="61" spans="1:8" ht="37.5">
      <c r="A61" s="97"/>
      <c r="B61" s="32" t="s">
        <v>42</v>
      </c>
      <c r="C61" s="16">
        <v>3.064</v>
      </c>
      <c r="D61" s="16">
        <v>3.064</v>
      </c>
      <c r="E61" s="19"/>
      <c r="F61" s="16">
        <v>3.064</v>
      </c>
      <c r="G61" s="19"/>
      <c r="H61" s="19"/>
    </row>
    <row r="62" spans="1:8" ht="37.5">
      <c r="A62" s="97"/>
      <c r="B62" s="32" t="s">
        <v>43</v>
      </c>
      <c r="C62" s="16">
        <v>6.128</v>
      </c>
      <c r="D62" s="16">
        <v>6.128</v>
      </c>
      <c r="E62" s="19"/>
      <c r="F62" s="16">
        <v>6.128</v>
      </c>
      <c r="G62" s="19"/>
      <c r="H62" s="19"/>
    </row>
    <row r="63" spans="1:8" ht="37.5">
      <c r="A63" s="97"/>
      <c r="B63" s="32" t="s">
        <v>44</v>
      </c>
      <c r="C63" s="16">
        <v>3.064</v>
      </c>
      <c r="D63" s="16">
        <v>3.064</v>
      </c>
      <c r="E63" s="19"/>
      <c r="F63" s="16">
        <v>3.064</v>
      </c>
      <c r="G63" s="19"/>
      <c r="H63" s="19"/>
    </row>
    <row r="64" spans="1:8" ht="37.5">
      <c r="A64" s="97"/>
      <c r="B64" s="32" t="s">
        <v>45</v>
      </c>
      <c r="C64" s="16">
        <v>6.128</v>
      </c>
      <c r="D64" s="16">
        <v>6.128</v>
      </c>
      <c r="E64" s="19"/>
      <c r="F64" s="16">
        <v>6.128</v>
      </c>
      <c r="G64" s="19"/>
      <c r="H64" s="19"/>
    </row>
    <row r="65" spans="1:8" ht="37.5">
      <c r="A65" s="97"/>
      <c r="B65" s="32" t="s">
        <v>46</v>
      </c>
      <c r="C65" s="16">
        <v>6.128</v>
      </c>
      <c r="D65" s="16">
        <v>6.128</v>
      </c>
      <c r="E65" s="19"/>
      <c r="F65" s="16">
        <v>6.128</v>
      </c>
      <c r="G65" s="19"/>
      <c r="H65" s="19"/>
    </row>
    <row r="66" spans="1:8" ht="37.5">
      <c r="A66" s="98"/>
      <c r="B66" s="32" t="s">
        <v>47</v>
      </c>
      <c r="C66" s="16">
        <v>6.128</v>
      </c>
      <c r="D66" s="16">
        <v>6.128</v>
      </c>
      <c r="E66" s="19"/>
      <c r="F66" s="16">
        <v>6.128</v>
      </c>
      <c r="G66" s="19"/>
      <c r="H66" s="19"/>
    </row>
    <row r="67" spans="1:8" ht="36.75" customHeight="1">
      <c r="A67" s="64">
        <v>6030</v>
      </c>
      <c r="B67" s="31" t="s">
        <v>106</v>
      </c>
      <c r="C67" s="9">
        <f aca="true" t="shared" si="8" ref="C67:H67">SUM(C68:C84)</f>
        <v>28252.110839999998</v>
      </c>
      <c r="D67" s="9">
        <f>SUM(D68:D84)</f>
        <v>26494.073940000002</v>
      </c>
      <c r="E67" s="9">
        <f t="shared" si="8"/>
        <v>0</v>
      </c>
      <c r="F67" s="9">
        <f t="shared" si="8"/>
        <v>26494.073940000002</v>
      </c>
      <c r="G67" s="9">
        <f t="shared" si="8"/>
        <v>0</v>
      </c>
      <c r="H67" s="9">
        <f t="shared" si="8"/>
        <v>0</v>
      </c>
    </row>
    <row r="68" spans="1:8" ht="18.75">
      <c r="A68" s="96"/>
      <c r="B68" s="33" t="s">
        <v>48</v>
      </c>
      <c r="C68" s="82">
        <v>2052.044</v>
      </c>
      <c r="D68" s="21">
        <v>861.13595</v>
      </c>
      <c r="E68" s="21" t="s">
        <v>62</v>
      </c>
      <c r="F68" s="9">
        <f>D68</f>
        <v>861.13595</v>
      </c>
      <c r="G68" s="9"/>
      <c r="H68" s="9"/>
    </row>
    <row r="69" spans="1:8" ht="37.5">
      <c r="A69" s="97"/>
      <c r="B69" s="34" t="s">
        <v>49</v>
      </c>
      <c r="C69" s="82">
        <v>413.6118</v>
      </c>
      <c r="D69" s="22">
        <v>413.06118</v>
      </c>
      <c r="E69" s="22"/>
      <c r="F69" s="9">
        <f aca="true" t="shared" si="9" ref="F69:F84">D69</f>
        <v>413.06118</v>
      </c>
      <c r="G69" s="9"/>
      <c r="H69" s="9"/>
    </row>
    <row r="70" spans="1:8" ht="18.75">
      <c r="A70" s="97"/>
      <c r="B70" s="34" t="s">
        <v>50</v>
      </c>
      <c r="C70" s="21">
        <v>98.1</v>
      </c>
      <c r="D70" s="22">
        <v>98.11</v>
      </c>
      <c r="E70" s="22"/>
      <c r="F70" s="9">
        <f t="shared" si="9"/>
        <v>98.11</v>
      </c>
      <c r="G70" s="9"/>
      <c r="H70" s="9"/>
    </row>
    <row r="71" spans="1:8" ht="37.5">
      <c r="A71" s="97"/>
      <c r="B71" s="34" t="s">
        <v>51</v>
      </c>
      <c r="C71" s="21">
        <v>2118.201</v>
      </c>
      <c r="D71" s="22">
        <v>1738.09</v>
      </c>
      <c r="E71" s="22"/>
      <c r="F71" s="9">
        <f t="shared" si="9"/>
        <v>1738.09</v>
      </c>
      <c r="G71" s="9"/>
      <c r="H71" s="9"/>
    </row>
    <row r="72" spans="1:8" ht="37.5">
      <c r="A72" s="97"/>
      <c r="B72" s="34" t="s">
        <v>52</v>
      </c>
      <c r="C72" s="21">
        <v>1758.418</v>
      </c>
      <c r="D72" s="22">
        <v>1758.417</v>
      </c>
      <c r="E72" s="22"/>
      <c r="F72" s="9">
        <f t="shared" si="9"/>
        <v>1758.417</v>
      </c>
      <c r="G72" s="9"/>
      <c r="H72" s="9"/>
    </row>
    <row r="73" spans="1:8" ht="37.5">
      <c r="A73" s="97"/>
      <c r="B73" s="34" t="s">
        <v>53</v>
      </c>
      <c r="C73" s="21">
        <v>1593.544</v>
      </c>
      <c r="D73" s="22">
        <v>1593.544</v>
      </c>
      <c r="E73" s="22"/>
      <c r="F73" s="9">
        <f t="shared" si="9"/>
        <v>1593.544</v>
      </c>
      <c r="G73" s="9"/>
      <c r="H73" s="9"/>
    </row>
    <row r="74" spans="1:8" ht="37.5">
      <c r="A74" s="97"/>
      <c r="B74" s="34" t="s">
        <v>54</v>
      </c>
      <c r="C74" s="21">
        <v>6120.96804</v>
      </c>
      <c r="D74" s="22">
        <v>6120.968</v>
      </c>
      <c r="E74" s="22"/>
      <c r="F74" s="9">
        <f t="shared" si="9"/>
        <v>6120.968</v>
      </c>
      <c r="G74" s="9"/>
      <c r="H74" s="9"/>
    </row>
    <row r="75" spans="1:8" ht="18.75">
      <c r="A75" s="97"/>
      <c r="B75" s="34" t="s">
        <v>55</v>
      </c>
      <c r="C75" s="21">
        <v>8897.024</v>
      </c>
      <c r="D75" s="22">
        <v>8897.02345</v>
      </c>
      <c r="E75" s="22"/>
      <c r="F75" s="9">
        <f t="shared" si="9"/>
        <v>8897.02345</v>
      </c>
      <c r="G75" s="9"/>
      <c r="H75" s="9"/>
    </row>
    <row r="76" spans="1:8" ht="37.5">
      <c r="A76" s="97"/>
      <c r="B76" s="34" t="s">
        <v>56</v>
      </c>
      <c r="C76" s="21">
        <v>4605.7</v>
      </c>
      <c r="D76" s="22">
        <v>4581.65059</v>
      </c>
      <c r="E76" s="22"/>
      <c r="F76" s="9">
        <f t="shared" si="9"/>
        <v>4581.65059</v>
      </c>
      <c r="G76" s="9"/>
      <c r="H76" s="9"/>
    </row>
    <row r="77" spans="1:8" ht="37.5">
      <c r="A77" s="97"/>
      <c r="B77" s="35" t="s">
        <v>57</v>
      </c>
      <c r="C77" s="21">
        <v>443</v>
      </c>
      <c r="D77" s="22">
        <v>432.07377</v>
      </c>
      <c r="E77" s="22"/>
      <c r="F77" s="9">
        <f t="shared" si="9"/>
        <v>432.07377</v>
      </c>
      <c r="G77" s="9"/>
      <c r="H77" s="9"/>
    </row>
    <row r="78" spans="1:8" ht="37.5">
      <c r="A78" s="97"/>
      <c r="B78" s="35" t="s">
        <v>58</v>
      </c>
      <c r="C78" s="21">
        <v>10.5</v>
      </c>
      <c r="D78" s="22"/>
      <c r="E78" s="22"/>
      <c r="F78" s="9">
        <f t="shared" si="9"/>
        <v>0</v>
      </c>
      <c r="G78" s="9"/>
      <c r="H78" s="9"/>
    </row>
    <row r="79" spans="1:8" ht="37.5">
      <c r="A79" s="97"/>
      <c r="B79" s="35" t="s">
        <v>59</v>
      </c>
      <c r="C79" s="21">
        <v>10.5</v>
      </c>
      <c r="D79" s="8"/>
      <c r="E79" s="8"/>
      <c r="F79" s="9">
        <f t="shared" si="9"/>
        <v>0</v>
      </c>
      <c r="G79" s="9"/>
      <c r="H79" s="9"/>
    </row>
    <row r="80" spans="1:8" ht="37.5">
      <c r="A80" s="97"/>
      <c r="B80" s="35" t="s">
        <v>60</v>
      </c>
      <c r="C80" s="21">
        <v>10.5</v>
      </c>
      <c r="D80" s="22"/>
      <c r="E80" s="22"/>
      <c r="F80" s="9">
        <f t="shared" si="9"/>
        <v>0</v>
      </c>
      <c r="G80" s="9"/>
      <c r="H80" s="9"/>
    </row>
    <row r="81" spans="1:8" ht="37.5">
      <c r="A81" s="97"/>
      <c r="B81" s="35" t="s">
        <v>61</v>
      </c>
      <c r="C81" s="21">
        <v>10.5</v>
      </c>
      <c r="D81" s="22"/>
      <c r="E81" s="22"/>
      <c r="F81" s="9">
        <f t="shared" si="9"/>
        <v>0</v>
      </c>
      <c r="G81" s="9"/>
      <c r="H81" s="9"/>
    </row>
    <row r="82" spans="1:8" ht="37.5">
      <c r="A82" s="97"/>
      <c r="B82" s="35" t="s">
        <v>119</v>
      </c>
      <c r="C82" s="21">
        <v>10.5</v>
      </c>
      <c r="D82" s="22"/>
      <c r="E82" s="22"/>
      <c r="F82" s="9">
        <f t="shared" si="9"/>
        <v>0</v>
      </c>
      <c r="G82" s="9"/>
      <c r="H82" s="9"/>
    </row>
    <row r="83" spans="1:8" ht="37.5">
      <c r="A83" s="97"/>
      <c r="B83" s="35" t="s">
        <v>118</v>
      </c>
      <c r="C83" s="21">
        <v>49.5</v>
      </c>
      <c r="D83" s="22"/>
      <c r="E83" s="22"/>
      <c r="F83" s="9">
        <f t="shared" si="9"/>
        <v>0</v>
      </c>
      <c r="G83" s="9"/>
      <c r="H83" s="9"/>
    </row>
    <row r="84" spans="1:8" ht="18.75">
      <c r="A84" s="98"/>
      <c r="B84" s="35" t="s">
        <v>117</v>
      </c>
      <c r="C84" s="21">
        <v>49.5</v>
      </c>
      <c r="D84" s="22"/>
      <c r="E84" s="22"/>
      <c r="F84" s="9">
        <f t="shared" si="9"/>
        <v>0</v>
      </c>
      <c r="G84" s="9"/>
      <c r="H84" s="9"/>
    </row>
    <row r="85" spans="1:8" ht="18.75">
      <c r="A85" s="62"/>
      <c r="B85" s="36" t="s">
        <v>12</v>
      </c>
      <c r="C85" s="19">
        <f aca="true" t="shared" si="10" ref="C85:H85">C86+C98+C128</f>
        <v>82946.098913</v>
      </c>
      <c r="D85" s="19">
        <f>D86+D98+D128</f>
        <v>49746.57416</v>
      </c>
      <c r="E85" s="19">
        <f t="shared" si="10"/>
        <v>0</v>
      </c>
      <c r="F85" s="19">
        <f t="shared" si="10"/>
        <v>49746.57416</v>
      </c>
      <c r="G85" s="19">
        <f t="shared" si="10"/>
        <v>0</v>
      </c>
      <c r="H85" s="19">
        <f t="shared" si="10"/>
        <v>0</v>
      </c>
    </row>
    <row r="86" spans="1:8" ht="18.75">
      <c r="A86" s="65">
        <v>7310</v>
      </c>
      <c r="B86" s="37" t="s">
        <v>109</v>
      </c>
      <c r="C86" s="16">
        <f aca="true" t="shared" si="11" ref="C86:H86">SUM(C87:C97)</f>
        <v>26333.674</v>
      </c>
      <c r="D86" s="16">
        <f>SUM(D87:D97)</f>
        <v>11751.328940000001</v>
      </c>
      <c r="E86" s="16">
        <f t="shared" si="11"/>
        <v>0</v>
      </c>
      <c r="F86" s="16">
        <f t="shared" si="11"/>
        <v>11751.328940000001</v>
      </c>
      <c r="G86" s="16">
        <f t="shared" si="11"/>
        <v>0</v>
      </c>
      <c r="H86" s="16">
        <f t="shared" si="11"/>
        <v>0</v>
      </c>
    </row>
    <row r="87" spans="1:8" ht="37.5">
      <c r="A87" s="66"/>
      <c r="B87" s="38" t="s">
        <v>63</v>
      </c>
      <c r="C87" s="9">
        <v>6037.893</v>
      </c>
      <c r="D87" s="9">
        <v>3479.983</v>
      </c>
      <c r="E87" s="9"/>
      <c r="F87" s="9">
        <f>D87</f>
        <v>3479.983</v>
      </c>
      <c r="G87" s="9"/>
      <c r="H87" s="9"/>
    </row>
    <row r="88" spans="1:8" ht="37.5">
      <c r="A88" s="66"/>
      <c r="B88" s="38" t="s">
        <v>64</v>
      </c>
      <c r="C88" s="9">
        <v>10803.912</v>
      </c>
      <c r="D88" s="9">
        <v>6119.43431</v>
      </c>
      <c r="E88" s="9"/>
      <c r="F88" s="9">
        <f>D88</f>
        <v>6119.43431</v>
      </c>
      <c r="G88" s="9"/>
      <c r="H88" s="9"/>
    </row>
    <row r="89" spans="1:8" ht="37.5">
      <c r="A89" s="66"/>
      <c r="B89" s="39" t="s">
        <v>65</v>
      </c>
      <c r="C89" s="9">
        <v>972.369</v>
      </c>
      <c r="D89" s="9" t="s">
        <v>62</v>
      </c>
      <c r="E89" s="9"/>
      <c r="F89" s="9" t="s">
        <v>62</v>
      </c>
      <c r="G89" s="9"/>
      <c r="H89" s="9"/>
    </row>
    <row r="90" spans="1:8" ht="56.25">
      <c r="A90" s="66"/>
      <c r="B90" s="39" t="s">
        <v>66</v>
      </c>
      <c r="C90" s="9">
        <v>849</v>
      </c>
      <c r="D90" s="9">
        <v>49</v>
      </c>
      <c r="E90" s="9"/>
      <c r="F90" s="9">
        <f>D90</f>
        <v>49</v>
      </c>
      <c r="G90" s="9"/>
      <c r="H90" s="9"/>
    </row>
    <row r="91" spans="1:8" ht="37.5">
      <c r="A91" s="66"/>
      <c r="B91" s="38" t="s">
        <v>70</v>
      </c>
      <c r="C91" s="9">
        <v>78</v>
      </c>
      <c r="D91" s="9">
        <v>63.979</v>
      </c>
      <c r="E91" s="9"/>
      <c r="F91" s="9">
        <f>D91</f>
        <v>63.979</v>
      </c>
      <c r="G91" s="9"/>
      <c r="H91" s="9"/>
    </row>
    <row r="92" spans="1:8" ht="56.25">
      <c r="A92" s="66"/>
      <c r="B92" s="38" t="s">
        <v>71</v>
      </c>
      <c r="C92" s="9">
        <v>60</v>
      </c>
      <c r="D92" s="9">
        <v>39.753</v>
      </c>
      <c r="E92" s="9"/>
      <c r="F92" s="9">
        <f>D92</f>
        <v>39.753</v>
      </c>
      <c r="G92" s="9"/>
      <c r="H92" s="9"/>
    </row>
    <row r="93" spans="1:8" ht="37.5">
      <c r="A93" s="66"/>
      <c r="B93" s="38" t="s">
        <v>67</v>
      </c>
      <c r="C93" s="9">
        <v>10.5</v>
      </c>
      <c r="D93" s="9"/>
      <c r="E93" s="9"/>
      <c r="F93" s="9"/>
      <c r="G93" s="9"/>
      <c r="H93" s="9"/>
    </row>
    <row r="94" spans="1:8" ht="37.5">
      <c r="A94" s="66"/>
      <c r="B94" s="38" t="s">
        <v>120</v>
      </c>
      <c r="C94" s="9">
        <v>49.5</v>
      </c>
      <c r="D94" s="9">
        <v>48.6</v>
      </c>
      <c r="E94" s="9"/>
      <c r="F94" s="9">
        <f>D94</f>
        <v>48.6</v>
      </c>
      <c r="G94" s="9"/>
      <c r="H94" s="9"/>
    </row>
    <row r="95" spans="1:8" ht="37.5">
      <c r="A95" s="66"/>
      <c r="B95" s="38" t="s">
        <v>68</v>
      </c>
      <c r="C95" s="9">
        <v>7412.5</v>
      </c>
      <c r="D95" s="9">
        <v>1950.57963</v>
      </c>
      <c r="E95" s="9"/>
      <c r="F95" s="9">
        <f>D95</f>
        <v>1950.57963</v>
      </c>
      <c r="G95" s="9"/>
      <c r="H95" s="9"/>
    </row>
    <row r="96" spans="1:8" ht="18.75">
      <c r="A96" s="66"/>
      <c r="B96" s="40" t="s">
        <v>121</v>
      </c>
      <c r="C96" s="9">
        <v>49.5</v>
      </c>
      <c r="D96" s="9"/>
      <c r="E96" s="9"/>
      <c r="F96" s="9"/>
      <c r="G96" s="9"/>
      <c r="H96" s="9"/>
    </row>
    <row r="97" spans="1:8" ht="18.75">
      <c r="A97" s="67"/>
      <c r="B97" s="40" t="s">
        <v>69</v>
      </c>
      <c r="C97" s="9">
        <v>10.5</v>
      </c>
      <c r="D97" s="9"/>
      <c r="E97" s="9"/>
      <c r="F97" s="9"/>
      <c r="G97" s="9"/>
      <c r="H97" s="9"/>
    </row>
    <row r="98" spans="1:8" ht="30" customHeight="1">
      <c r="A98" s="68">
        <v>7330</v>
      </c>
      <c r="B98" s="41" t="s">
        <v>112</v>
      </c>
      <c r="C98" s="9">
        <f aca="true" t="shared" si="12" ref="C98:H98">SUM(C99:C127)</f>
        <v>41780.691913</v>
      </c>
      <c r="D98" s="9">
        <f t="shared" si="12"/>
        <v>33958.23794</v>
      </c>
      <c r="E98" s="9">
        <f t="shared" si="12"/>
        <v>0</v>
      </c>
      <c r="F98" s="9">
        <f t="shared" si="12"/>
        <v>33958.23794</v>
      </c>
      <c r="G98" s="9">
        <f t="shared" si="12"/>
        <v>0</v>
      </c>
      <c r="H98" s="9">
        <f t="shared" si="12"/>
        <v>0</v>
      </c>
    </row>
    <row r="99" spans="1:8" ht="24.75" customHeight="1">
      <c r="A99" s="66"/>
      <c r="B99" s="10" t="s">
        <v>36</v>
      </c>
      <c r="C99" s="9">
        <v>25</v>
      </c>
      <c r="D99" s="16">
        <v>25</v>
      </c>
      <c r="E99" s="9"/>
      <c r="F99" s="9">
        <f aca="true" t="shared" si="13" ref="F99:F126">D99</f>
        <v>25</v>
      </c>
      <c r="G99" s="9"/>
      <c r="H99" s="9"/>
    </row>
    <row r="100" spans="1:8" ht="37.5">
      <c r="A100" s="66"/>
      <c r="B100" s="38" t="s">
        <v>72</v>
      </c>
      <c r="C100" s="83">
        <v>21.68855</v>
      </c>
      <c r="D100" s="23" t="s">
        <v>62</v>
      </c>
      <c r="E100" s="24" t="s">
        <v>62</v>
      </c>
      <c r="F100" s="9" t="str">
        <f t="shared" si="13"/>
        <v> </v>
      </c>
      <c r="G100" s="25"/>
      <c r="H100" s="25"/>
    </row>
    <row r="101" spans="1:8" ht="18.75">
      <c r="A101" s="66"/>
      <c r="B101" s="42" t="s">
        <v>73</v>
      </c>
      <c r="C101" s="9">
        <v>8963.5068</v>
      </c>
      <c r="D101" s="16">
        <v>8963.50635</v>
      </c>
      <c r="E101" s="16"/>
      <c r="F101" s="9">
        <f t="shared" si="13"/>
        <v>8963.50635</v>
      </c>
      <c r="G101" s="9"/>
      <c r="H101" s="9"/>
    </row>
    <row r="102" spans="1:8" ht="18.75">
      <c r="A102" s="66"/>
      <c r="B102" s="42" t="s">
        <v>74</v>
      </c>
      <c r="C102" s="9">
        <v>1483.449</v>
      </c>
      <c r="D102" s="16">
        <v>1480.13699</v>
      </c>
      <c r="E102" s="16"/>
      <c r="F102" s="9">
        <f t="shared" si="13"/>
        <v>1480.13699</v>
      </c>
      <c r="G102" s="9"/>
      <c r="H102" s="9"/>
    </row>
    <row r="103" spans="1:8" ht="18.75">
      <c r="A103" s="66"/>
      <c r="B103" s="42" t="s">
        <v>75</v>
      </c>
      <c r="C103" s="9">
        <v>463.87635</v>
      </c>
      <c r="D103" s="16">
        <v>463.87635</v>
      </c>
      <c r="E103" s="16"/>
      <c r="F103" s="9">
        <f t="shared" si="13"/>
        <v>463.87635</v>
      </c>
      <c r="G103" s="9"/>
      <c r="H103" s="9"/>
    </row>
    <row r="104" spans="1:8" ht="18.75">
      <c r="A104" s="66"/>
      <c r="B104" s="42" t="s">
        <v>76</v>
      </c>
      <c r="C104" s="9">
        <v>942.245</v>
      </c>
      <c r="D104" s="16">
        <v>932.40531</v>
      </c>
      <c r="E104" s="16"/>
      <c r="F104" s="9">
        <f t="shared" si="13"/>
        <v>932.40531</v>
      </c>
      <c r="G104" s="9"/>
      <c r="H104" s="9"/>
    </row>
    <row r="105" spans="1:8" ht="18.75" hidden="1">
      <c r="A105" s="66"/>
      <c r="B105" s="42" t="s">
        <v>77</v>
      </c>
      <c r="C105" s="9"/>
      <c r="D105" s="16" t="s">
        <v>62</v>
      </c>
      <c r="E105" s="16"/>
      <c r="F105" s="9" t="str">
        <f t="shared" si="13"/>
        <v> </v>
      </c>
      <c r="G105" s="9"/>
      <c r="H105" s="9"/>
    </row>
    <row r="106" spans="1:8" ht="18.75">
      <c r="A106" s="66"/>
      <c r="B106" s="42" t="s">
        <v>78</v>
      </c>
      <c r="C106" s="9">
        <v>50.318</v>
      </c>
      <c r="D106" s="16">
        <v>50.3</v>
      </c>
      <c r="E106" s="16"/>
      <c r="F106" s="9">
        <f t="shared" si="13"/>
        <v>50.3</v>
      </c>
      <c r="G106" s="9"/>
      <c r="H106" s="9"/>
    </row>
    <row r="107" spans="1:8" ht="37.5">
      <c r="A107" s="66"/>
      <c r="B107" s="42" t="s">
        <v>90</v>
      </c>
      <c r="C107" s="9">
        <v>40</v>
      </c>
      <c r="D107" s="16"/>
      <c r="E107" s="16"/>
      <c r="F107" s="9">
        <f t="shared" si="13"/>
        <v>0</v>
      </c>
      <c r="G107" s="9"/>
      <c r="H107" s="9"/>
    </row>
    <row r="108" spans="1:8" ht="37.5">
      <c r="A108" s="66"/>
      <c r="B108" s="42" t="s">
        <v>79</v>
      </c>
      <c r="C108" s="9">
        <v>30</v>
      </c>
      <c r="D108" s="16">
        <v>30</v>
      </c>
      <c r="E108" s="16"/>
      <c r="F108" s="9">
        <f t="shared" si="13"/>
        <v>30</v>
      </c>
      <c r="G108" s="9"/>
      <c r="H108" s="9"/>
    </row>
    <row r="109" spans="1:8" ht="37.5">
      <c r="A109" s="66"/>
      <c r="B109" s="42" t="s">
        <v>80</v>
      </c>
      <c r="C109" s="9">
        <v>20</v>
      </c>
      <c r="D109" s="16">
        <v>20</v>
      </c>
      <c r="E109" s="16"/>
      <c r="F109" s="9">
        <f t="shared" si="13"/>
        <v>20</v>
      </c>
      <c r="G109" s="9"/>
      <c r="H109" s="9"/>
    </row>
    <row r="110" spans="1:8" ht="37.5">
      <c r="A110" s="66"/>
      <c r="B110" s="43" t="s">
        <v>81</v>
      </c>
      <c r="C110" s="9">
        <v>618.265</v>
      </c>
      <c r="D110" s="16">
        <v>618.25442</v>
      </c>
      <c r="E110" s="16"/>
      <c r="F110" s="9">
        <f t="shared" si="13"/>
        <v>618.25442</v>
      </c>
      <c r="G110" s="9"/>
      <c r="H110" s="9"/>
    </row>
    <row r="111" spans="1:8" ht="37.5">
      <c r="A111" s="66"/>
      <c r="B111" s="44" t="s">
        <v>82</v>
      </c>
      <c r="C111" s="82">
        <v>641.8358</v>
      </c>
      <c r="D111" s="26">
        <v>641.8358</v>
      </c>
      <c r="E111" s="26"/>
      <c r="F111" s="9">
        <f t="shared" si="13"/>
        <v>641.8358</v>
      </c>
      <c r="G111" s="27"/>
      <c r="H111" s="27"/>
    </row>
    <row r="112" spans="1:8" ht="18.75">
      <c r="A112" s="66"/>
      <c r="B112" s="44" t="s">
        <v>83</v>
      </c>
      <c r="C112" s="82">
        <v>508.51288</v>
      </c>
      <c r="D112" s="28">
        <v>508.51288</v>
      </c>
      <c r="E112" s="28"/>
      <c r="F112" s="9">
        <f t="shared" si="13"/>
        <v>508.51288</v>
      </c>
      <c r="G112" s="9"/>
      <c r="H112" s="9"/>
    </row>
    <row r="113" spans="1:8" ht="18.75">
      <c r="A113" s="66"/>
      <c r="B113" s="44" t="s">
        <v>84</v>
      </c>
      <c r="C113" s="82">
        <v>590.87939</v>
      </c>
      <c r="D113" s="28">
        <v>590.87939</v>
      </c>
      <c r="E113" s="28"/>
      <c r="F113" s="9">
        <f t="shared" si="13"/>
        <v>590.87939</v>
      </c>
      <c r="G113" s="9"/>
      <c r="H113" s="9"/>
    </row>
    <row r="114" spans="1:8" ht="18.75">
      <c r="A114" s="66"/>
      <c r="B114" s="44" t="s">
        <v>85</v>
      </c>
      <c r="C114" s="82">
        <v>562.37848</v>
      </c>
      <c r="D114" s="28">
        <v>562.37848</v>
      </c>
      <c r="E114" s="28"/>
      <c r="F114" s="9">
        <f t="shared" si="13"/>
        <v>562.37848</v>
      </c>
      <c r="G114" s="9"/>
      <c r="H114" s="9"/>
    </row>
    <row r="115" spans="1:8" ht="37.5">
      <c r="A115" s="66"/>
      <c r="B115" s="44" t="s">
        <v>126</v>
      </c>
      <c r="C115" s="82">
        <v>35</v>
      </c>
      <c r="D115" s="28"/>
      <c r="E115" s="28"/>
      <c r="F115" s="9">
        <f t="shared" si="13"/>
        <v>0</v>
      </c>
      <c r="G115" s="9"/>
      <c r="H115" s="9"/>
    </row>
    <row r="116" spans="1:8" ht="37.5">
      <c r="A116" s="66"/>
      <c r="B116" s="44" t="s">
        <v>125</v>
      </c>
      <c r="C116" s="82">
        <v>40</v>
      </c>
      <c r="D116" s="28"/>
      <c r="E116" s="28"/>
      <c r="F116" s="9">
        <f t="shared" si="13"/>
        <v>0</v>
      </c>
      <c r="G116" s="9"/>
      <c r="H116" s="9"/>
    </row>
    <row r="117" spans="1:8" ht="37.5">
      <c r="A117" s="66"/>
      <c r="B117" s="44" t="s">
        <v>124</v>
      </c>
      <c r="C117" s="82">
        <v>40</v>
      </c>
      <c r="D117" s="28"/>
      <c r="E117" s="28"/>
      <c r="F117" s="9">
        <f t="shared" si="13"/>
        <v>0</v>
      </c>
      <c r="G117" s="9"/>
      <c r="H117" s="9"/>
    </row>
    <row r="118" spans="1:8" ht="37.5">
      <c r="A118" s="66"/>
      <c r="B118" s="44" t="s">
        <v>123</v>
      </c>
      <c r="C118" s="82">
        <v>65</v>
      </c>
      <c r="D118" s="28"/>
      <c r="E118" s="28"/>
      <c r="F118" s="9">
        <f t="shared" si="13"/>
        <v>0</v>
      </c>
      <c r="G118" s="9"/>
      <c r="H118" s="9"/>
    </row>
    <row r="119" spans="1:8" ht="37.5">
      <c r="A119" s="66"/>
      <c r="B119" s="44" t="s">
        <v>122</v>
      </c>
      <c r="C119" s="82">
        <v>65</v>
      </c>
      <c r="D119" s="28"/>
      <c r="E119" s="28"/>
      <c r="F119" s="9">
        <f t="shared" si="13"/>
        <v>0</v>
      </c>
      <c r="G119" s="9"/>
      <c r="H119" s="9"/>
    </row>
    <row r="120" spans="1:8" ht="18.75">
      <c r="A120" s="66"/>
      <c r="B120" s="38" t="s">
        <v>86</v>
      </c>
      <c r="C120" s="82">
        <v>10070.084</v>
      </c>
      <c r="D120" s="28">
        <v>10070.084</v>
      </c>
      <c r="E120" s="28"/>
      <c r="F120" s="9">
        <f t="shared" si="13"/>
        <v>10070.084</v>
      </c>
      <c r="G120" s="9"/>
      <c r="H120" s="9"/>
    </row>
    <row r="121" spans="1:8" ht="37.5">
      <c r="A121" s="66"/>
      <c r="B121" s="44" t="s">
        <v>87</v>
      </c>
      <c r="C121" s="82">
        <v>1492.9</v>
      </c>
      <c r="D121" s="28">
        <v>1492.8903</v>
      </c>
      <c r="E121" s="28"/>
      <c r="F121" s="9">
        <f t="shared" si="13"/>
        <v>1492.8903</v>
      </c>
      <c r="G121" s="9"/>
      <c r="H121" s="9"/>
    </row>
    <row r="122" spans="1:8" ht="37.5">
      <c r="A122" s="66"/>
      <c r="B122" s="44" t="s">
        <v>88</v>
      </c>
      <c r="C122" s="82">
        <v>556.112883</v>
      </c>
      <c r="D122" s="28">
        <v>556.11883</v>
      </c>
      <c r="E122" s="28"/>
      <c r="F122" s="9">
        <f t="shared" si="13"/>
        <v>556.11883</v>
      </c>
      <c r="G122" s="9"/>
      <c r="H122" s="9"/>
    </row>
    <row r="123" spans="1:8" ht="56.25">
      <c r="A123" s="66"/>
      <c r="B123" s="45" t="s">
        <v>89</v>
      </c>
      <c r="C123" s="83">
        <v>190</v>
      </c>
      <c r="D123" s="24">
        <v>179.4</v>
      </c>
      <c r="E123" s="24"/>
      <c r="F123" s="25">
        <f t="shared" si="13"/>
        <v>179.4</v>
      </c>
      <c r="G123" s="25"/>
      <c r="H123" s="25"/>
    </row>
    <row r="124" spans="1:8" ht="46.5" customHeight="1">
      <c r="A124" s="66"/>
      <c r="B124" s="81" t="s">
        <v>34</v>
      </c>
      <c r="C124" s="9">
        <v>3787.73078</v>
      </c>
      <c r="D124" s="16">
        <v>1881.55084</v>
      </c>
      <c r="E124" s="16"/>
      <c r="F124" s="9">
        <f t="shared" si="13"/>
        <v>1881.55084</v>
      </c>
      <c r="G124" s="9"/>
      <c r="H124" s="9"/>
    </row>
    <row r="125" spans="1:8" ht="37.5">
      <c r="A125" s="66"/>
      <c r="B125" s="11" t="s">
        <v>37</v>
      </c>
      <c r="C125" s="9">
        <v>10010.409</v>
      </c>
      <c r="D125" s="16">
        <v>4474.608</v>
      </c>
      <c r="E125" s="9"/>
      <c r="F125" s="9">
        <f t="shared" si="13"/>
        <v>4474.608</v>
      </c>
      <c r="G125" s="9"/>
      <c r="H125" s="9"/>
    </row>
    <row r="126" spans="1:8" ht="56.25">
      <c r="A126" s="66"/>
      <c r="B126" s="11" t="s">
        <v>116</v>
      </c>
      <c r="C126" s="9">
        <v>50</v>
      </c>
      <c r="D126" s="16"/>
      <c r="E126" s="9"/>
      <c r="F126" s="9">
        <f t="shared" si="13"/>
        <v>0</v>
      </c>
      <c r="G126" s="9"/>
      <c r="H126" s="9"/>
    </row>
    <row r="127" spans="1:8" ht="41.25" customHeight="1">
      <c r="A127" s="66"/>
      <c r="B127" s="12" t="s">
        <v>38</v>
      </c>
      <c r="C127" s="9">
        <v>416.5</v>
      </c>
      <c r="D127" s="16">
        <v>416.5</v>
      </c>
      <c r="E127" s="9"/>
      <c r="F127" s="9">
        <f>D127</f>
        <v>416.5</v>
      </c>
      <c r="G127" s="9"/>
      <c r="H127" s="9"/>
    </row>
    <row r="128" spans="1:8" ht="41.25" customHeight="1">
      <c r="A128" s="65">
        <v>7461</v>
      </c>
      <c r="B128" s="13" t="s">
        <v>107</v>
      </c>
      <c r="C128" s="9">
        <f aca="true" t="shared" si="14" ref="C128:H128">SUM(C129:C139)</f>
        <v>14831.733</v>
      </c>
      <c r="D128" s="9">
        <f>SUM(D129:D139)</f>
        <v>4037.00728</v>
      </c>
      <c r="E128" s="9">
        <f t="shared" si="14"/>
        <v>0</v>
      </c>
      <c r="F128" s="9">
        <f t="shared" si="14"/>
        <v>4037.00728</v>
      </c>
      <c r="G128" s="9">
        <f t="shared" si="14"/>
        <v>0</v>
      </c>
      <c r="H128" s="9">
        <f t="shared" si="14"/>
        <v>0</v>
      </c>
    </row>
    <row r="129" spans="1:8" ht="32.25" customHeight="1">
      <c r="A129" s="66"/>
      <c r="B129" s="46" t="s">
        <v>91</v>
      </c>
      <c r="C129" s="82">
        <v>10.5</v>
      </c>
      <c r="D129" s="79">
        <v>10.1062</v>
      </c>
      <c r="E129" s="29"/>
      <c r="F129" s="9">
        <f>D129</f>
        <v>10.1062</v>
      </c>
      <c r="G129" s="9"/>
      <c r="H129" s="9"/>
    </row>
    <row r="130" spans="1:8" ht="32.25" customHeight="1">
      <c r="A130" s="66"/>
      <c r="B130" s="47" t="s">
        <v>113</v>
      </c>
      <c r="C130" s="82">
        <v>260</v>
      </c>
      <c r="D130" s="79">
        <v>59.36884</v>
      </c>
      <c r="E130" s="29"/>
      <c r="F130" s="9">
        <f>D130</f>
        <v>59.36884</v>
      </c>
      <c r="G130" s="9"/>
      <c r="H130" s="9"/>
    </row>
    <row r="131" spans="1:8" ht="24.75" customHeight="1">
      <c r="A131" s="66"/>
      <c r="B131" s="48" t="s">
        <v>92</v>
      </c>
      <c r="C131" s="82">
        <v>3170</v>
      </c>
      <c r="D131" s="103">
        <v>563.755</v>
      </c>
      <c r="E131" s="104"/>
      <c r="F131" s="9">
        <f>D131</f>
        <v>563.755</v>
      </c>
      <c r="G131" s="9"/>
      <c r="H131" s="9"/>
    </row>
    <row r="132" spans="1:8" ht="26.25" customHeight="1">
      <c r="A132" s="66"/>
      <c r="B132" s="48" t="s">
        <v>93</v>
      </c>
      <c r="C132" s="82">
        <v>180</v>
      </c>
      <c r="D132" s="103"/>
      <c r="E132" s="104"/>
      <c r="F132" s="9"/>
      <c r="G132" s="9"/>
      <c r="H132" s="9"/>
    </row>
    <row r="133" spans="1:8" ht="27" customHeight="1">
      <c r="A133" s="66"/>
      <c r="B133" s="48" t="s">
        <v>94</v>
      </c>
      <c r="C133" s="82">
        <v>750</v>
      </c>
      <c r="D133" s="103">
        <v>511.386</v>
      </c>
      <c r="E133" s="104"/>
      <c r="F133" s="9">
        <f>D133</f>
        <v>511.386</v>
      </c>
      <c r="G133" s="9"/>
      <c r="H133" s="9"/>
    </row>
    <row r="134" spans="1:8" ht="28.5" customHeight="1">
      <c r="A134" s="66"/>
      <c r="B134" s="48" t="s">
        <v>95</v>
      </c>
      <c r="C134" s="82">
        <v>10.5</v>
      </c>
      <c r="D134" s="103"/>
      <c r="E134" s="104"/>
      <c r="F134" s="9"/>
      <c r="G134" s="9"/>
      <c r="H134" s="9"/>
    </row>
    <row r="135" spans="1:8" ht="25.5" customHeight="1">
      <c r="A135" s="66"/>
      <c r="B135" s="48" t="s">
        <v>96</v>
      </c>
      <c r="C135" s="82">
        <v>10.5</v>
      </c>
      <c r="D135" s="103"/>
      <c r="E135" s="104"/>
      <c r="F135" s="9"/>
      <c r="G135" s="9"/>
      <c r="H135" s="9"/>
    </row>
    <row r="136" spans="1:8" ht="41.25" customHeight="1">
      <c r="A136" s="66"/>
      <c r="B136" s="49" t="s">
        <v>99</v>
      </c>
      <c r="C136" s="82">
        <v>15</v>
      </c>
      <c r="D136" s="103"/>
      <c r="E136" s="104"/>
      <c r="F136" s="9"/>
      <c r="G136" s="9"/>
      <c r="H136" s="9"/>
    </row>
    <row r="137" spans="1:8" ht="28.5" customHeight="1">
      <c r="A137" s="66"/>
      <c r="B137" s="50" t="s">
        <v>97</v>
      </c>
      <c r="C137" s="82">
        <v>10064.733</v>
      </c>
      <c r="D137" s="79">
        <v>2892.39124</v>
      </c>
      <c r="E137" s="29"/>
      <c r="F137" s="29">
        <f>D137</f>
        <v>2892.39124</v>
      </c>
      <c r="G137" s="9"/>
      <c r="H137" s="9"/>
    </row>
    <row r="138" spans="1:8" ht="27" customHeight="1">
      <c r="A138" s="67"/>
      <c r="B138" s="51" t="s">
        <v>98</v>
      </c>
      <c r="C138" s="82">
        <v>10.5</v>
      </c>
      <c r="D138" s="79"/>
      <c r="E138" s="29"/>
      <c r="F138" s="9"/>
      <c r="G138" s="9"/>
      <c r="H138" s="9"/>
    </row>
    <row r="139" spans="1:8" ht="27" customHeight="1">
      <c r="A139" s="67"/>
      <c r="B139" s="51" t="s">
        <v>127</v>
      </c>
      <c r="C139" s="82">
        <v>350</v>
      </c>
      <c r="D139" s="89"/>
      <c r="E139" s="90"/>
      <c r="F139" s="88"/>
      <c r="G139" s="18"/>
      <c r="H139" s="18"/>
    </row>
    <row r="140" spans="3:6" ht="18.75">
      <c r="C140" s="80"/>
      <c r="D140" s="80"/>
      <c r="E140" s="20"/>
      <c r="F140" s="20"/>
    </row>
    <row r="141" spans="2:3" ht="19.5" customHeight="1">
      <c r="B141" s="54"/>
      <c r="C141" s="55"/>
    </row>
    <row r="142" spans="2:6" ht="19.5" customHeight="1">
      <c r="B142" s="86" t="s">
        <v>141</v>
      </c>
      <c r="F142" s="87" t="s">
        <v>142</v>
      </c>
    </row>
    <row r="144" ht="18.75">
      <c r="C144" s="55"/>
    </row>
  </sheetData>
  <sheetProtection/>
  <mergeCells count="13">
    <mergeCell ref="A58:A66"/>
    <mergeCell ref="A68:A84"/>
    <mergeCell ref="B8:H8"/>
    <mergeCell ref="B12:B13"/>
    <mergeCell ref="A12:A13"/>
    <mergeCell ref="B9:H9"/>
    <mergeCell ref="B10:H10"/>
    <mergeCell ref="B1:H3"/>
    <mergeCell ref="B4:H4"/>
    <mergeCell ref="D5:G5"/>
    <mergeCell ref="C12:C13"/>
    <mergeCell ref="E12:H12"/>
    <mergeCell ref="D12:D13"/>
  </mergeCells>
  <printOptions/>
  <pageMargins left="0.2362204724409449" right="0.1968503937007874" top="0.3937007874015748" bottom="0.3937007874015748" header="0.15748031496062992" footer="0.15748031496062992"/>
  <pageSetup fitToHeight="7" fitToWidth="1"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Serhij</dc:creator>
  <cp:keywords/>
  <dc:description/>
  <cp:lastModifiedBy>Пользователь Windows</cp:lastModifiedBy>
  <cp:lastPrinted>2021-02-11T13:35:11Z</cp:lastPrinted>
  <dcterms:created xsi:type="dcterms:W3CDTF">2004-07-09T06:15:53Z</dcterms:created>
  <dcterms:modified xsi:type="dcterms:W3CDTF">2021-02-12T13:30:40Z</dcterms:modified>
  <cp:category/>
  <cp:version/>
  <cp:contentType/>
  <cp:contentStatus/>
</cp:coreProperties>
</file>