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 d\Budzet 2021\Budzet 2021\Budzet zmini 2-5\"/>
    </mc:Choice>
  </mc:AlternateContent>
  <xr:revisionPtr revIDLastSave="0" documentId="13_ncr:1_{30558159-2F02-418A-927D-53E460B9636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 (2)" sheetId="5" r:id="rId1"/>
  </sheets>
  <definedNames>
    <definedName name="_xlnm.Print_Area" localSheetId="0">'Лист (2)'!$A$2:$L$88</definedName>
  </definedNames>
  <calcPr calcId="181029"/>
</workbook>
</file>

<file path=xl/calcChain.xml><?xml version="1.0" encoding="utf-8"?>
<calcChain xmlns="http://schemas.openxmlformats.org/spreadsheetml/2006/main">
  <c r="G42" i="5" l="1"/>
  <c r="G85" i="5" s="1"/>
  <c r="F42" i="5"/>
  <c r="G43" i="5"/>
  <c r="G45" i="5"/>
  <c r="G55" i="5"/>
  <c r="C62" i="5"/>
  <c r="F62" i="5"/>
  <c r="G63" i="5"/>
  <c r="G64" i="5"/>
  <c r="G23" i="5"/>
  <c r="G24" i="5"/>
  <c r="F50" i="5"/>
  <c r="G50" i="5" s="1"/>
  <c r="F83" i="5"/>
  <c r="G83" i="5" s="1"/>
  <c r="G82" i="5" s="1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1" i="5"/>
  <c r="G65" i="5"/>
  <c r="D82" i="5"/>
  <c r="E82" i="5"/>
  <c r="C82" i="5"/>
  <c r="G46" i="5"/>
  <c r="G47" i="5"/>
  <c r="G48" i="5"/>
  <c r="G49" i="5"/>
  <c r="G51" i="5"/>
  <c r="G52" i="5"/>
  <c r="G53" i="5"/>
  <c r="G54" i="5"/>
  <c r="G56" i="5"/>
  <c r="G57" i="5"/>
  <c r="G58" i="5"/>
  <c r="G59" i="5"/>
  <c r="G60" i="5"/>
  <c r="G61" i="5"/>
  <c r="G44" i="5"/>
  <c r="D42" i="5"/>
  <c r="E42" i="5"/>
  <c r="C42" i="5"/>
  <c r="G38" i="5"/>
  <c r="G39" i="5"/>
  <c r="G40" i="5"/>
  <c r="G37" i="5"/>
  <c r="D36" i="5"/>
  <c r="E36" i="5"/>
  <c r="F36" i="5"/>
  <c r="C36" i="5"/>
  <c r="G29" i="5"/>
  <c r="G30" i="5"/>
  <c r="G31" i="5"/>
  <c r="G32" i="5"/>
  <c r="G33" i="5"/>
  <c r="G34" i="5"/>
  <c r="G35" i="5"/>
  <c r="G28" i="5"/>
  <c r="D27" i="5"/>
  <c r="E27" i="5"/>
  <c r="F27" i="5"/>
  <c r="C27" i="5"/>
  <c r="G25" i="5"/>
  <c r="G26" i="5"/>
  <c r="G22" i="5"/>
  <c r="D21" i="5"/>
  <c r="E21" i="5"/>
  <c r="F21" i="5"/>
  <c r="C21" i="5"/>
  <c r="G18" i="5"/>
  <c r="G19" i="5"/>
  <c r="G20" i="5"/>
  <c r="D62" i="5"/>
  <c r="E62" i="5"/>
  <c r="H62" i="5"/>
  <c r="E15" i="5"/>
  <c r="F17" i="5"/>
  <c r="G17" i="5" s="1"/>
  <c r="F16" i="5"/>
  <c r="G16" i="5" s="1"/>
  <c r="C15" i="5"/>
  <c r="D15" i="5"/>
  <c r="G62" i="5" l="1"/>
  <c r="F82" i="5"/>
  <c r="G27" i="5"/>
  <c r="G15" i="5"/>
  <c r="G36" i="5"/>
  <c r="D85" i="5"/>
  <c r="E85" i="5"/>
  <c r="C85" i="5"/>
  <c r="G21" i="5"/>
  <c r="F15" i="5"/>
  <c r="F85" i="5" s="1"/>
  <c r="D80" i="5" l="1"/>
  <c r="E80" i="5"/>
  <c r="F80" i="5"/>
  <c r="B15" i="5" l="1"/>
  <c r="B27" i="5"/>
  <c r="B42" i="5"/>
  <c r="B62" i="5"/>
  <c r="B80" i="5"/>
  <c r="B82" i="5"/>
  <c r="M42" i="5" l="1"/>
  <c r="B85" i="5"/>
  <c r="G41" i="5" l="1"/>
  <c r="H13" i="5" l="1"/>
  <c r="L11" i="5" l="1"/>
  <c r="M11" i="5" s="1"/>
  <c r="L10" i="5"/>
  <c r="M10" i="5" s="1"/>
  <c r="L6" i="5"/>
  <c r="M6" i="5" s="1"/>
  <c r="L4" i="5" l="1"/>
  <c r="M4" i="5" s="1"/>
  <c r="L5" i="5"/>
  <c r="M5" i="5" s="1"/>
  <c r="L7" i="5"/>
  <c r="M7" i="5" s="1"/>
  <c r="L8" i="5"/>
  <c r="M8" i="5" s="1"/>
  <c r="L9" i="5"/>
  <c r="M9" i="5" s="1"/>
  <c r="L12" i="5"/>
  <c r="M12" i="5" s="1"/>
  <c r="G84" i="5" l="1"/>
  <c r="C80" i="5" l="1"/>
  <c r="G80" i="5" s="1"/>
  <c r="L3" i="5" l="1"/>
  <c r="M3" i="5" s="1"/>
  <c r="L13" i="5" l="1"/>
  <c r="B89" i="5" l="1"/>
</calcChain>
</file>

<file path=xl/sharedStrings.xml><?xml version="1.0" encoding="utf-8"?>
<sst xmlns="http://schemas.openxmlformats.org/spreadsheetml/2006/main" count="83" uniqueCount="73">
  <si>
    <t>Всього</t>
  </si>
  <si>
    <t>Разом</t>
  </si>
  <si>
    <t>Відділ культури</t>
  </si>
  <si>
    <t>УКВ та А</t>
  </si>
  <si>
    <t xml:space="preserve"> </t>
  </si>
  <si>
    <t>Пропозиції щодо  зменшення видатків</t>
  </si>
  <si>
    <t>Пропозиції щодо  перерозподілу по заг. Фонду та спеціальному фонду бюджету розвитку</t>
  </si>
  <si>
    <t>Фінансове управління</t>
  </si>
  <si>
    <t>Виконавчий комітет</t>
  </si>
  <si>
    <t>розподілено</t>
  </si>
  <si>
    <t>Залишок до розподілу</t>
  </si>
  <si>
    <t>Розподіл залишку за рахунок коштів загального та спеціального фонду</t>
  </si>
  <si>
    <t>Програма забезпечення прав окремих пільгових категорій громадян з числа жителів Мукачівської міської об’єднаної територіальної громади на пільговий проїзд та пільговий телефонний зв’язок на 2020-2022 роки</t>
  </si>
  <si>
    <t>економія виникла внаслідок запровадження карантину</t>
  </si>
  <si>
    <t>Управління осіти, молоді та спорту</t>
  </si>
  <si>
    <t>Управління праці та соціального захисту населення</t>
  </si>
  <si>
    <t>Управління міського господарства</t>
  </si>
  <si>
    <t>Розподіл залишку</t>
  </si>
  <si>
    <t xml:space="preserve"> Зміни що пропонуються внести до бюджету на 2021 рік за пропозиціями головних розпорядників коштів бюджету  на чергове засідання сесії від     .02.2021 року</t>
  </si>
  <si>
    <t>до розподілено на сесії 25.02.2021 р</t>
  </si>
  <si>
    <t xml:space="preserve">Залишок коштів, що склався по загальному фонду бюджету станом на 01.01.2021 року </t>
  </si>
  <si>
    <t>Залишок коштів, що склався по загальному фонду бюджету- освітня субвенція станом на 01.01.2021 року</t>
  </si>
  <si>
    <t>Залишок коштів, що склався по загальному фонду бюджету- медична субвенція станом на 01.01.2021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</si>
  <si>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01.01.2021 року</t>
  </si>
  <si>
    <t xml:space="preserve">Залишок коштів, що склався по спеціальному фонду бюджету розвитку станом на 01.01.2021 року </t>
  </si>
  <si>
    <t xml:space="preserve">Залишок коштів, що склався по спеціальному фонду навколишнє середовище  станом на 01.01.2021 року </t>
  </si>
  <si>
    <t>Залишок коштів, що склався по спеціальному фонду с/г втрати станом на 01.01.2021 р.</t>
  </si>
  <si>
    <t xml:space="preserve">Залишок коштів, що склався по спеціальному фонду збір з власників транспортних засобів станом на 01.01.2021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</si>
  <si>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01.01.2021 р.</t>
  </si>
  <si>
    <t xml:space="preserve">Залишок коштів, що склався по спеціальному фонду цільовий фонд станом на 01.01.2021 року </t>
  </si>
  <si>
    <t xml:space="preserve">перерозподіл залишків призначень, у зв’язку з реорганізацією Управління комунальної власності та архітектури </t>
  </si>
  <si>
    <t>Оплата праці з нарахуваннями</t>
  </si>
  <si>
    <t xml:space="preserve">Оплата праці з нарахуваннями  </t>
  </si>
  <si>
    <t>перерозподіл коштів у зв’зку з ліквідацією сектору з питань праці УПЗСН</t>
  </si>
  <si>
    <t>з метою введення в експлуатацію приміщень СОКу ДЮСШ після проведеного капітального ремонту</t>
  </si>
  <si>
    <t>забезпечення Залужанського МНВК</t>
  </si>
  <si>
    <t>при формуванні бюджету  навчальними закладом та Мукачівської районною державною адміністрацією не надано показників для включення в рознахунок до бюджету на 2021 рік.</t>
  </si>
  <si>
    <t>Програма розвитку туристичної галузі Мукачівської міської периторіальної громади на 2021 рік (інші заходи пов’язані з кономічною діяльністю)</t>
  </si>
  <si>
    <t>Програма розвитку туристичної галузі Мукачівської міської периторіальної громади на 2021 рік (реалізація програм і заходів в галузі туризму та курортів)</t>
  </si>
  <si>
    <t xml:space="preserve">приведення видатків у відовідність до програмної класифікації видатків та кредитування місцевого бюджету </t>
  </si>
  <si>
    <t xml:space="preserve">переведено дві штатні одиниці </t>
  </si>
  <si>
    <t>Управління будівництва та інфраструктури</t>
  </si>
  <si>
    <t>Будівництво спортивного залу та благоустрій території ЗОШ І-ІІІ ст. № 1 по вул. Пушкіна Олександра, 23 в м. Мукачево</t>
  </si>
  <si>
    <t>Реконструкція спортивих майданчиків та благоустрій території ЗОШ № 2 по вул. Павлова Івана академіка, 14 в м. Мукачево</t>
  </si>
  <si>
    <t>Капітальний ремонт будівлі по пл. Кирила і Мефодія, 30 в м. Мукачево</t>
  </si>
  <si>
    <t>коригування до кошторисної вартості відповідно до експертного звіту</t>
  </si>
  <si>
    <t>документи подані для отримання сертифіката готовності об’єкта до ксплуатації</t>
  </si>
  <si>
    <t>Програма благоустрою території Мукачівської міської територіальної громади</t>
  </si>
  <si>
    <t>зміна вартості основних засобів згідно чинного законодавства (наказ про облікову політику УМГ одиниця товару до 20 000 грн.</t>
  </si>
  <si>
    <t>Програма розвитку житлово-комунального господарства Мукачівської міської територіальної громади (поточні видатки)</t>
  </si>
  <si>
    <t>Програма розвитку житлово-комунального господарства Мукачівської міської територіальної громади (капіталь видатки)</t>
  </si>
  <si>
    <t>Програма розвитку житлово-комунального господарства Мукачівської міської територіальної громади (капітальні  видатки)</t>
  </si>
  <si>
    <t>Програма розвитку житлово-комунального господарства Мукачівської міської територіальної громади (обстеження ліфтів в житлоих будинках)</t>
  </si>
  <si>
    <t>необхідне екпертно - технічне остеження ліфтів згідно "Праіил будови і безпечної експлуатації ліфтів"</t>
  </si>
  <si>
    <t>економія коштів в з’язку з проведенням закупівель</t>
  </si>
  <si>
    <t>кошти будуть направлені на проведення поточного ремонту дорожнього покриття на території Мукачівської міської територіальної громади</t>
  </si>
  <si>
    <t>Капітальний ремонт  внутріквартальних проїздів по вул. Фурманова, 6 у м. Мукачево</t>
  </si>
  <si>
    <t>Капітальний ремонт внутріквартальних проїздів по вул.Свято-Михайлівська, 5;46 та вул.Руська, 17;42 у м.Мукачево</t>
  </si>
  <si>
    <t>Будівництво пішохідного мосту через річку Латориця (в районі Черемшина-Росвигово)</t>
  </si>
  <si>
    <t>уточнення суми фінансування об’єкта будівництва згідно договірної ціни до повного виконання робіт по об’єкту будівництва</t>
  </si>
  <si>
    <t>Кошти місцевого запозичення</t>
  </si>
  <si>
    <t xml:space="preserve">місцеве запозичення </t>
  </si>
  <si>
    <t>Оплата послуг з нестандартного приєднання до електричних мереж системи розподілу "під ключ"</t>
  </si>
  <si>
    <t>придбання асфальтобетона для проведення ямкового ремонту дорожного покриття на території Мукачівської міської територіальної громади</t>
  </si>
  <si>
    <t>Продукти харчування  закладів дошкільної освіти</t>
  </si>
  <si>
    <t>економія коштів виникла за наслідками проведених тендерних закупівель на продукти харчування</t>
  </si>
  <si>
    <t>Перенесення видатків (березень-грудень) на галусь культура</t>
  </si>
  <si>
    <t>реорганізація відділу культури</t>
  </si>
  <si>
    <t>Бюджет розвитку-об’єкти згідно додатку 4</t>
  </si>
  <si>
    <t>кошти будуть направлені на виготовлення схеми дорожнього руху по вул. Маргітича та проведення паспортизації доріг міста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</si>
  <si>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2020-2022 роки</t>
  </si>
  <si>
    <t xml:space="preserve">Перенесення видатків (березень-грудень) </t>
  </si>
  <si>
    <t>кошти будуть використані для виготовлення паспортів фасадів будівель центральної частини міста та виготовлення проекту зовнішнього вигляду вулиці Духновича Олександра в м. Мукачево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</si>
</sst>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 ;\-#,##0.00\ "/>
  </numFmts>
  <fonts count="50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8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4" fillId="0" borderId="4" applyNumberFormat="0" applyFill="0" applyAlignment="0" applyProtection="0"/>
    <xf numFmtId="0" fontId="12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13" fillId="0" borderId="8" applyNumberFormat="0" applyFill="0" applyAlignment="0" applyProtection="0"/>
    <xf numFmtId="0" fontId="14" fillId="22" borderId="9" applyNumberFormat="0" applyAlignment="0" applyProtection="0"/>
    <xf numFmtId="0" fontId="15" fillId="23" borderId="0" applyNumberFormat="0" applyBorder="0" applyAlignment="0" applyProtection="0"/>
    <xf numFmtId="0" fontId="21" fillId="0" borderId="0"/>
    <xf numFmtId="0" fontId="22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4" borderId="10" applyNumberFormat="0" applyFon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30" borderId="2" applyNumberFormat="0" applyAlignment="0" applyProtection="0"/>
    <xf numFmtId="0" fontId="9" fillId="30" borderId="2" applyNumberFormat="0" applyAlignment="0" applyProtection="0"/>
    <xf numFmtId="0" fontId="10" fillId="43" borderId="3" applyNumberFormat="0" applyAlignment="0" applyProtection="0"/>
    <xf numFmtId="0" fontId="10" fillId="43" borderId="3" applyNumberFormat="0" applyAlignment="0" applyProtection="0"/>
    <xf numFmtId="0" fontId="11" fillId="43" borderId="2" applyNumberFormat="0" applyAlignment="0" applyProtection="0"/>
    <xf numFmtId="0" fontId="11" fillId="43" borderId="2" applyNumberFormat="0" applyAlignment="0" applyProtection="0"/>
    <xf numFmtId="0" fontId="4" fillId="0" borderId="4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44" borderId="9" applyNumberFormat="0" applyAlignment="0" applyProtection="0"/>
    <xf numFmtId="0" fontId="14" fillId="44" borderId="9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46" borderId="10" applyNumberFormat="0" applyAlignment="0" applyProtection="0"/>
    <xf numFmtId="0" fontId="21" fillId="46" borderId="10" applyNumberForma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" fillId="0" borderId="0"/>
    <xf numFmtId="0" fontId="24" fillId="25" borderId="0" applyNumberFormat="0" applyBorder="0" applyAlignment="0" applyProtection="0"/>
    <xf numFmtId="0" fontId="24" fillId="30" borderId="0" applyNumberFormat="0" applyBorder="0" applyAlignment="0" applyProtection="0"/>
    <xf numFmtId="0" fontId="24" fillId="48" borderId="0" applyNumberFormat="0" applyBorder="0" applyAlignment="0" applyProtection="0"/>
    <xf numFmtId="0" fontId="24" fillId="46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31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31" borderId="0" applyNumberFormat="0" applyBorder="0" applyAlignment="0" applyProtection="0"/>
    <xf numFmtId="0" fontId="24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41" borderId="0" applyNumberFormat="0" applyBorder="0" applyAlignment="0" applyProtection="0"/>
    <xf numFmtId="0" fontId="26" fillId="30" borderId="2" applyNumberFormat="0" applyAlignment="0" applyProtection="0"/>
    <xf numFmtId="0" fontId="27" fillId="27" borderId="0" applyNumberFormat="0" applyBorder="0" applyAlignment="0" applyProtection="0"/>
    <xf numFmtId="0" fontId="28" fillId="0" borderId="7" applyNumberFormat="0" applyFill="0" applyAlignment="0" applyProtection="0"/>
    <xf numFmtId="0" fontId="29" fillId="44" borderId="9" applyNumberFormat="0" applyAlignment="0" applyProtection="0"/>
    <xf numFmtId="0" fontId="30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2" fillId="43" borderId="2" applyNumberFormat="0" applyAlignment="0" applyProtection="0"/>
    <xf numFmtId="0" fontId="38" fillId="0" borderId="0"/>
    <xf numFmtId="0" fontId="34" fillId="0" borderId="8" applyNumberFormat="0" applyFill="0" applyAlignment="0" applyProtection="0"/>
    <xf numFmtId="0" fontId="33" fillId="26" borderId="0" applyNumberFormat="0" applyBorder="0" applyAlignment="0" applyProtection="0"/>
    <xf numFmtId="0" fontId="21" fillId="46" borderId="10" applyNumberFormat="0" applyAlignment="0" applyProtection="0"/>
    <xf numFmtId="0" fontId="35" fillId="43" borderId="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>
      <alignment vertical="top"/>
    </xf>
    <xf numFmtId="0" fontId="3" fillId="0" borderId="0"/>
  </cellStyleXfs>
  <cellXfs count="117">
    <xf numFmtId="0" fontId="0" fillId="0" borderId="0" xfId="0"/>
    <xf numFmtId="0" fontId="39" fillId="0" borderId="0" xfId="0" applyFont="1"/>
    <xf numFmtId="0" fontId="39" fillId="0" borderId="0" xfId="0" applyFont="1" applyAlignment="1">
      <alignment horizontal="center"/>
    </xf>
    <xf numFmtId="4" fontId="39" fillId="0" borderId="0" xfId="0" applyNumberFormat="1" applyFont="1"/>
    <xf numFmtId="0" fontId="39" fillId="0" borderId="0" xfId="0" applyFont="1" applyAlignment="1">
      <alignment horizontal="left"/>
    </xf>
    <xf numFmtId="4" fontId="39" fillId="0" borderId="0" xfId="0" applyNumberFormat="1" applyFont="1" applyAlignment="1">
      <alignment horizontal="left"/>
    </xf>
    <xf numFmtId="0" fontId="39" fillId="0" borderId="0" xfId="0" applyFont="1" applyAlignment="1">
      <alignment horizontal="center" vertical="center"/>
    </xf>
    <xf numFmtId="0" fontId="39" fillId="2" borderId="0" xfId="0" applyFont="1" applyFill="1"/>
    <xf numFmtId="0" fontId="40" fillId="2" borderId="0" xfId="0" applyFont="1" applyFill="1"/>
    <xf numFmtId="0" fontId="40" fillId="0" borderId="0" xfId="0" applyFont="1"/>
    <xf numFmtId="4" fontId="40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2" fillId="0" borderId="0" xfId="0" applyFont="1"/>
    <xf numFmtId="4" fontId="42" fillId="0" borderId="0" xfId="0" applyNumberFormat="1" applyFont="1"/>
    <xf numFmtId="0" fontId="42" fillId="0" borderId="0" xfId="0" applyFont="1" applyAlignment="1">
      <alignment horizontal="center" vertical="center"/>
    </xf>
    <xf numFmtId="4" fontId="42" fillId="2" borderId="0" xfId="0" applyNumberFormat="1" applyFont="1" applyFill="1"/>
    <xf numFmtId="0" fontId="42" fillId="2" borderId="0" xfId="0" applyFont="1" applyFill="1"/>
    <xf numFmtId="0" fontId="43" fillId="2" borderId="0" xfId="0" applyFont="1" applyFill="1"/>
    <xf numFmtId="0" fontId="43" fillId="0" borderId="0" xfId="0" applyFont="1"/>
    <xf numFmtId="4" fontId="43" fillId="0" borderId="0" xfId="0" applyNumberFormat="1" applyFont="1"/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/>
    </xf>
    <xf numFmtId="0" fontId="45" fillId="47" borderId="1" xfId="0" applyFont="1" applyFill="1" applyBorder="1" applyAlignment="1">
      <alignment horizontal="left" vertical="center" wrapText="1"/>
    </xf>
    <xf numFmtId="4" fontId="45" fillId="47" borderId="1" xfId="0" applyNumberFormat="1" applyFont="1" applyFill="1" applyBorder="1" applyAlignment="1">
      <alignment vertical="center"/>
    </xf>
    <xf numFmtId="0" fontId="44" fillId="0" borderId="1" xfId="0" applyFont="1" applyBorder="1" applyAlignment="1">
      <alignment horizontal="left" vertical="center" wrapText="1"/>
    </xf>
    <xf numFmtId="4" fontId="44" fillId="2" borderId="1" xfId="0" applyNumberFormat="1" applyFont="1" applyFill="1" applyBorder="1" applyAlignment="1">
      <alignment vertical="center" wrapText="1"/>
    </xf>
    <xf numFmtId="4" fontId="44" fillId="2" borderId="1" xfId="0" applyNumberFormat="1" applyFont="1" applyFill="1" applyBorder="1" applyAlignment="1">
      <alignment vertical="center"/>
    </xf>
    <xf numFmtId="0" fontId="44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vertical="center" wrapText="1"/>
    </xf>
    <xf numFmtId="0" fontId="45" fillId="47" borderId="1" xfId="0" applyFont="1" applyFill="1" applyBorder="1" applyAlignment="1">
      <alignment wrapText="1"/>
    </xf>
    <xf numFmtId="4" fontId="45" fillId="47" borderId="1" xfId="0" applyNumberFormat="1" applyFont="1" applyFill="1" applyBorder="1" applyAlignment="1">
      <alignment vertical="center" wrapText="1"/>
    </xf>
    <xf numFmtId="4" fontId="44" fillId="47" borderId="1" xfId="0" applyNumberFormat="1" applyFont="1" applyFill="1" applyBorder="1" applyAlignment="1">
      <alignment vertical="center"/>
    </xf>
    <xf numFmtId="0" fontId="44" fillId="47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left" vertical="center" wrapText="1"/>
    </xf>
    <xf numFmtId="4" fontId="45" fillId="2" borderId="1" xfId="0" applyNumberFormat="1" applyFont="1" applyFill="1" applyBorder="1" applyAlignment="1">
      <alignment vertical="center" wrapText="1"/>
    </xf>
    <xf numFmtId="4" fontId="45" fillId="47" borderId="1" xfId="0" applyNumberFormat="1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left" vertical="center" wrapText="1"/>
    </xf>
    <xf numFmtId="4" fontId="44" fillId="2" borderId="1" xfId="0" applyNumberFormat="1" applyFont="1" applyFill="1" applyBorder="1" applyAlignment="1">
      <alignment horizontal="right" vertical="center" wrapText="1"/>
    </xf>
    <xf numFmtId="4" fontId="45" fillId="2" borderId="1" xfId="0" applyNumberFormat="1" applyFont="1" applyFill="1" applyBorder="1" applyAlignment="1">
      <alignment horizontal="right" vertical="center"/>
    </xf>
    <xf numFmtId="0" fontId="46" fillId="0" borderId="1" xfId="0" applyFont="1" applyBorder="1" applyAlignment="1">
      <alignment horizontal="left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4" fontId="44" fillId="2" borderId="23" xfId="0" applyNumberFormat="1" applyFont="1" applyFill="1" applyBorder="1" applyAlignment="1">
      <alignment horizontal="center" vertical="center" wrapText="1"/>
    </xf>
    <xf numFmtId="0" fontId="47" fillId="47" borderId="1" xfId="0" applyFont="1" applyFill="1" applyBorder="1" applyAlignment="1">
      <alignment horizontal="left" vertical="center" wrapText="1"/>
    </xf>
    <xf numFmtId="0" fontId="47" fillId="47" borderId="1" xfId="0" applyFont="1" applyFill="1" applyBorder="1" applyAlignment="1">
      <alignment horizontal="right" vertical="center" wrapText="1"/>
    </xf>
    <xf numFmtId="4" fontId="47" fillId="47" borderId="1" xfId="0" applyNumberFormat="1" applyFont="1" applyFill="1" applyBorder="1" applyAlignment="1">
      <alignment horizontal="right" vertical="center" wrapText="1"/>
    </xf>
    <xf numFmtId="4" fontId="44" fillId="47" borderId="1" xfId="0" applyNumberFormat="1" applyFont="1" applyFill="1" applyBorder="1" applyAlignment="1">
      <alignment horizontal="right" vertical="center"/>
    </xf>
    <xf numFmtId="4" fontId="44" fillId="47" borderId="1" xfId="0" applyNumberFormat="1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right" vertical="center" wrapText="1"/>
    </xf>
    <xf numFmtId="4" fontId="46" fillId="2" borderId="1" xfId="0" applyNumberFormat="1" applyFont="1" applyFill="1" applyBorder="1" applyAlignment="1">
      <alignment horizontal="right" vertical="center" wrapText="1"/>
    </xf>
    <xf numFmtId="164" fontId="46" fillId="0" borderId="1" xfId="176" applyNumberFormat="1" applyFont="1" applyBorder="1" applyAlignment="1">
      <alignment horizontal="left" vertical="center" wrapText="1"/>
    </xf>
    <xf numFmtId="4" fontId="46" fillId="0" borderId="1" xfId="176" applyNumberFormat="1" applyFont="1" applyBorder="1" applyAlignment="1">
      <alignment horizontal="center" vertical="center"/>
    </xf>
    <xf numFmtId="4" fontId="44" fillId="2" borderId="1" xfId="176" applyNumberFormat="1" applyFont="1" applyFill="1" applyBorder="1" applyAlignment="1">
      <alignment horizontal="center" vertical="center"/>
    </xf>
    <xf numFmtId="4" fontId="45" fillId="47" borderId="1" xfId="0" applyNumberFormat="1" applyFont="1" applyFill="1" applyBorder="1" applyAlignment="1">
      <alignment horizontal="left" vertical="center"/>
    </xf>
    <xf numFmtId="0" fontId="46" fillId="2" borderId="1" xfId="1" applyFont="1" applyFill="1" applyBorder="1" applyAlignment="1">
      <alignment horizontal="left" vertical="center" wrapText="1"/>
    </xf>
    <xf numFmtId="1" fontId="46" fillId="48" borderId="24" xfId="169" applyNumberFormat="1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/>
    </xf>
    <xf numFmtId="1" fontId="46" fillId="50" borderId="24" xfId="169" applyNumberFormat="1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8" fillId="0" borderId="1" xfId="0" applyFont="1" applyBorder="1"/>
    <xf numFmtId="3" fontId="44" fillId="2" borderId="1" xfId="176" applyNumberFormat="1" applyFont="1" applyFill="1" applyBorder="1" applyAlignment="1">
      <alignment horizontal="right" vertical="center"/>
    </xf>
    <xf numFmtId="0" fontId="44" fillId="2" borderId="23" xfId="0" applyFont="1" applyFill="1" applyBorder="1" applyAlignment="1">
      <alignment horizontal="left" vertical="center" wrapText="1"/>
    </xf>
    <xf numFmtId="0" fontId="47" fillId="47" borderId="1" xfId="1" applyFont="1" applyFill="1" applyBorder="1" applyAlignment="1">
      <alignment horizontal="left" vertical="center" wrapText="1"/>
    </xf>
    <xf numFmtId="0" fontId="46" fillId="2" borderId="1" xfId="137" applyFont="1" applyFill="1" applyBorder="1" applyAlignment="1">
      <alignment horizontal="left" vertical="center" wrapText="1"/>
    </xf>
    <xf numFmtId="165" fontId="46" fillId="2" borderId="23" xfId="176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vertical="top" wrapText="1"/>
    </xf>
    <xf numFmtId="165" fontId="46" fillId="2" borderId="1" xfId="176" applyNumberFormat="1" applyFont="1" applyFill="1" applyBorder="1" applyAlignment="1">
      <alignment horizontal="center" vertical="center"/>
    </xf>
    <xf numFmtId="165" fontId="46" fillId="2" borderId="1" xfId="176" applyNumberFormat="1" applyFont="1" applyFill="1" applyBorder="1" applyAlignment="1">
      <alignment horizontal="center" vertical="center" wrapText="1"/>
    </xf>
    <xf numFmtId="0" fontId="44" fillId="47" borderId="1" xfId="0" applyFont="1" applyFill="1" applyBorder="1" applyAlignment="1">
      <alignment horizontal="left"/>
    </xf>
    <xf numFmtId="0" fontId="46" fillId="2" borderId="1" xfId="1" applyFont="1" applyFill="1" applyBorder="1" applyAlignment="1">
      <alignment horizontal="right" vertical="center" wrapText="1"/>
    </xf>
    <xf numFmtId="3" fontId="44" fillId="0" borderId="1" xfId="177" applyNumberFormat="1" applyFont="1" applyBorder="1" applyAlignment="1">
      <alignment horizontal="right" vertical="center"/>
    </xf>
    <xf numFmtId="0" fontId="44" fillId="0" borderId="1" xfId="0" applyFont="1" applyBorder="1" applyAlignment="1">
      <alignment horizontal="left" wrapText="1"/>
    </xf>
    <xf numFmtId="0" fontId="44" fillId="2" borderId="1" xfId="137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/>
    </xf>
    <xf numFmtId="0" fontId="45" fillId="49" borderId="11" xfId="0" applyFont="1" applyFill="1" applyBorder="1" applyAlignment="1">
      <alignment wrapText="1"/>
    </xf>
    <xf numFmtId="4" fontId="45" fillId="49" borderId="11" xfId="0" applyNumberFormat="1" applyFont="1" applyFill="1" applyBorder="1" applyAlignment="1">
      <alignment horizontal="right" vertical="center"/>
    </xf>
    <xf numFmtId="4" fontId="45" fillId="49" borderId="11" xfId="0" applyNumberFormat="1" applyFont="1" applyFill="1" applyBorder="1" applyAlignment="1">
      <alignment horizontal="left" vertical="center"/>
    </xf>
    <xf numFmtId="4" fontId="44" fillId="2" borderId="23" xfId="0" applyNumberFormat="1" applyFont="1" applyFill="1" applyBorder="1" applyAlignment="1">
      <alignment horizontal="center" vertical="center" wrapText="1"/>
    </xf>
    <xf numFmtId="165" fontId="46" fillId="50" borderId="25" xfId="176" applyNumberFormat="1" applyFont="1" applyFill="1" applyBorder="1" applyAlignment="1">
      <alignment horizontal="right" vertical="center" wrapText="1"/>
    </xf>
    <xf numFmtId="0" fontId="46" fillId="0" borderId="1" xfId="0" applyFont="1" applyBorder="1" applyAlignment="1">
      <alignment horizontal="left" wrapText="1"/>
    </xf>
    <xf numFmtId="165" fontId="46" fillId="2" borderId="23" xfId="176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6" fillId="2" borderId="2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44" fillId="2" borderId="11" xfId="0" applyFont="1" applyFill="1" applyBorder="1" applyAlignment="1">
      <alignment horizontal="left" vertical="center" wrapText="1"/>
    </xf>
    <xf numFmtId="0" fontId="44" fillId="2" borderId="23" xfId="0" applyFont="1" applyFill="1" applyBorder="1" applyAlignment="1">
      <alignment horizontal="left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left" vertical="center" wrapText="1"/>
    </xf>
    <xf numFmtId="0" fontId="46" fillId="2" borderId="23" xfId="0" applyFont="1" applyFill="1" applyBorder="1" applyAlignment="1">
      <alignment horizontal="left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49" fillId="2" borderId="1" xfId="0" applyFont="1" applyFill="1" applyBorder="1" applyAlignment="1">
      <alignment vertical="top" wrapText="1"/>
    </xf>
    <xf numFmtId="4" fontId="44" fillId="2" borderId="0" xfId="0" applyNumberFormat="1" applyFont="1" applyFill="1" applyBorder="1" applyAlignment="1">
      <alignment horizontal="right" vertical="center"/>
    </xf>
    <xf numFmtId="0" fontId="44" fillId="0" borderId="11" xfId="0" applyFont="1" applyBorder="1" applyAlignment="1">
      <alignment horizontal="left" vertical="center" wrapText="1"/>
    </xf>
  </cellXfs>
  <cellStyles count="178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4000000}"/>
    <cellStyle name="Звичайний 2 2" xfId="34" xr:uid="{00000000-0005-0000-0000-000085000000}"/>
    <cellStyle name="Звичайний 2 3" xfId="137" xr:uid="{00000000-0005-0000-0000-000086000000}"/>
    <cellStyle name="Звичайний 3" xfId="1" xr:uid="{00000000-0005-0000-0000-000087000000}"/>
    <cellStyle name="Звичайний_Додаток _ 3 зм_ни 4575" xfId="176" xr:uid="{00000000-0005-0000-0000-000088000000}"/>
    <cellStyle name="Зв'язана клітинка 2" xfId="164" xr:uid="{00000000-0005-0000-0000-000089000000}"/>
    <cellStyle name="Итог" xfId="121" xr:uid="{00000000-0005-0000-0000-00008A000000}"/>
    <cellStyle name="Итог 2" xfId="35" xr:uid="{00000000-0005-0000-0000-00008B000000}"/>
    <cellStyle name="Контрольна клітинка 2" xfId="165" xr:uid="{00000000-0005-0000-0000-00008C000000}"/>
    <cellStyle name="Контрольная ячейка" xfId="122" xr:uid="{00000000-0005-0000-0000-00008D000000}"/>
    <cellStyle name="Контрольная ячейка 2" xfId="36" xr:uid="{00000000-0005-0000-0000-00008E000000}"/>
    <cellStyle name="Контрольная ячейка 2 2" xfId="123" xr:uid="{00000000-0005-0000-0000-00008F000000}"/>
    <cellStyle name="Назва 2" xfId="166" xr:uid="{00000000-0005-0000-0000-000090000000}"/>
    <cellStyle name="Название" xfId="124" xr:uid="{00000000-0005-0000-0000-000091000000}"/>
    <cellStyle name="Название 2" xfId="125" xr:uid="{00000000-0005-0000-0000-000092000000}"/>
    <cellStyle name="Нейтральний 2" xfId="167" xr:uid="{00000000-0005-0000-0000-000093000000}"/>
    <cellStyle name="Нейтральный" xfId="126" xr:uid="{00000000-0005-0000-0000-000094000000}"/>
    <cellStyle name="Нейтральный 2" xfId="37" xr:uid="{00000000-0005-0000-0000-000095000000}"/>
    <cellStyle name="Нейтральный 2 2" xfId="127" xr:uid="{00000000-0005-0000-0000-000096000000}"/>
    <cellStyle name="Обчислення 2" xfId="168" xr:uid="{00000000-0005-0000-0000-000097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Обычный_дод на комісію про затверд бюд 2004" xfId="177" xr:uid="{00000000-0005-0000-0000-00009C000000}"/>
    <cellStyle name="Підсумок 2" xfId="170" xr:uid="{00000000-0005-0000-0000-00009D000000}"/>
    <cellStyle name="Плохой" xfId="128" xr:uid="{00000000-0005-0000-0000-00009E000000}"/>
    <cellStyle name="Плохой 2" xfId="40" xr:uid="{00000000-0005-0000-0000-00009F000000}"/>
    <cellStyle name="Плохой 2 2" xfId="129" xr:uid="{00000000-0005-0000-0000-0000A0000000}"/>
    <cellStyle name="Поганий 2" xfId="171" xr:uid="{00000000-0005-0000-0000-0000A1000000}"/>
    <cellStyle name="Пояснение" xfId="130" xr:uid="{00000000-0005-0000-0000-0000A2000000}"/>
    <cellStyle name="Пояснение 2" xfId="41" xr:uid="{00000000-0005-0000-0000-0000A3000000}"/>
    <cellStyle name="Примечание" xfId="131" xr:uid="{00000000-0005-0000-0000-0000A4000000}"/>
    <cellStyle name="Примечание 2" xfId="42" xr:uid="{00000000-0005-0000-0000-0000A5000000}"/>
    <cellStyle name="Примечание 2 2" xfId="132" xr:uid="{00000000-0005-0000-0000-0000A6000000}"/>
    <cellStyle name="Примітка 2" xfId="172" xr:uid="{00000000-0005-0000-0000-0000A7000000}"/>
    <cellStyle name="Результат 2" xfId="173" xr:uid="{00000000-0005-0000-0000-0000A8000000}"/>
    <cellStyle name="Связанная ячейка" xfId="133" xr:uid="{00000000-0005-0000-0000-0000A9000000}"/>
    <cellStyle name="Связанная ячейка 2" xfId="43" xr:uid="{00000000-0005-0000-0000-0000AA000000}"/>
    <cellStyle name="Текст попередження 2" xfId="174" xr:uid="{00000000-0005-0000-0000-0000AB000000}"/>
    <cellStyle name="Текст пояснення 2" xfId="175" xr:uid="{00000000-0005-0000-0000-0000AC000000}"/>
    <cellStyle name="Текст предупреждения" xfId="134" xr:uid="{00000000-0005-0000-0000-0000AD000000}"/>
    <cellStyle name="Текст предупреждения 2" xfId="44" xr:uid="{00000000-0005-0000-0000-0000AE000000}"/>
    <cellStyle name="Хороший" xfId="135" xr:uid="{00000000-0005-0000-0000-0000AF000000}"/>
    <cellStyle name="Хороший 2" xfId="45" xr:uid="{00000000-0005-0000-0000-0000B0000000}"/>
    <cellStyle name="Хороший 2 2" xfId="136" xr:uid="{00000000-0005-0000-0000-0000B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tabSelected="1" view="pageBreakPreview" zoomScale="70" zoomScaleNormal="70" zoomScaleSheetLayoutView="70" workbookViewId="0">
      <selection activeCell="G41" sqref="G41"/>
    </sheetView>
  </sheetViews>
  <sheetFormatPr defaultColWidth="24.140625" defaultRowHeight="22.5" x14ac:dyDescent="0.35"/>
  <cols>
    <col min="1" max="1" width="63.85546875" style="1" customWidth="1"/>
    <col min="2" max="2" width="3" style="1" hidden="1" customWidth="1"/>
    <col min="3" max="5" width="23.5703125" style="1" customWidth="1"/>
    <col min="6" max="6" width="27.42578125" style="1" customWidth="1"/>
    <col min="7" max="7" width="24.140625" style="1"/>
    <col min="8" max="11" width="24.140625" style="1" hidden="1" customWidth="1"/>
    <col min="12" max="12" width="50.140625" style="1" customWidth="1"/>
    <col min="13" max="13" width="21.28515625" style="1" customWidth="1"/>
    <col min="14" max="16384" width="24.140625" style="1"/>
  </cols>
  <sheetData>
    <row r="1" spans="1:15" x14ac:dyDescent="0.35">
      <c r="H1" s="108" t="s">
        <v>9</v>
      </c>
      <c r="I1" s="108"/>
      <c r="J1" s="2"/>
      <c r="K1" s="2"/>
    </row>
    <row r="2" spans="1:15" ht="50.25" customHeight="1" x14ac:dyDescent="0.35">
      <c r="A2" s="109" t="s">
        <v>18</v>
      </c>
      <c r="B2" s="109"/>
      <c r="C2" s="109"/>
      <c r="D2" s="109"/>
      <c r="E2" s="109"/>
      <c r="F2" s="109"/>
      <c r="G2" s="109"/>
      <c r="H2" s="11" t="s">
        <v>19</v>
      </c>
      <c r="I2" s="11"/>
      <c r="J2" s="11"/>
      <c r="K2" s="11"/>
      <c r="L2" s="15" t="s">
        <v>10</v>
      </c>
      <c r="M2" s="16"/>
    </row>
    <row r="3" spans="1:15" ht="37.5" hidden="1" customHeight="1" x14ac:dyDescent="0.35">
      <c r="A3" s="98" t="s">
        <v>20</v>
      </c>
      <c r="B3" s="98"/>
      <c r="C3" s="98"/>
      <c r="D3" s="98"/>
      <c r="E3" s="98"/>
      <c r="F3" s="98"/>
      <c r="G3" s="87"/>
      <c r="H3" s="14"/>
      <c r="I3" s="14"/>
      <c r="J3" s="13"/>
      <c r="K3" s="13"/>
      <c r="L3" s="14">
        <f>G3-H3-I3-J3-K3</f>
        <v>0</v>
      </c>
      <c r="M3" s="17">
        <f>G3-L3</f>
        <v>0</v>
      </c>
    </row>
    <row r="4" spans="1:15" ht="42.75" hidden="1" customHeight="1" x14ac:dyDescent="0.35">
      <c r="A4" s="98" t="s">
        <v>21</v>
      </c>
      <c r="B4" s="98"/>
      <c r="C4" s="98"/>
      <c r="D4" s="98"/>
      <c r="E4" s="98"/>
      <c r="F4" s="98"/>
      <c r="G4" s="87"/>
      <c r="H4" s="14"/>
      <c r="I4" s="14"/>
      <c r="J4" s="12"/>
      <c r="K4" s="12"/>
      <c r="L4" s="14">
        <f t="shared" ref="L4:L12" si="0">G4-H4-I4-J4-K4</f>
        <v>0</v>
      </c>
      <c r="M4" s="17">
        <f t="shared" ref="M4:M12" si="1">G4-L4</f>
        <v>0</v>
      </c>
      <c r="O4" s="3"/>
    </row>
    <row r="5" spans="1:15" s="4" customFormat="1" ht="43.5" hidden="1" customHeight="1" x14ac:dyDescent="0.35">
      <c r="A5" s="98" t="s">
        <v>22</v>
      </c>
      <c r="B5" s="98"/>
      <c r="C5" s="98"/>
      <c r="D5" s="98"/>
      <c r="E5" s="98"/>
      <c r="F5" s="98"/>
      <c r="G5" s="87"/>
      <c r="H5" s="14"/>
      <c r="I5" s="14"/>
      <c r="J5" s="12"/>
      <c r="K5" s="12"/>
      <c r="L5" s="14">
        <f t="shared" si="0"/>
        <v>0</v>
      </c>
      <c r="M5" s="17">
        <f t="shared" si="1"/>
        <v>0</v>
      </c>
      <c r="O5" s="5"/>
    </row>
    <row r="6" spans="1:15" s="4" customFormat="1" ht="57" hidden="1" customHeight="1" x14ac:dyDescent="0.35">
      <c r="A6" s="98" t="s">
        <v>23</v>
      </c>
      <c r="B6" s="98"/>
      <c r="C6" s="98"/>
      <c r="D6" s="98"/>
      <c r="E6" s="98"/>
      <c r="F6" s="98"/>
      <c r="G6" s="87"/>
      <c r="H6" s="14"/>
      <c r="I6" s="14"/>
      <c r="J6" s="12"/>
      <c r="K6" s="12"/>
      <c r="L6" s="14">
        <f t="shared" si="0"/>
        <v>0</v>
      </c>
      <c r="M6" s="17">
        <f t="shared" si="1"/>
        <v>0</v>
      </c>
      <c r="O6" s="5"/>
    </row>
    <row r="7" spans="1:15" ht="42.75" hidden="1" customHeight="1" x14ac:dyDescent="0.35">
      <c r="A7" s="98" t="s">
        <v>24</v>
      </c>
      <c r="B7" s="98"/>
      <c r="C7" s="98"/>
      <c r="D7" s="98"/>
      <c r="E7" s="98"/>
      <c r="F7" s="98"/>
      <c r="G7" s="87"/>
      <c r="H7" s="14"/>
      <c r="I7" s="14"/>
      <c r="J7" s="12"/>
      <c r="K7" s="12"/>
      <c r="L7" s="14">
        <f t="shared" si="0"/>
        <v>0</v>
      </c>
      <c r="M7" s="17">
        <f t="shared" si="1"/>
        <v>0</v>
      </c>
      <c r="O7" s="3"/>
    </row>
    <row r="8" spans="1:15" ht="47.25" hidden="1" customHeight="1" x14ac:dyDescent="0.35">
      <c r="A8" s="98" t="s">
        <v>25</v>
      </c>
      <c r="B8" s="98"/>
      <c r="C8" s="98"/>
      <c r="D8" s="98"/>
      <c r="E8" s="98"/>
      <c r="F8" s="98"/>
      <c r="G8" s="87"/>
      <c r="H8" s="14"/>
      <c r="I8" s="14"/>
      <c r="J8" s="12"/>
      <c r="K8" s="12"/>
      <c r="L8" s="14">
        <f t="shared" si="0"/>
        <v>0</v>
      </c>
      <c r="M8" s="17">
        <f t="shared" si="1"/>
        <v>0</v>
      </c>
      <c r="O8" s="3"/>
    </row>
    <row r="9" spans="1:15" ht="27" hidden="1" customHeight="1" x14ac:dyDescent="0.35">
      <c r="A9" s="98" t="s">
        <v>26</v>
      </c>
      <c r="B9" s="98"/>
      <c r="C9" s="98"/>
      <c r="D9" s="98"/>
      <c r="E9" s="98"/>
      <c r="F9" s="98"/>
      <c r="G9" s="87"/>
      <c r="H9" s="14"/>
      <c r="I9" s="14"/>
      <c r="J9" s="12"/>
      <c r="K9" s="12"/>
      <c r="L9" s="14">
        <f t="shared" si="0"/>
        <v>0</v>
      </c>
      <c r="M9" s="17">
        <f t="shared" si="1"/>
        <v>0</v>
      </c>
    </row>
    <row r="10" spans="1:15" ht="46.5" hidden="1" customHeight="1" x14ac:dyDescent="0.35">
      <c r="A10" s="111" t="s">
        <v>27</v>
      </c>
      <c r="B10" s="112"/>
      <c r="C10" s="112"/>
      <c r="D10" s="112"/>
      <c r="E10" s="112"/>
      <c r="F10" s="113"/>
      <c r="G10" s="87"/>
      <c r="H10" s="14"/>
      <c r="I10" s="14"/>
      <c r="J10" s="12"/>
      <c r="K10" s="12"/>
      <c r="L10" s="14">
        <f t="shared" si="0"/>
        <v>0</v>
      </c>
      <c r="M10" s="17">
        <f t="shared" si="1"/>
        <v>0</v>
      </c>
    </row>
    <row r="11" spans="1:15" ht="46.5" hidden="1" customHeight="1" x14ac:dyDescent="0.35">
      <c r="A11" s="111" t="s">
        <v>28</v>
      </c>
      <c r="B11" s="112"/>
      <c r="C11" s="112"/>
      <c r="D11" s="112"/>
      <c r="E11" s="112"/>
      <c r="F11" s="113"/>
      <c r="G11" s="87"/>
      <c r="H11" s="14"/>
      <c r="I11" s="14"/>
      <c r="J11" s="12"/>
      <c r="K11" s="12"/>
      <c r="L11" s="14">
        <f t="shared" si="0"/>
        <v>0</v>
      </c>
      <c r="M11" s="17">
        <f t="shared" si="1"/>
        <v>0</v>
      </c>
    </row>
    <row r="12" spans="1:15" ht="44.25" hidden="1" customHeight="1" x14ac:dyDescent="0.35">
      <c r="A12" s="98" t="s">
        <v>29</v>
      </c>
      <c r="B12" s="98"/>
      <c r="C12" s="98"/>
      <c r="D12" s="98"/>
      <c r="E12" s="98"/>
      <c r="F12" s="98"/>
      <c r="G12" s="87"/>
      <c r="H12" s="14"/>
      <c r="I12" s="14"/>
      <c r="J12" s="12"/>
      <c r="K12" s="12"/>
      <c r="L12" s="14">
        <f t="shared" si="0"/>
        <v>0</v>
      </c>
      <c r="M12" s="17">
        <f t="shared" si="1"/>
        <v>0</v>
      </c>
    </row>
    <row r="13" spans="1:15" ht="19.5" hidden="1" customHeight="1" x14ac:dyDescent="0.35">
      <c r="A13" s="110"/>
      <c r="B13" s="110"/>
      <c r="C13" s="110"/>
      <c r="D13" s="110"/>
      <c r="E13" s="110"/>
      <c r="F13" s="110"/>
      <c r="G13" s="14"/>
      <c r="H13" s="14">
        <f>SUM(H3:H12)</f>
        <v>0</v>
      </c>
      <c r="I13" s="14"/>
      <c r="J13" s="12"/>
      <c r="K13" s="12"/>
      <c r="L13" s="14">
        <f>L3+L7</f>
        <v>0</v>
      </c>
      <c r="M13" s="16"/>
    </row>
    <row r="14" spans="1:15" s="6" customFormat="1" ht="123.75" customHeight="1" x14ac:dyDescent="0.2">
      <c r="A14" s="24" t="s">
        <v>4</v>
      </c>
      <c r="B14" s="25" t="s">
        <v>11</v>
      </c>
      <c r="C14" s="25" t="s">
        <v>60</v>
      </c>
      <c r="D14" s="25" t="s">
        <v>17</v>
      </c>
      <c r="E14" s="25" t="s">
        <v>5</v>
      </c>
      <c r="F14" s="25" t="s">
        <v>6</v>
      </c>
      <c r="G14" s="25" t="s">
        <v>0</v>
      </c>
      <c r="H14" s="25"/>
      <c r="I14" s="25"/>
      <c r="J14" s="25"/>
      <c r="K14" s="25"/>
      <c r="L14" s="26"/>
      <c r="M14" s="18"/>
    </row>
    <row r="15" spans="1:15" s="7" customFormat="1" ht="36" customHeight="1" x14ac:dyDescent="0.35">
      <c r="A15" s="27" t="s">
        <v>8</v>
      </c>
      <c r="B15" s="28">
        <f>SUM(B16:B26)</f>
        <v>0</v>
      </c>
      <c r="C15" s="28">
        <f>SUM(C16:C20)</f>
        <v>0</v>
      </c>
      <c r="D15" s="28">
        <f>SUM(D16:D20)</f>
        <v>0</v>
      </c>
      <c r="E15" s="28">
        <f t="shared" ref="E15:G15" si="2">SUM(E16:E20)</f>
        <v>0</v>
      </c>
      <c r="F15" s="28">
        <f t="shared" si="2"/>
        <v>268273</v>
      </c>
      <c r="G15" s="28">
        <f t="shared" si="2"/>
        <v>268273</v>
      </c>
      <c r="H15" s="28"/>
      <c r="I15" s="28"/>
      <c r="J15" s="28"/>
      <c r="K15" s="28"/>
      <c r="L15" s="28"/>
      <c r="M15" s="19"/>
    </row>
    <row r="16" spans="1:15" s="7" customFormat="1" ht="83.25" customHeight="1" x14ac:dyDescent="0.35">
      <c r="A16" s="29" t="s">
        <v>37</v>
      </c>
      <c r="B16" s="30"/>
      <c r="C16" s="30"/>
      <c r="D16" s="31"/>
      <c r="E16" s="31"/>
      <c r="F16" s="31">
        <f>-130000+-720000</f>
        <v>-850000</v>
      </c>
      <c r="G16" s="31">
        <f>SUM(C16:F16)</f>
        <v>-850000</v>
      </c>
      <c r="H16" s="31"/>
      <c r="I16" s="31"/>
      <c r="J16" s="31"/>
      <c r="K16" s="31"/>
      <c r="L16" s="101" t="s">
        <v>39</v>
      </c>
      <c r="M16" s="20"/>
    </row>
    <row r="17" spans="1:13" s="7" customFormat="1" ht="81.75" customHeight="1" x14ac:dyDescent="0.35">
      <c r="A17" s="29" t="s">
        <v>38</v>
      </c>
      <c r="B17" s="30"/>
      <c r="C17" s="30"/>
      <c r="D17" s="31"/>
      <c r="E17" s="31"/>
      <c r="F17" s="31">
        <f>130000+720000</f>
        <v>850000</v>
      </c>
      <c r="G17" s="31">
        <f t="shared" ref="G17:G20" si="3">SUM(C17:F17)</f>
        <v>850000</v>
      </c>
      <c r="H17" s="31"/>
      <c r="I17" s="31"/>
      <c r="J17" s="31"/>
      <c r="K17" s="31"/>
      <c r="L17" s="102"/>
      <c r="M17" s="20"/>
    </row>
    <row r="18" spans="1:13" s="7" customFormat="1" ht="42" customHeight="1" x14ac:dyDescent="0.35">
      <c r="A18" s="33" t="s">
        <v>31</v>
      </c>
      <c r="B18" s="30"/>
      <c r="C18" s="30"/>
      <c r="D18" s="31"/>
      <c r="E18" s="41"/>
      <c r="F18" s="41">
        <v>268273</v>
      </c>
      <c r="G18" s="31">
        <f t="shared" si="3"/>
        <v>268273</v>
      </c>
      <c r="H18" s="31"/>
      <c r="I18" s="31"/>
      <c r="J18" s="31"/>
      <c r="K18" s="31"/>
      <c r="L18" s="33" t="s">
        <v>40</v>
      </c>
      <c r="M18" s="20"/>
    </row>
    <row r="19" spans="1:13" s="7" customFormat="1" ht="20.25" hidden="1" customHeight="1" x14ac:dyDescent="0.35">
      <c r="A19" s="29"/>
      <c r="B19" s="30"/>
      <c r="C19" s="30"/>
      <c r="D19" s="31"/>
      <c r="E19" s="31"/>
      <c r="F19" s="31"/>
      <c r="G19" s="31">
        <f t="shared" si="3"/>
        <v>0</v>
      </c>
      <c r="H19" s="31"/>
      <c r="I19" s="31"/>
      <c r="J19" s="31"/>
      <c r="K19" s="31"/>
      <c r="L19" s="33"/>
      <c r="M19" s="20"/>
    </row>
    <row r="20" spans="1:13" s="7" customFormat="1" ht="24.75" hidden="1" customHeight="1" x14ac:dyDescent="0.35">
      <c r="A20" s="29"/>
      <c r="B20" s="30"/>
      <c r="C20" s="30"/>
      <c r="D20" s="31"/>
      <c r="E20" s="31"/>
      <c r="F20" s="31"/>
      <c r="G20" s="31">
        <f t="shared" si="3"/>
        <v>0</v>
      </c>
      <c r="H20" s="31"/>
      <c r="I20" s="31"/>
      <c r="J20" s="31"/>
      <c r="K20" s="31"/>
      <c r="L20" s="33"/>
      <c r="M20" s="20"/>
    </row>
    <row r="21" spans="1:13" s="7" customFormat="1" ht="31.5" customHeight="1" x14ac:dyDescent="0.35">
      <c r="A21" s="34" t="s">
        <v>14</v>
      </c>
      <c r="B21" s="30"/>
      <c r="C21" s="35">
        <f>SUM(C22:C26)</f>
        <v>0</v>
      </c>
      <c r="D21" s="35">
        <f>SUM(D22:D26)</f>
        <v>0</v>
      </c>
      <c r="E21" s="35">
        <f>SUM(E22:E26)</f>
        <v>0</v>
      </c>
      <c r="F21" s="35">
        <f>SUM(F22:F26)</f>
        <v>38815036</v>
      </c>
      <c r="G21" s="35">
        <f>SUM(G22:G26)</f>
        <v>38815036</v>
      </c>
      <c r="H21" s="36"/>
      <c r="I21" s="36"/>
      <c r="J21" s="36"/>
      <c r="K21" s="36"/>
      <c r="L21" s="37"/>
      <c r="M21" s="20"/>
    </row>
    <row r="22" spans="1:13" s="7" customFormat="1" ht="73.5" customHeight="1" x14ac:dyDescent="0.35">
      <c r="A22" s="29" t="s">
        <v>62</v>
      </c>
      <c r="B22" s="30"/>
      <c r="C22" s="30"/>
      <c r="D22" s="31"/>
      <c r="E22" s="31"/>
      <c r="F22" s="31">
        <v>1457693</v>
      </c>
      <c r="G22" s="31">
        <f>SUM(C22:F22)</f>
        <v>1457693</v>
      </c>
      <c r="H22" s="31"/>
      <c r="I22" s="31"/>
      <c r="J22" s="31"/>
      <c r="K22" s="31"/>
      <c r="L22" s="33" t="s">
        <v>34</v>
      </c>
      <c r="M22" s="20"/>
    </row>
    <row r="23" spans="1:13" s="7" customFormat="1" ht="58.5" customHeight="1" x14ac:dyDescent="0.35">
      <c r="A23" s="29" t="s">
        <v>66</v>
      </c>
      <c r="B23" s="30"/>
      <c r="C23" s="30"/>
      <c r="D23" s="31"/>
      <c r="E23" s="31"/>
      <c r="F23" s="31">
        <v>37357343</v>
      </c>
      <c r="G23" s="31">
        <f t="shared" ref="G23:G24" si="4">SUM(C23:F23)</f>
        <v>37357343</v>
      </c>
      <c r="H23" s="31"/>
      <c r="I23" s="31"/>
      <c r="J23" s="31"/>
      <c r="K23" s="31"/>
      <c r="L23" s="33" t="s">
        <v>67</v>
      </c>
      <c r="M23" s="20"/>
    </row>
    <row r="24" spans="1:13" s="7" customFormat="1" ht="60.75" customHeight="1" x14ac:dyDescent="0.35">
      <c r="A24" s="29" t="s">
        <v>64</v>
      </c>
      <c r="B24" s="30"/>
      <c r="C24" s="30"/>
      <c r="D24" s="31"/>
      <c r="E24" s="31"/>
      <c r="F24" s="31">
        <v>-830781</v>
      </c>
      <c r="G24" s="31">
        <f t="shared" si="4"/>
        <v>-830781</v>
      </c>
      <c r="H24" s="31"/>
      <c r="I24" s="31"/>
      <c r="J24" s="31"/>
      <c r="K24" s="31"/>
      <c r="L24" s="33" t="s">
        <v>65</v>
      </c>
      <c r="M24" s="20"/>
    </row>
    <row r="25" spans="1:13" s="7" customFormat="1" ht="127.5" customHeight="1" x14ac:dyDescent="0.35">
      <c r="A25" s="29" t="s">
        <v>35</v>
      </c>
      <c r="B25" s="30"/>
      <c r="C25" s="30"/>
      <c r="D25" s="31"/>
      <c r="E25" s="31"/>
      <c r="F25" s="31">
        <v>830781</v>
      </c>
      <c r="G25" s="31">
        <f t="shared" ref="G25:G26" si="5">SUM(C25:F25)</f>
        <v>830781</v>
      </c>
      <c r="H25" s="31"/>
      <c r="I25" s="31"/>
      <c r="J25" s="31"/>
      <c r="K25" s="31"/>
      <c r="L25" s="33" t="s">
        <v>36</v>
      </c>
      <c r="M25" s="20"/>
    </row>
    <row r="26" spans="1:13" s="7" customFormat="1" ht="36" hidden="1" customHeight="1" x14ac:dyDescent="0.35">
      <c r="A26" s="29"/>
      <c r="B26" s="30"/>
      <c r="C26" s="30"/>
      <c r="D26" s="31"/>
      <c r="E26" s="31"/>
      <c r="F26" s="31"/>
      <c r="G26" s="31">
        <f t="shared" si="5"/>
        <v>0</v>
      </c>
      <c r="H26" s="31"/>
      <c r="I26" s="31"/>
      <c r="J26" s="31"/>
      <c r="K26" s="31"/>
      <c r="L26" s="33"/>
      <c r="M26" s="20"/>
    </row>
    <row r="27" spans="1:13" s="8" customFormat="1" ht="36.75" customHeight="1" x14ac:dyDescent="0.35">
      <c r="A27" s="34" t="s">
        <v>2</v>
      </c>
      <c r="B27" s="35">
        <f t="shared" ref="B27" si="6">SUM(B28:B34)</f>
        <v>0</v>
      </c>
      <c r="C27" s="35">
        <f>SUM(C28:C35)</f>
        <v>0</v>
      </c>
      <c r="D27" s="35">
        <f t="shared" ref="D27:G27" si="7">SUM(D28:D35)</f>
        <v>0</v>
      </c>
      <c r="E27" s="35">
        <f t="shared" si="7"/>
        <v>0</v>
      </c>
      <c r="F27" s="35">
        <f t="shared" si="7"/>
        <v>-37357343</v>
      </c>
      <c r="G27" s="35">
        <f t="shared" si="7"/>
        <v>-37357343</v>
      </c>
      <c r="H27" s="35"/>
      <c r="I27" s="35"/>
      <c r="J27" s="35"/>
      <c r="K27" s="35"/>
      <c r="L27" s="35"/>
      <c r="M27" s="21"/>
    </row>
    <row r="28" spans="1:13" s="8" customFormat="1" ht="48.75" customHeight="1" x14ac:dyDescent="0.35">
      <c r="A28" s="29" t="s">
        <v>71</v>
      </c>
      <c r="B28" s="39"/>
      <c r="C28" s="39"/>
      <c r="D28" s="39"/>
      <c r="E28" s="31"/>
      <c r="F28" s="31">
        <v>-37357343</v>
      </c>
      <c r="G28" s="30">
        <f>SUM(C28:F28)</f>
        <v>-37357343</v>
      </c>
      <c r="H28" s="39"/>
      <c r="I28" s="39"/>
      <c r="J28" s="39"/>
      <c r="K28" s="39"/>
      <c r="L28" s="33" t="s">
        <v>67</v>
      </c>
      <c r="M28" s="21"/>
    </row>
    <row r="29" spans="1:13" s="8" customFormat="1" ht="30.75" hidden="1" customHeight="1" x14ac:dyDescent="0.35">
      <c r="A29" s="32"/>
      <c r="B29" s="39"/>
      <c r="C29" s="39"/>
      <c r="D29" s="39"/>
      <c r="E29" s="39"/>
      <c r="F29" s="30"/>
      <c r="G29" s="30">
        <f t="shared" ref="G29:G35" si="8">SUM(C29:F29)</f>
        <v>0</v>
      </c>
      <c r="H29" s="39"/>
      <c r="I29" s="39"/>
      <c r="J29" s="39"/>
      <c r="K29" s="39"/>
      <c r="L29" s="33"/>
      <c r="M29" s="21"/>
    </row>
    <row r="30" spans="1:13" s="8" customFormat="1" hidden="1" x14ac:dyDescent="0.35">
      <c r="A30" s="32"/>
      <c r="B30" s="39"/>
      <c r="C30" s="39"/>
      <c r="D30" s="39"/>
      <c r="E30" s="39"/>
      <c r="F30" s="30"/>
      <c r="G30" s="30">
        <f t="shared" si="8"/>
        <v>0</v>
      </c>
      <c r="H30" s="39"/>
      <c r="I30" s="39"/>
      <c r="J30" s="39"/>
      <c r="K30" s="39"/>
      <c r="L30" s="33"/>
      <c r="M30" s="21"/>
    </row>
    <row r="31" spans="1:13" s="8" customFormat="1" ht="28.5" hidden="1" customHeight="1" x14ac:dyDescent="0.35">
      <c r="A31" s="33"/>
      <c r="B31" s="39"/>
      <c r="C31" s="39"/>
      <c r="D31" s="39"/>
      <c r="E31" s="39"/>
      <c r="F31" s="30"/>
      <c r="G31" s="30">
        <f t="shared" si="8"/>
        <v>0</v>
      </c>
      <c r="H31" s="39"/>
      <c r="I31" s="39"/>
      <c r="J31" s="39"/>
      <c r="K31" s="39"/>
      <c r="L31" s="33"/>
      <c r="M31" s="21"/>
    </row>
    <row r="32" spans="1:13" s="8" customFormat="1" ht="35.25" hidden="1" customHeight="1" x14ac:dyDescent="0.35">
      <c r="A32" s="32"/>
      <c r="B32" s="39"/>
      <c r="C32" s="39"/>
      <c r="D32" s="39"/>
      <c r="E32" s="39"/>
      <c r="F32" s="30"/>
      <c r="G32" s="30">
        <f t="shared" si="8"/>
        <v>0</v>
      </c>
      <c r="H32" s="39"/>
      <c r="I32" s="39"/>
      <c r="J32" s="39"/>
      <c r="K32" s="39"/>
      <c r="L32" s="33"/>
      <c r="M32" s="21"/>
    </row>
    <row r="33" spans="1:13" s="8" customFormat="1" ht="35.25" hidden="1" customHeight="1" x14ac:dyDescent="0.35">
      <c r="A33" s="32"/>
      <c r="B33" s="39"/>
      <c r="C33" s="39"/>
      <c r="D33" s="39"/>
      <c r="E33" s="39"/>
      <c r="F33" s="30"/>
      <c r="G33" s="30">
        <f t="shared" si="8"/>
        <v>0</v>
      </c>
      <c r="H33" s="39"/>
      <c r="I33" s="39"/>
      <c r="J33" s="39"/>
      <c r="K33" s="39"/>
      <c r="L33" s="33"/>
      <c r="M33" s="21"/>
    </row>
    <row r="34" spans="1:13" s="8" customFormat="1" ht="33" hidden="1" customHeight="1" x14ac:dyDescent="0.35">
      <c r="A34" s="32"/>
      <c r="B34" s="39"/>
      <c r="C34" s="39"/>
      <c r="D34" s="39"/>
      <c r="E34" s="39"/>
      <c r="F34" s="30"/>
      <c r="G34" s="30">
        <f t="shared" si="8"/>
        <v>0</v>
      </c>
      <c r="H34" s="39"/>
      <c r="I34" s="39"/>
      <c r="J34" s="39"/>
      <c r="K34" s="39"/>
      <c r="L34" s="33"/>
      <c r="M34" s="21"/>
    </row>
    <row r="35" spans="1:13" s="7" customFormat="1" ht="25.5" hidden="1" customHeight="1" x14ac:dyDescent="0.35">
      <c r="A35" s="29"/>
      <c r="B35" s="46"/>
      <c r="C35" s="43"/>
      <c r="D35" s="41"/>
      <c r="E35" s="41"/>
      <c r="F35" s="41"/>
      <c r="G35" s="30">
        <f t="shared" si="8"/>
        <v>0</v>
      </c>
      <c r="H35" s="41"/>
      <c r="I35" s="41"/>
      <c r="J35" s="41"/>
      <c r="K35" s="41"/>
      <c r="L35" s="47"/>
      <c r="M35" s="20"/>
    </row>
    <row r="36" spans="1:13" s="7" customFormat="1" ht="40.5" x14ac:dyDescent="0.35">
      <c r="A36" s="48" t="s">
        <v>15</v>
      </c>
      <c r="B36" s="49"/>
      <c r="C36" s="50">
        <f>SUM(C37:C40)</f>
        <v>0</v>
      </c>
      <c r="D36" s="50">
        <f t="shared" ref="D36:G36" si="9">SUM(D37:D40)</f>
        <v>0</v>
      </c>
      <c r="E36" s="50">
        <f t="shared" si="9"/>
        <v>0</v>
      </c>
      <c r="F36" s="50">
        <f t="shared" si="9"/>
        <v>-268273</v>
      </c>
      <c r="G36" s="50">
        <f t="shared" si="9"/>
        <v>-268273</v>
      </c>
      <c r="H36" s="51"/>
      <c r="I36" s="51"/>
      <c r="J36" s="51"/>
      <c r="K36" s="51"/>
      <c r="L36" s="52"/>
      <c r="M36" s="20"/>
    </row>
    <row r="37" spans="1:13" s="7" customFormat="1" ht="60.75" x14ac:dyDescent="0.35">
      <c r="A37" s="53" t="s">
        <v>32</v>
      </c>
      <c r="B37" s="54"/>
      <c r="C37" s="54"/>
      <c r="D37" s="41"/>
      <c r="E37" s="41"/>
      <c r="F37" s="41">
        <v>-268273</v>
      </c>
      <c r="G37" s="41">
        <f>SUM(C37:F37)</f>
        <v>-268273</v>
      </c>
      <c r="H37" s="41"/>
      <c r="I37" s="41"/>
      <c r="J37" s="41"/>
      <c r="K37" s="41"/>
      <c r="L37" s="33" t="s">
        <v>33</v>
      </c>
      <c r="M37" s="20"/>
    </row>
    <row r="38" spans="1:13" s="7" customFormat="1" hidden="1" x14ac:dyDescent="0.35">
      <c r="A38" s="53"/>
      <c r="B38" s="54"/>
      <c r="C38" s="55"/>
      <c r="D38" s="41"/>
      <c r="E38" s="41"/>
      <c r="F38" s="41"/>
      <c r="G38" s="41">
        <f t="shared" ref="G38:G40" si="10">SUM(C38:F38)</f>
        <v>0</v>
      </c>
      <c r="H38" s="41"/>
      <c r="I38" s="41"/>
      <c r="J38" s="41"/>
      <c r="K38" s="41"/>
      <c r="L38" s="33"/>
      <c r="M38" s="20"/>
    </row>
    <row r="39" spans="1:13" s="7" customFormat="1" hidden="1" x14ac:dyDescent="0.35">
      <c r="A39" s="56"/>
      <c r="B39" s="54"/>
      <c r="C39" s="54"/>
      <c r="D39" s="41"/>
      <c r="E39" s="41"/>
      <c r="F39" s="57"/>
      <c r="G39" s="41">
        <f t="shared" si="10"/>
        <v>0</v>
      </c>
      <c r="H39" s="41"/>
      <c r="I39" s="41"/>
      <c r="J39" s="41"/>
      <c r="K39" s="41"/>
      <c r="L39" s="42"/>
      <c r="M39" s="20"/>
    </row>
    <row r="40" spans="1:13" s="7" customFormat="1" hidden="1" x14ac:dyDescent="0.35">
      <c r="A40" s="56"/>
      <c r="B40" s="54"/>
      <c r="C40" s="54"/>
      <c r="D40" s="41"/>
      <c r="E40" s="41"/>
      <c r="F40" s="58"/>
      <c r="G40" s="41">
        <f t="shared" si="10"/>
        <v>0</v>
      </c>
      <c r="H40" s="41"/>
      <c r="I40" s="41"/>
      <c r="J40" s="41"/>
      <c r="K40" s="41"/>
      <c r="L40" s="42"/>
      <c r="M40" s="20"/>
    </row>
    <row r="41" spans="1:13" s="7" customFormat="1" ht="0.75" customHeight="1" x14ac:dyDescent="0.35">
      <c r="A41" s="53" t="s">
        <v>12</v>
      </c>
      <c r="B41" s="54"/>
      <c r="C41" s="54"/>
      <c r="D41" s="41"/>
      <c r="E41" s="41"/>
      <c r="F41" s="41"/>
      <c r="G41" s="41">
        <f>F41</f>
        <v>0</v>
      </c>
      <c r="H41" s="41"/>
      <c r="I41" s="41"/>
      <c r="J41" s="41"/>
      <c r="K41" s="41"/>
      <c r="L41" s="32" t="s">
        <v>13</v>
      </c>
      <c r="M41" s="20"/>
    </row>
    <row r="42" spans="1:13" ht="24.75" customHeight="1" x14ac:dyDescent="0.35">
      <c r="A42" s="34" t="s">
        <v>16</v>
      </c>
      <c r="B42" s="40">
        <f>SUM(B44:B61)</f>
        <v>0</v>
      </c>
      <c r="C42" s="40">
        <f>SUM(C44:C61)</f>
        <v>5244468</v>
      </c>
      <c r="D42" s="40">
        <f t="shared" ref="D42:G42" si="11">SUM(D44:D61)</f>
        <v>0</v>
      </c>
      <c r="E42" s="40">
        <f t="shared" si="11"/>
        <v>0</v>
      </c>
      <c r="F42" s="40">
        <f>SUM(F43:F61)</f>
        <v>539185.81999999983</v>
      </c>
      <c r="G42" s="40">
        <f>SUM(G43:G61)</f>
        <v>5783653.8200000003</v>
      </c>
      <c r="H42" s="40"/>
      <c r="I42" s="40"/>
      <c r="J42" s="40"/>
      <c r="K42" s="40"/>
      <c r="L42" s="59"/>
      <c r="M42" s="17" t="e">
        <f>M46+#REF!+#REF!+#REF!+#REF!</f>
        <v>#REF!</v>
      </c>
    </row>
    <row r="43" spans="1:13" s="7" customFormat="1" ht="126" customHeight="1" x14ac:dyDescent="0.35">
      <c r="A43" s="33" t="s">
        <v>70</v>
      </c>
      <c r="B43" s="44"/>
      <c r="C43" s="41"/>
      <c r="D43" s="41"/>
      <c r="E43" s="41"/>
      <c r="F43" s="41">
        <v>675000</v>
      </c>
      <c r="G43" s="41">
        <f>SUM(C43:F43)</f>
        <v>675000</v>
      </c>
      <c r="H43" s="41"/>
      <c r="I43" s="41"/>
      <c r="J43" s="41"/>
      <c r="K43" s="41"/>
      <c r="L43" s="42" t="s">
        <v>72</v>
      </c>
      <c r="M43" s="19"/>
    </row>
    <row r="44" spans="1:13" ht="102" x14ac:dyDescent="0.35">
      <c r="A44" s="60" t="s">
        <v>47</v>
      </c>
      <c r="B44" s="43"/>
      <c r="C44" s="43"/>
      <c r="D44" s="41"/>
      <c r="E44" s="41"/>
      <c r="F44" s="41">
        <v>120000</v>
      </c>
      <c r="G44" s="41">
        <f>SUM(C44:F44)</f>
        <v>120000</v>
      </c>
      <c r="H44" s="41"/>
      <c r="I44" s="41"/>
      <c r="J44" s="41"/>
      <c r="K44" s="41"/>
      <c r="L44" s="77" t="s">
        <v>63</v>
      </c>
      <c r="M44" s="17"/>
    </row>
    <row r="45" spans="1:13" ht="95.25" customHeight="1" x14ac:dyDescent="0.35">
      <c r="A45" s="60" t="s">
        <v>47</v>
      </c>
      <c r="B45" s="43"/>
      <c r="C45" s="43"/>
      <c r="D45" s="41"/>
      <c r="E45" s="41"/>
      <c r="F45" s="115">
        <v>57000</v>
      </c>
      <c r="G45" s="41">
        <f>SUM(C45:F45)</f>
        <v>57000</v>
      </c>
      <c r="H45" s="41"/>
      <c r="I45" s="41"/>
      <c r="J45" s="41"/>
      <c r="K45" s="41"/>
      <c r="L45" s="116" t="s">
        <v>69</v>
      </c>
      <c r="M45" s="17"/>
    </row>
    <row r="46" spans="1:13" ht="74.25" customHeight="1" x14ac:dyDescent="0.35">
      <c r="A46" s="61" t="s">
        <v>49</v>
      </c>
      <c r="B46" s="43"/>
      <c r="C46" s="43"/>
      <c r="D46" s="41"/>
      <c r="E46" s="41"/>
      <c r="F46" s="84">
        <v>694900</v>
      </c>
      <c r="G46" s="41">
        <f t="shared" ref="G46:G61" si="12">SUM(C46:F46)</f>
        <v>694900</v>
      </c>
      <c r="H46" s="41"/>
      <c r="I46" s="41"/>
      <c r="J46" s="41"/>
      <c r="K46" s="41"/>
      <c r="L46" s="103" t="s">
        <v>48</v>
      </c>
      <c r="M46" s="17"/>
    </row>
    <row r="47" spans="1:13" ht="61.5" customHeight="1" x14ac:dyDescent="0.35">
      <c r="A47" s="61" t="s">
        <v>50</v>
      </c>
      <c r="B47" s="43"/>
      <c r="C47" s="43"/>
      <c r="D47" s="41"/>
      <c r="E47" s="41"/>
      <c r="F47" s="84">
        <v>-694900</v>
      </c>
      <c r="G47" s="41">
        <f t="shared" si="12"/>
        <v>-694900</v>
      </c>
      <c r="H47" s="41"/>
      <c r="I47" s="41"/>
      <c r="J47" s="41"/>
      <c r="K47" s="41"/>
      <c r="L47" s="104"/>
      <c r="M47" s="17"/>
    </row>
    <row r="48" spans="1:13" ht="68.25" customHeight="1" x14ac:dyDescent="0.35">
      <c r="A48" s="61" t="s">
        <v>51</v>
      </c>
      <c r="B48" s="43"/>
      <c r="C48" s="43"/>
      <c r="D48" s="41"/>
      <c r="E48" s="41"/>
      <c r="F48" s="84">
        <v>-257700</v>
      </c>
      <c r="G48" s="41">
        <f t="shared" si="12"/>
        <v>-257700</v>
      </c>
      <c r="H48" s="41"/>
      <c r="I48" s="41"/>
      <c r="J48" s="41"/>
      <c r="K48" s="41"/>
      <c r="L48" s="53" t="s">
        <v>54</v>
      </c>
      <c r="M48" s="17"/>
    </row>
    <row r="49" spans="1:13" ht="86.25" customHeight="1" x14ac:dyDescent="0.35">
      <c r="A49" s="61" t="s">
        <v>52</v>
      </c>
      <c r="B49" s="43"/>
      <c r="C49" s="43"/>
      <c r="D49" s="41"/>
      <c r="E49" s="41"/>
      <c r="F49" s="84">
        <v>137700</v>
      </c>
      <c r="G49" s="41">
        <f t="shared" si="12"/>
        <v>137700</v>
      </c>
      <c r="H49" s="41"/>
      <c r="I49" s="41"/>
      <c r="J49" s="41"/>
      <c r="K49" s="41"/>
      <c r="L49" s="85" t="s">
        <v>53</v>
      </c>
      <c r="M49" s="17"/>
    </row>
    <row r="50" spans="1:13" ht="73.5" customHeight="1" x14ac:dyDescent="0.35">
      <c r="A50" s="60" t="s">
        <v>31</v>
      </c>
      <c r="B50" s="43"/>
      <c r="C50" s="43"/>
      <c r="D50" s="41"/>
      <c r="E50" s="41"/>
      <c r="F50" s="41">
        <f>443713.6+95472.22</f>
        <v>539185.81999999995</v>
      </c>
      <c r="G50" s="41">
        <f t="shared" si="12"/>
        <v>539185.81999999995</v>
      </c>
      <c r="H50" s="41"/>
      <c r="I50" s="41"/>
      <c r="J50" s="41"/>
      <c r="K50" s="41"/>
      <c r="L50" s="38" t="s">
        <v>30</v>
      </c>
      <c r="M50" s="17"/>
    </row>
    <row r="51" spans="1:13" ht="107.25" customHeight="1" x14ac:dyDescent="0.35">
      <c r="A51" s="60" t="s">
        <v>47</v>
      </c>
      <c r="B51" s="43"/>
      <c r="C51" s="43"/>
      <c r="D51" s="41"/>
      <c r="E51" s="41"/>
      <c r="F51" s="84">
        <v>1005637</v>
      </c>
      <c r="G51" s="41">
        <f t="shared" si="12"/>
        <v>1005637</v>
      </c>
      <c r="H51" s="41"/>
      <c r="I51" s="41"/>
      <c r="J51" s="41"/>
      <c r="K51" s="41"/>
      <c r="L51" s="85" t="s">
        <v>55</v>
      </c>
      <c r="M51" s="17"/>
    </row>
    <row r="52" spans="1:13" ht="51.75" hidden="1" customHeight="1" x14ac:dyDescent="0.35">
      <c r="A52" s="61" t="s">
        <v>56</v>
      </c>
      <c r="B52" s="43"/>
      <c r="C52" s="43"/>
      <c r="D52" s="41"/>
      <c r="E52" s="41"/>
      <c r="F52" s="84"/>
      <c r="G52" s="41">
        <f t="shared" si="12"/>
        <v>0</v>
      </c>
      <c r="H52" s="41"/>
      <c r="I52" s="41"/>
      <c r="J52" s="41"/>
      <c r="K52" s="41"/>
      <c r="L52" s="105" t="s">
        <v>59</v>
      </c>
      <c r="M52" s="17"/>
    </row>
    <row r="53" spans="1:13" ht="65.25" hidden="1" customHeight="1" x14ac:dyDescent="0.35">
      <c r="A53" s="61" t="s">
        <v>57</v>
      </c>
      <c r="B53" s="43"/>
      <c r="C53" s="43"/>
      <c r="D53" s="41"/>
      <c r="E53" s="41"/>
      <c r="F53" s="84"/>
      <c r="G53" s="41">
        <f t="shared" si="12"/>
        <v>0</v>
      </c>
      <c r="H53" s="41"/>
      <c r="I53" s="41"/>
      <c r="J53" s="41"/>
      <c r="K53" s="41"/>
      <c r="L53" s="106"/>
      <c r="M53" s="17"/>
    </row>
    <row r="54" spans="1:13" ht="40.5" hidden="1" x14ac:dyDescent="0.35">
      <c r="A54" s="63" t="s">
        <v>58</v>
      </c>
      <c r="B54" s="43"/>
      <c r="C54" s="43"/>
      <c r="D54" s="41"/>
      <c r="E54" s="41"/>
      <c r="F54" s="84"/>
      <c r="G54" s="41">
        <f t="shared" si="12"/>
        <v>0</v>
      </c>
      <c r="H54" s="41"/>
      <c r="I54" s="41"/>
      <c r="J54" s="41"/>
      <c r="K54" s="41"/>
      <c r="L54" s="107"/>
      <c r="M54" s="17"/>
    </row>
    <row r="55" spans="1:13" x14ac:dyDescent="0.35">
      <c r="A55" s="60" t="s">
        <v>68</v>
      </c>
      <c r="B55" s="43"/>
      <c r="C55" s="43"/>
      <c r="D55" s="41"/>
      <c r="E55" s="41"/>
      <c r="F55" s="84">
        <v>-1737637</v>
      </c>
      <c r="G55" s="41">
        <f t="shared" si="12"/>
        <v>-1737637</v>
      </c>
      <c r="H55" s="41"/>
      <c r="I55" s="41"/>
      <c r="J55" s="41"/>
      <c r="K55" s="41"/>
      <c r="L55" s="88"/>
      <c r="M55" s="17"/>
    </row>
    <row r="56" spans="1:13" ht="34.5" customHeight="1" x14ac:dyDescent="0.35">
      <c r="A56" s="63" t="s">
        <v>61</v>
      </c>
      <c r="B56" s="43"/>
      <c r="C56" s="43">
        <v>5244468</v>
      </c>
      <c r="D56" s="41"/>
      <c r="E56" s="41"/>
      <c r="F56" s="84"/>
      <c r="G56" s="41">
        <f t="shared" si="12"/>
        <v>5244468</v>
      </c>
      <c r="H56" s="41"/>
      <c r="I56" s="41"/>
      <c r="J56" s="41"/>
      <c r="K56" s="41"/>
      <c r="L56" s="62"/>
      <c r="M56" s="17"/>
    </row>
    <row r="57" spans="1:13" ht="43.5" hidden="1" customHeight="1" x14ac:dyDescent="0.35">
      <c r="A57" s="45"/>
      <c r="B57" s="43"/>
      <c r="C57" s="43"/>
      <c r="D57" s="41"/>
      <c r="E57" s="41"/>
      <c r="F57" s="66"/>
      <c r="G57" s="41">
        <f t="shared" si="12"/>
        <v>0</v>
      </c>
      <c r="H57" s="41"/>
      <c r="I57" s="65"/>
      <c r="J57" s="41"/>
      <c r="K57" s="41"/>
      <c r="L57" s="83"/>
      <c r="M57" s="17"/>
    </row>
    <row r="58" spans="1:13" ht="78" hidden="1" customHeight="1" x14ac:dyDescent="0.35">
      <c r="A58" s="45"/>
      <c r="B58" s="43"/>
      <c r="C58" s="43"/>
      <c r="D58" s="41"/>
      <c r="E58" s="41"/>
      <c r="F58" s="43"/>
      <c r="G58" s="41">
        <f t="shared" si="12"/>
        <v>0</v>
      </c>
      <c r="H58" s="41"/>
      <c r="I58" s="41"/>
      <c r="J58" s="41"/>
      <c r="K58" s="41"/>
      <c r="L58" s="67"/>
      <c r="M58" s="17"/>
    </row>
    <row r="59" spans="1:13" ht="79.5" hidden="1" customHeight="1" x14ac:dyDescent="0.35">
      <c r="A59" s="38"/>
      <c r="B59" s="43"/>
      <c r="C59" s="43"/>
      <c r="D59" s="41"/>
      <c r="E59" s="41"/>
      <c r="F59" s="43"/>
      <c r="G59" s="41">
        <f t="shared" si="12"/>
        <v>0</v>
      </c>
      <c r="H59" s="41"/>
      <c r="I59" s="41"/>
      <c r="J59" s="41"/>
      <c r="K59" s="41"/>
      <c r="L59" s="67"/>
      <c r="M59" s="17"/>
    </row>
    <row r="60" spans="1:13" ht="26.25" hidden="1" customHeight="1" x14ac:dyDescent="0.35">
      <c r="A60" s="56"/>
      <c r="B60" s="43"/>
      <c r="C60" s="43"/>
      <c r="D60" s="41"/>
      <c r="E60" s="41"/>
      <c r="F60" s="41"/>
      <c r="G60" s="41">
        <f t="shared" si="12"/>
        <v>0</v>
      </c>
      <c r="H60" s="41"/>
      <c r="I60" s="41"/>
      <c r="J60" s="41"/>
      <c r="K60" s="41"/>
      <c r="L60" s="99"/>
      <c r="M60" s="16"/>
    </row>
    <row r="61" spans="1:13" ht="26.25" hidden="1" customHeight="1" x14ac:dyDescent="0.35">
      <c r="A61" s="38"/>
      <c r="B61" s="43"/>
      <c r="C61" s="43"/>
      <c r="D61" s="41"/>
      <c r="E61" s="41"/>
      <c r="F61" s="41"/>
      <c r="G61" s="41">
        <f t="shared" si="12"/>
        <v>0</v>
      </c>
      <c r="H61" s="41"/>
      <c r="I61" s="41"/>
      <c r="J61" s="41"/>
      <c r="K61" s="41"/>
      <c r="L61" s="100"/>
      <c r="M61" s="16"/>
    </row>
    <row r="62" spans="1:13" s="9" customFormat="1" ht="30.75" customHeight="1" x14ac:dyDescent="0.35">
      <c r="A62" s="68" t="s">
        <v>41</v>
      </c>
      <c r="B62" s="40">
        <f>SUM(B67:B78)</f>
        <v>0</v>
      </c>
      <c r="C62" s="40">
        <f>SUM(C63:C67)</f>
        <v>38813683.82</v>
      </c>
      <c r="D62" s="40">
        <f t="shared" ref="D62:H62" si="13">SUM(D65:D67)</f>
        <v>0</v>
      </c>
      <c r="E62" s="40">
        <f t="shared" si="13"/>
        <v>0</v>
      </c>
      <c r="F62" s="40">
        <f>SUM(F63:F67)</f>
        <v>-1457693</v>
      </c>
      <c r="G62" s="40">
        <f>SUM(G63:G67)</f>
        <v>37355990.82</v>
      </c>
      <c r="H62" s="40">
        <f t="shared" si="13"/>
        <v>0</v>
      </c>
      <c r="I62" s="40"/>
      <c r="J62" s="40"/>
      <c r="K62" s="40"/>
      <c r="L62" s="59"/>
      <c r="M62" s="22"/>
    </row>
    <row r="63" spans="1:13" s="8" customFormat="1" ht="50.25" customHeight="1" x14ac:dyDescent="0.35">
      <c r="A63" s="63" t="s">
        <v>61</v>
      </c>
      <c r="B63" s="44"/>
      <c r="C63" s="86">
        <v>38813683.82</v>
      </c>
      <c r="D63" s="41"/>
      <c r="E63" s="41"/>
      <c r="F63" s="86"/>
      <c r="G63" s="41">
        <f t="shared" ref="G63:G64" si="14">SUM(C63:F63)</f>
        <v>38813683.82</v>
      </c>
      <c r="H63" s="41"/>
      <c r="I63" s="41"/>
      <c r="J63" s="41"/>
      <c r="K63" s="41"/>
      <c r="L63" s="114"/>
      <c r="M63" s="21"/>
    </row>
    <row r="64" spans="1:13" s="8" customFormat="1" ht="53.25" customHeight="1" x14ac:dyDescent="0.35">
      <c r="A64" s="60" t="s">
        <v>68</v>
      </c>
      <c r="B64" s="44"/>
      <c r="C64" s="41"/>
      <c r="D64" s="41"/>
      <c r="E64" s="41"/>
      <c r="F64" s="86">
        <v>-1457693</v>
      </c>
      <c r="G64" s="41">
        <f t="shared" si="14"/>
        <v>-1457693</v>
      </c>
      <c r="H64" s="41"/>
      <c r="I64" s="41"/>
      <c r="J64" s="41"/>
      <c r="K64" s="41"/>
      <c r="L64" s="114"/>
      <c r="M64" s="21"/>
    </row>
    <row r="65" spans="1:13" s="7" customFormat="1" ht="60.75" hidden="1" x14ac:dyDescent="0.35">
      <c r="A65" s="69" t="s">
        <v>42</v>
      </c>
      <c r="B65" s="41"/>
      <c r="C65" s="41"/>
      <c r="D65" s="41"/>
      <c r="E65" s="41"/>
      <c r="F65" s="86"/>
      <c r="G65" s="41">
        <f>SUM(C65:F65)</f>
        <v>0</v>
      </c>
      <c r="H65" s="41"/>
      <c r="I65" s="41"/>
      <c r="J65" s="41"/>
      <c r="K65" s="41"/>
      <c r="L65" s="71" t="s">
        <v>45</v>
      </c>
      <c r="M65" s="20"/>
    </row>
    <row r="66" spans="1:13" s="7" customFormat="1" ht="60.75" hidden="1" x14ac:dyDescent="0.35">
      <c r="A66" s="69" t="s">
        <v>43</v>
      </c>
      <c r="B66" s="41"/>
      <c r="C66" s="41"/>
      <c r="D66" s="41"/>
      <c r="E66" s="41"/>
      <c r="F66" s="86"/>
      <c r="G66" s="41">
        <f t="shared" ref="G66:G81" si="15">SUM(C66:F66)</f>
        <v>0</v>
      </c>
      <c r="H66" s="41"/>
      <c r="I66" s="41"/>
      <c r="J66" s="41"/>
      <c r="K66" s="41"/>
      <c r="L66" s="71" t="s">
        <v>45</v>
      </c>
      <c r="M66" s="20"/>
    </row>
    <row r="67" spans="1:13" s="8" customFormat="1" ht="60.75" hidden="1" x14ac:dyDescent="0.35">
      <c r="A67" s="69" t="s">
        <v>44</v>
      </c>
      <c r="B67" s="41"/>
      <c r="C67" s="41"/>
      <c r="D67" s="41"/>
      <c r="E67" s="41"/>
      <c r="F67" s="86"/>
      <c r="G67" s="41">
        <f t="shared" si="15"/>
        <v>0</v>
      </c>
      <c r="H67" s="41"/>
      <c r="I67" s="44"/>
      <c r="J67" s="44"/>
      <c r="K67" s="44"/>
      <c r="L67" s="71" t="s">
        <v>46</v>
      </c>
      <c r="M67" s="21"/>
    </row>
    <row r="68" spans="1:13" s="8" customFormat="1" hidden="1" x14ac:dyDescent="0.35">
      <c r="A68" s="69"/>
      <c r="B68" s="41"/>
      <c r="C68" s="41"/>
      <c r="D68" s="41"/>
      <c r="E68" s="41"/>
      <c r="F68" s="70"/>
      <c r="G68" s="41">
        <f t="shared" si="15"/>
        <v>0</v>
      </c>
      <c r="H68" s="41"/>
      <c r="I68" s="44"/>
      <c r="J68" s="44"/>
      <c r="K68" s="44"/>
      <c r="L68" s="71"/>
      <c r="M68" s="21"/>
    </row>
    <row r="69" spans="1:13" s="8" customFormat="1" hidden="1" x14ac:dyDescent="0.35">
      <c r="A69" s="69"/>
      <c r="B69" s="41"/>
      <c r="C69" s="41"/>
      <c r="D69" s="41"/>
      <c r="E69" s="41"/>
      <c r="F69" s="72"/>
      <c r="G69" s="41">
        <f t="shared" si="15"/>
        <v>0</v>
      </c>
      <c r="H69" s="41"/>
      <c r="I69" s="44"/>
      <c r="J69" s="44"/>
      <c r="K69" s="44"/>
      <c r="L69" s="38"/>
      <c r="M69" s="21"/>
    </row>
    <row r="70" spans="1:13" s="8" customFormat="1" hidden="1" x14ac:dyDescent="0.35">
      <c r="A70" s="69"/>
      <c r="B70" s="41"/>
      <c r="C70" s="41"/>
      <c r="D70" s="41"/>
      <c r="E70" s="41"/>
      <c r="F70" s="72"/>
      <c r="G70" s="41">
        <f t="shared" si="15"/>
        <v>0</v>
      </c>
      <c r="H70" s="41"/>
      <c r="I70" s="44"/>
      <c r="J70" s="44"/>
      <c r="K70" s="44"/>
      <c r="L70" s="38"/>
      <c r="M70" s="21"/>
    </row>
    <row r="71" spans="1:13" s="8" customFormat="1" hidden="1" x14ac:dyDescent="0.35">
      <c r="A71" s="69"/>
      <c r="B71" s="41"/>
      <c r="C71" s="41"/>
      <c r="D71" s="41"/>
      <c r="E71" s="41"/>
      <c r="F71" s="72"/>
      <c r="G71" s="41">
        <f t="shared" si="15"/>
        <v>0</v>
      </c>
      <c r="H71" s="41"/>
      <c r="I71" s="44"/>
      <c r="J71" s="44"/>
      <c r="K71" s="44"/>
      <c r="L71" s="38"/>
      <c r="M71" s="21"/>
    </row>
    <row r="72" spans="1:13" s="8" customFormat="1" ht="21" hidden="1" customHeight="1" x14ac:dyDescent="0.35">
      <c r="A72" s="69"/>
      <c r="B72" s="41"/>
      <c r="C72" s="41"/>
      <c r="D72" s="41"/>
      <c r="E72" s="41"/>
      <c r="F72" s="72"/>
      <c r="G72" s="41">
        <f t="shared" si="15"/>
        <v>0</v>
      </c>
      <c r="H72" s="41"/>
      <c r="I72" s="44"/>
      <c r="J72" s="44"/>
      <c r="K72" s="44"/>
      <c r="L72" s="38"/>
      <c r="M72" s="21"/>
    </row>
    <row r="73" spans="1:13" s="8" customFormat="1" ht="23.25" hidden="1" customHeight="1" x14ac:dyDescent="0.35">
      <c r="A73" s="71"/>
      <c r="B73" s="41"/>
      <c r="C73" s="41"/>
      <c r="D73" s="41"/>
      <c r="E73" s="41"/>
      <c r="F73" s="73"/>
      <c r="G73" s="41">
        <f t="shared" si="15"/>
        <v>0</v>
      </c>
      <c r="H73" s="41"/>
      <c r="I73" s="44"/>
      <c r="J73" s="44"/>
      <c r="K73" s="44"/>
      <c r="L73" s="71"/>
      <c r="M73" s="21"/>
    </row>
    <row r="74" spans="1:13" s="8" customFormat="1" ht="24.75" hidden="1" customHeight="1" x14ac:dyDescent="0.35">
      <c r="A74" s="69"/>
      <c r="B74" s="41"/>
      <c r="C74" s="41"/>
      <c r="D74" s="41"/>
      <c r="E74" s="41"/>
      <c r="F74" s="73"/>
      <c r="G74" s="41">
        <f t="shared" si="15"/>
        <v>0</v>
      </c>
      <c r="H74" s="41"/>
      <c r="I74" s="44"/>
      <c r="J74" s="44"/>
      <c r="K74" s="44"/>
      <c r="L74" s="64"/>
      <c r="M74" s="21"/>
    </row>
    <row r="75" spans="1:13" s="8" customFormat="1" ht="21.75" hidden="1" customHeight="1" x14ac:dyDescent="0.35">
      <c r="A75" s="45"/>
      <c r="B75" s="41"/>
      <c r="C75" s="41"/>
      <c r="D75" s="41"/>
      <c r="E75" s="41"/>
      <c r="F75" s="73"/>
      <c r="G75" s="41">
        <f t="shared" si="15"/>
        <v>0</v>
      </c>
      <c r="H75" s="41"/>
      <c r="I75" s="44"/>
      <c r="J75" s="44"/>
      <c r="K75" s="44"/>
      <c r="L75" s="64"/>
      <c r="M75" s="21"/>
    </row>
    <row r="76" spans="1:13" s="8" customFormat="1" ht="27" hidden="1" customHeight="1" x14ac:dyDescent="0.35">
      <c r="A76" s="53"/>
      <c r="B76" s="41"/>
      <c r="C76" s="41"/>
      <c r="D76" s="41"/>
      <c r="E76" s="41"/>
      <c r="F76" s="73"/>
      <c r="G76" s="41">
        <f t="shared" si="15"/>
        <v>0</v>
      </c>
      <c r="H76" s="41"/>
      <c r="I76" s="44"/>
      <c r="J76" s="44"/>
      <c r="K76" s="44"/>
      <c r="L76" s="38"/>
      <c r="M76" s="21"/>
    </row>
    <row r="77" spans="1:13" s="8" customFormat="1" ht="28.5" hidden="1" customHeight="1" x14ac:dyDescent="0.35">
      <c r="A77" s="53"/>
      <c r="B77" s="41"/>
      <c r="C77" s="41"/>
      <c r="D77" s="41"/>
      <c r="E77" s="41"/>
      <c r="F77" s="73"/>
      <c r="G77" s="41">
        <f t="shared" si="15"/>
        <v>0</v>
      </c>
      <c r="H77" s="41"/>
      <c r="I77" s="44"/>
      <c r="J77" s="44"/>
      <c r="K77" s="44"/>
      <c r="L77" s="64"/>
      <c r="M77" s="21"/>
    </row>
    <row r="78" spans="1:13" s="9" customFormat="1" ht="24.75" hidden="1" customHeight="1" x14ac:dyDescent="0.35">
      <c r="A78" s="69"/>
      <c r="B78" s="41"/>
      <c r="C78" s="41"/>
      <c r="D78" s="41"/>
      <c r="E78" s="41"/>
      <c r="F78" s="73"/>
      <c r="G78" s="41">
        <f t="shared" si="15"/>
        <v>0</v>
      </c>
      <c r="H78" s="41"/>
      <c r="I78" s="41"/>
      <c r="J78" s="41"/>
      <c r="K78" s="41"/>
      <c r="L78" s="71"/>
      <c r="M78" s="22"/>
    </row>
    <row r="79" spans="1:13" s="9" customFormat="1" ht="21" hidden="1" customHeight="1" x14ac:dyDescent="0.35">
      <c r="A79" s="53"/>
      <c r="B79" s="41"/>
      <c r="C79" s="41"/>
      <c r="D79" s="41"/>
      <c r="E79" s="41"/>
      <c r="F79" s="73"/>
      <c r="G79" s="41">
        <f t="shared" si="15"/>
        <v>0</v>
      </c>
      <c r="H79" s="41"/>
      <c r="I79" s="41"/>
      <c r="J79" s="41"/>
      <c r="K79" s="41"/>
      <c r="L79" s="71"/>
      <c r="M79" s="22"/>
    </row>
    <row r="80" spans="1:13" ht="22.5" hidden="1" customHeight="1" x14ac:dyDescent="0.35">
      <c r="A80" s="68" t="s">
        <v>7</v>
      </c>
      <c r="B80" s="51">
        <f t="shared" ref="B80:F80" si="16">SUM(B81)</f>
        <v>0</v>
      </c>
      <c r="C80" s="51">
        <f t="shared" si="16"/>
        <v>0</v>
      </c>
      <c r="D80" s="51">
        <f t="shared" si="16"/>
        <v>0</v>
      </c>
      <c r="E80" s="51">
        <f t="shared" si="16"/>
        <v>0</v>
      </c>
      <c r="F80" s="40">
        <f t="shared" si="16"/>
        <v>0</v>
      </c>
      <c r="G80" s="41">
        <f t="shared" si="15"/>
        <v>0</v>
      </c>
      <c r="H80" s="51"/>
      <c r="I80" s="51"/>
      <c r="J80" s="51"/>
      <c r="K80" s="51"/>
      <c r="L80" s="74"/>
      <c r="M80" s="16"/>
    </row>
    <row r="81" spans="1:14" ht="31.5" hidden="1" customHeight="1" x14ac:dyDescent="0.35">
      <c r="A81" s="60"/>
      <c r="B81" s="41"/>
      <c r="C81" s="75"/>
      <c r="D81" s="41"/>
      <c r="E81" s="41"/>
      <c r="F81" s="76"/>
      <c r="G81" s="41">
        <f t="shared" si="15"/>
        <v>0</v>
      </c>
      <c r="H81" s="41"/>
      <c r="I81" s="41"/>
      <c r="J81" s="41"/>
      <c r="K81" s="41"/>
      <c r="L81" s="77"/>
      <c r="M81" s="16"/>
    </row>
    <row r="82" spans="1:14" s="7" customFormat="1" ht="42.75" customHeight="1" x14ac:dyDescent="0.35">
      <c r="A82" s="68" t="s">
        <v>3</v>
      </c>
      <c r="B82" s="51">
        <f t="shared" ref="B82" si="17">SUM(B83)</f>
        <v>0</v>
      </c>
      <c r="C82" s="51">
        <f>SUM(C83)</f>
        <v>0</v>
      </c>
      <c r="D82" s="51">
        <f t="shared" ref="D82:G82" si="18">SUM(D83)</f>
        <v>0</v>
      </c>
      <c r="E82" s="51">
        <f t="shared" si="18"/>
        <v>0</v>
      </c>
      <c r="F82" s="51">
        <f t="shared" si="18"/>
        <v>-539185.81999999995</v>
      </c>
      <c r="G82" s="51">
        <f t="shared" si="18"/>
        <v>-539185.81999999995</v>
      </c>
      <c r="H82" s="51"/>
      <c r="I82" s="51"/>
      <c r="J82" s="51"/>
      <c r="K82" s="51"/>
      <c r="L82" s="74"/>
      <c r="M82" s="20"/>
    </row>
    <row r="83" spans="1:14" s="7" customFormat="1" ht="79.5" customHeight="1" x14ac:dyDescent="0.35">
      <c r="A83" s="60" t="s">
        <v>31</v>
      </c>
      <c r="B83" s="41"/>
      <c r="C83" s="75"/>
      <c r="D83" s="41"/>
      <c r="E83" s="41"/>
      <c r="F83" s="41">
        <f>-443713.6+-95472.22</f>
        <v>-539185.81999999995</v>
      </c>
      <c r="G83" s="41">
        <f>SUM(C83:F83)</f>
        <v>-539185.81999999995</v>
      </c>
      <c r="H83" s="41"/>
      <c r="I83" s="41"/>
      <c r="J83" s="41"/>
      <c r="K83" s="41"/>
      <c r="L83" s="38" t="s">
        <v>30</v>
      </c>
      <c r="M83" s="20"/>
    </row>
    <row r="84" spans="1:14" s="7" customFormat="1" hidden="1" x14ac:dyDescent="0.35">
      <c r="A84" s="78"/>
      <c r="B84" s="41"/>
      <c r="C84" s="75"/>
      <c r="D84" s="41"/>
      <c r="E84" s="41"/>
      <c r="F84" s="41"/>
      <c r="G84" s="41">
        <f>B84+C84+F84</f>
        <v>0</v>
      </c>
      <c r="H84" s="41"/>
      <c r="I84" s="41"/>
      <c r="J84" s="41"/>
      <c r="K84" s="41"/>
      <c r="L84" s="79"/>
      <c r="M84" s="20"/>
    </row>
    <row r="85" spans="1:14" s="9" customFormat="1" ht="33" customHeight="1" x14ac:dyDescent="0.35">
      <c r="A85" s="80" t="s">
        <v>1</v>
      </c>
      <c r="B85" s="81" t="e">
        <f>B82+B80+B62+B42+B36+#REF!+#REF!+B27+B15+#REF!</f>
        <v>#REF!</v>
      </c>
      <c r="C85" s="81">
        <f>C82+C62+C42+C36+C27+C21+C15</f>
        <v>44058151.82</v>
      </c>
      <c r="D85" s="81">
        <f>D82+D62+D42+D36+D27+D21+D15</f>
        <v>0</v>
      </c>
      <c r="E85" s="81">
        <f>E82+E62+E42+E36+E27+E21+E15</f>
        <v>0</v>
      </c>
      <c r="F85" s="81">
        <f>F82+F62+F42+F36+F27+F21+F15</f>
        <v>0</v>
      </c>
      <c r="G85" s="81">
        <f>G82+G62+G42+G36+G27+G21+G15</f>
        <v>44058151.82</v>
      </c>
      <c r="H85" s="81"/>
      <c r="I85" s="81"/>
      <c r="J85" s="81"/>
      <c r="K85" s="81"/>
      <c r="L85" s="82"/>
      <c r="M85" s="23"/>
      <c r="N85" s="10"/>
    </row>
    <row r="86" spans="1:14" s="9" customFormat="1" x14ac:dyDescent="0.35">
      <c r="A86" s="89" t="s">
        <v>68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1"/>
      <c r="M86" s="23"/>
    </row>
    <row r="87" spans="1:14" ht="17.25" customHeight="1" x14ac:dyDescent="0.35">
      <c r="A87" s="92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4"/>
      <c r="M87" s="16"/>
      <c r="N87" s="3"/>
    </row>
    <row r="88" spans="1:14" x14ac:dyDescent="0.35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7"/>
      <c r="M88" s="16"/>
      <c r="N88" s="3"/>
    </row>
    <row r="89" spans="1:14" ht="51" customHeight="1" x14ac:dyDescent="0.35">
      <c r="A89" s="16"/>
      <c r="B89" s="17">
        <f>G85-C85-B83</f>
        <v>0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4" x14ac:dyDescent="0.35">
      <c r="D90" s="3"/>
      <c r="N90" s="3"/>
    </row>
    <row r="91" spans="1:14" x14ac:dyDescent="0.35">
      <c r="G91" s="3"/>
      <c r="H91" s="3"/>
      <c r="I91" s="3"/>
      <c r="J91" s="3"/>
      <c r="K91" s="3"/>
    </row>
  </sheetData>
  <mergeCells count="18">
    <mergeCell ref="A7:F7"/>
    <mergeCell ref="A13:F13"/>
    <mergeCell ref="A6:F6"/>
    <mergeCell ref="A10:F10"/>
    <mergeCell ref="A11:F11"/>
    <mergeCell ref="H1:I1"/>
    <mergeCell ref="A2:G2"/>
    <mergeCell ref="A3:F3"/>
    <mergeCell ref="A4:F4"/>
    <mergeCell ref="A5:F5"/>
    <mergeCell ref="A86:L88"/>
    <mergeCell ref="A8:F8"/>
    <mergeCell ref="A9:F9"/>
    <mergeCell ref="A12:F12"/>
    <mergeCell ref="L60:L61"/>
    <mergeCell ref="L16:L17"/>
    <mergeCell ref="L46:L47"/>
    <mergeCell ref="L52:L54"/>
  </mergeCells>
  <pageMargins left="0.31496062992125984" right="0.31496062992125984" top="0.35433070866141736" bottom="0.39370078740157483" header="0" footer="0"/>
  <pageSetup paperSize="9" scale="46" fitToHeight="3" orientation="portrait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 (2)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2021-02-24T11:20:45Z</cp:lastPrinted>
  <dcterms:created xsi:type="dcterms:W3CDTF">2016-08-18T11:09:24Z</dcterms:created>
  <dcterms:modified xsi:type="dcterms:W3CDTF">2021-02-24T11:39:22Z</dcterms:modified>
</cp:coreProperties>
</file>