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Лист (2)" sheetId="5" r:id="rId1"/>
  </sheets>
  <definedNames>
    <definedName name="_xlnm.Print_Area" localSheetId="0">'Лист (2)'!$A$2:$L$99</definedName>
  </definedNames>
  <calcPr calcId="145621"/>
</workbook>
</file>

<file path=xl/calcChain.xml><?xml version="1.0" encoding="utf-8"?>
<calcChain xmlns="http://schemas.openxmlformats.org/spreadsheetml/2006/main">
  <c r="D76" i="5" l="1"/>
  <c r="F61" i="5"/>
  <c r="G18" i="5"/>
  <c r="G19" i="5"/>
  <c r="G21" i="5"/>
  <c r="G23" i="5"/>
  <c r="G24" i="5"/>
  <c r="D22" i="5"/>
  <c r="D15" i="5" s="1"/>
  <c r="G20" i="5"/>
  <c r="G30" i="5"/>
  <c r="G31" i="5"/>
  <c r="F34" i="5"/>
  <c r="F33" i="5"/>
  <c r="G32" i="5"/>
  <c r="G33" i="5"/>
  <c r="G34" i="5"/>
  <c r="G57" i="5"/>
  <c r="G58" i="5"/>
  <c r="G4" i="5"/>
  <c r="G6" i="5"/>
  <c r="G3" i="5"/>
  <c r="F54" i="5"/>
  <c r="G55" i="5"/>
  <c r="G59" i="5"/>
  <c r="G69" i="5"/>
  <c r="C76" i="5"/>
  <c r="F76" i="5"/>
  <c r="G77" i="5"/>
  <c r="G78" i="5"/>
  <c r="G35" i="5"/>
  <c r="G36" i="5"/>
  <c r="G64" i="5"/>
  <c r="G97" i="5"/>
  <c r="G96" i="5" s="1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5" i="5"/>
  <c r="G79" i="5"/>
  <c r="D96" i="5"/>
  <c r="E96" i="5"/>
  <c r="C96" i="5"/>
  <c r="G60" i="5"/>
  <c r="G61" i="5"/>
  <c r="G62" i="5"/>
  <c r="G63" i="5"/>
  <c r="G65" i="5"/>
  <c r="G66" i="5"/>
  <c r="G67" i="5"/>
  <c r="G68" i="5"/>
  <c r="G70" i="5"/>
  <c r="G71" i="5"/>
  <c r="G72" i="5"/>
  <c r="G73" i="5"/>
  <c r="G74" i="5"/>
  <c r="G75" i="5"/>
  <c r="G56" i="5"/>
  <c r="D54" i="5"/>
  <c r="E54" i="5"/>
  <c r="C54" i="5"/>
  <c r="G50" i="5"/>
  <c r="G51" i="5"/>
  <c r="G52" i="5"/>
  <c r="G49" i="5"/>
  <c r="D48" i="5"/>
  <c r="E48" i="5"/>
  <c r="F48" i="5"/>
  <c r="C48" i="5"/>
  <c r="G41" i="5"/>
  <c r="G42" i="5"/>
  <c r="G43" i="5"/>
  <c r="G44" i="5"/>
  <c r="G45" i="5"/>
  <c r="G46" i="5"/>
  <c r="G47" i="5"/>
  <c r="G40" i="5"/>
  <c r="D39" i="5"/>
  <c r="E39" i="5"/>
  <c r="F39" i="5"/>
  <c r="C39" i="5"/>
  <c r="G37" i="5"/>
  <c r="G38" i="5"/>
  <c r="G29" i="5"/>
  <c r="D28" i="5"/>
  <c r="E28" i="5"/>
  <c r="C28" i="5"/>
  <c r="G26" i="5"/>
  <c r="G27" i="5"/>
  <c r="E76" i="5"/>
  <c r="H76" i="5"/>
  <c r="E15" i="5"/>
  <c r="G17" i="5"/>
  <c r="G16" i="5"/>
  <c r="C15" i="5"/>
  <c r="G54" i="5" l="1"/>
  <c r="G22" i="5"/>
  <c r="F28" i="5"/>
  <c r="G76" i="5"/>
  <c r="F96" i="5"/>
  <c r="G39" i="5"/>
  <c r="G15" i="5"/>
  <c r="G48" i="5"/>
  <c r="D99" i="5"/>
  <c r="E99" i="5"/>
  <c r="C99" i="5"/>
  <c r="G28" i="5"/>
  <c r="F15" i="5"/>
  <c r="G99" i="5" l="1"/>
  <c r="F99" i="5"/>
  <c r="D94" i="5"/>
  <c r="E94" i="5"/>
  <c r="F94" i="5"/>
  <c r="B15" i="5" l="1"/>
  <c r="B39" i="5"/>
  <c r="B54" i="5"/>
  <c r="B76" i="5"/>
  <c r="B94" i="5"/>
  <c r="B96" i="5"/>
  <c r="M54" i="5" l="1"/>
  <c r="B99" i="5"/>
  <c r="G53" i="5" l="1"/>
  <c r="H13" i="5" l="1"/>
  <c r="L11" i="5" l="1"/>
  <c r="M11" i="5" s="1"/>
  <c r="L10" i="5"/>
  <c r="M10" i="5" s="1"/>
  <c r="L6" i="5"/>
  <c r="M6" i="5" s="1"/>
  <c r="L4" i="5" l="1"/>
  <c r="M4" i="5" s="1"/>
  <c r="L5" i="5"/>
  <c r="M5" i="5" s="1"/>
  <c r="L7" i="5"/>
  <c r="M7" i="5" s="1"/>
  <c r="L8" i="5"/>
  <c r="M8" i="5" s="1"/>
  <c r="L9" i="5"/>
  <c r="M9" i="5" s="1"/>
  <c r="L12" i="5"/>
  <c r="M12" i="5" s="1"/>
  <c r="G98" i="5" l="1"/>
  <c r="C94" i="5" l="1"/>
  <c r="G94" i="5" s="1"/>
  <c r="L3" i="5" l="1"/>
  <c r="M3" i="5" l="1"/>
  <c r="L13" i="5"/>
  <c r="B103" i="5"/>
</calcChain>
</file>

<file path=xl/sharedStrings.xml><?xml version="1.0" encoding="utf-8"?>
<sst xmlns="http://schemas.openxmlformats.org/spreadsheetml/2006/main" count="101" uniqueCount="92">
  <si>
    <t>Всього</t>
  </si>
  <si>
    <t>Разом</t>
  </si>
  <si>
    <t>Відділ культури</t>
  </si>
  <si>
    <t>УКВ та А</t>
  </si>
  <si>
    <t xml:space="preserve"> </t>
  </si>
  <si>
    <t>Пропозиції щодо  зменшення видатків</t>
  </si>
  <si>
    <t>Пропозиції щодо  перерозподілу по заг. Фонду та спеціальному фонду бюджету розвитку</t>
  </si>
  <si>
    <t>Фінансове управління</t>
  </si>
  <si>
    <t>Виконавчий комітет</t>
  </si>
  <si>
    <t>розподілено</t>
  </si>
  <si>
    <t>Залишок до розподілу</t>
  </si>
  <si>
    <t>Розподіл залишку за рахунок коштів загального та спеціального фонду</t>
  </si>
  <si>
    <t>Програма забезпечення прав окремих пільгових категорій громадян з числа жителів Мукачівської міської об’єднаної територіальної громади на пільговий проїзд та пільговий телефонний зв’язок на 2020-2022 роки</t>
  </si>
  <si>
    <t>економія виникла внаслідок запровадження карантину</t>
  </si>
  <si>
    <t>Управління міського господарства</t>
  </si>
  <si>
    <t>Розподіл залишку</t>
  </si>
  <si>
    <t xml:space="preserve">Залишок коштів, що склався по загальному фонду бюджету станом на 01.01.2021 року </t>
  </si>
  <si>
    <t>Залишок коштів, що склався по загальному фонду бюджету- освітня субвенція станом на 01.01.2021 року</t>
  </si>
  <si>
    <t>Залишок коштів, що склався по загальному фонду бюджету- медична субвенція станом на 01.01.2021 року</t>
  </si>
  <si>
    <t>Залишок коштів, що склався по загальному фонду бюджету-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01.01.2021 року</t>
  </si>
  <si>
    <t xml:space="preserve">Залишок коштів, що склався по спеціальному фонду бюджету розвитку станом на 01.01.2021 року </t>
  </si>
  <si>
    <t xml:space="preserve">Залишок коштів, що склався по спеціальному фонду навколишнє середовище  станом на 01.01.2021 року </t>
  </si>
  <si>
    <t>Залишок коштів, що склався по спеціальному фонду с/г втрати станом на 01.01.2021 р.</t>
  </si>
  <si>
    <t xml:space="preserve">Залишок коштів, що склався по спеціальному фонду збір з власників транспортних засобів станом на 01.01.2021 р. </t>
  </si>
  <si>
    <t>Залишок коштів, що склався по спеціальному фонду,  повернення довгострокових кредитів, наданих індивідуальним забудовникам житла на селі станом на 01.01.2021 р.</t>
  </si>
  <si>
    <t xml:space="preserve">Залишок коштів, що склався по спеціальному фонду цільовий фонд станом на 01.01.2021 року </t>
  </si>
  <si>
    <t xml:space="preserve">перерозподіл залишків призначень, у зв’язку з реорганізацією Управління комунальної власності та архітектури </t>
  </si>
  <si>
    <t>Оплата праці з нарахуваннями</t>
  </si>
  <si>
    <t>з метою введення в експлуатацію приміщень СОКу ДЮСШ після проведеного капітального ремонту</t>
  </si>
  <si>
    <t>забезпечення Залужанського МНВК</t>
  </si>
  <si>
    <t>при формуванні бюджету  навчальними закладом та Мукачівської районною державною адміністрацією не надано показників для включення в рознахунок до бюджету на 2021 рік.</t>
  </si>
  <si>
    <t>Програма розвитку туристичної галузі Мукачівської міської периторіальної громади на 2021 рік (інші заходи пов’язані з кономічною діяльністю)</t>
  </si>
  <si>
    <t>Програма розвитку туристичної галузі Мукачівської міської периторіальної громади на 2021 рік (реалізація програм і заходів в галузі туризму та курортів)</t>
  </si>
  <si>
    <t xml:space="preserve">приведення видатків у відовідність до програмної класифікації видатків та кредитування місцевого бюджету </t>
  </si>
  <si>
    <t>Управління будівництва та інфраструктури</t>
  </si>
  <si>
    <t>Будівництво спортивного залу та благоустрій території ЗОШ І-ІІІ ст. № 1 по вул. Пушкіна Олександра, 23 в м. Мукачево</t>
  </si>
  <si>
    <t>Реконструкція спортивих майданчиків та благоустрій території ЗОШ № 2 по вул. Павлова Івана академіка, 14 в м. Мукачево</t>
  </si>
  <si>
    <t>Капітальний ремонт будівлі по пл. Кирила і Мефодія, 30 в м. Мукачево</t>
  </si>
  <si>
    <t>коригування до кошторисної вартості відповідно до експертного звіту</t>
  </si>
  <si>
    <t>документи подані для отримання сертифіката готовності об’єкта до ксплуатації</t>
  </si>
  <si>
    <t>Програма благоустрою території Мукачівської міської територіальної громади</t>
  </si>
  <si>
    <t>Програма розвитку житлово-комунального господарства Мукачівської міської територіальної громади (поточні видатки)</t>
  </si>
  <si>
    <t>Програма розвитку житлово-комунального господарства Мукачівської міської територіальної громади (капіталь видатки)</t>
  </si>
  <si>
    <t>Програма розвитку житлово-комунального господарства Мукачівської міської територіальної громади (капітальні  видатки)</t>
  </si>
  <si>
    <t>Програма розвитку житлово-комунального господарства Мукачівської міської територіальної громади (обстеження ліфтів в житлоих будинках)</t>
  </si>
  <si>
    <t>необхідне екпертно - технічне остеження ліфтів згідно "Праіил будови і безпечної експлуатації ліфтів"</t>
  </si>
  <si>
    <t>економія коштів в з’язку з проведенням закупівель</t>
  </si>
  <si>
    <t>Капітальний ремонт  внутріквартальних проїздів по вул. Фурманова, 6 у м. Мукачево</t>
  </si>
  <si>
    <t>Капітальний ремонт внутріквартальних проїздів по вул.Свято-Михайлівська, 5;46 та вул.Руська, 17;42 у м.Мукачево</t>
  </si>
  <si>
    <t>Будівництво пішохідного мосту через річку Латориця (в районі Черемшина-Росвигово)</t>
  </si>
  <si>
    <t>уточнення суми фінансування об’єкта будівництва згідно договірної ціни до повного виконання робіт по об’єкту будівництва</t>
  </si>
  <si>
    <t>Кошти місцевого запозичення</t>
  </si>
  <si>
    <t xml:space="preserve">місцеве запозичення </t>
  </si>
  <si>
    <t>Оплата послуг з нестандартного приєднання до електричних мереж системи розподілу "під ключ"</t>
  </si>
  <si>
    <t>Продукти харчування  закладів дошкільної освіти</t>
  </si>
  <si>
    <t>економія коштів виникла за наслідками проведених тендерних закупівель на продукти харчування</t>
  </si>
  <si>
    <t>Перенесення видатків (березень-грудень) на галусь культура</t>
  </si>
  <si>
    <t>реорганізація відділу культури</t>
  </si>
  <si>
    <t>Бюджет розвитку-об’єкти згідно додатку 4</t>
  </si>
  <si>
    <t>Програма забезпечення діяльності Мукачівської міської  територіальної громади в сфері містобудування, архітектури, земельних відносин та комунальної власності на 2020-2022 роки</t>
  </si>
  <si>
    <t xml:space="preserve">Перенесення видатків (березень-грудень) </t>
  </si>
  <si>
    <t>кошти будуть використані для виготовлення паспортів фасадів будівель центральної частини міста та виготовлення проекту зовнішнього вигляду вулиці Духновича Олександра в м. Мукачево</t>
  </si>
  <si>
    <t>до розподілено на сесії 25.03.2021 р</t>
  </si>
  <si>
    <t>Оплата природнього газу</t>
  </si>
  <si>
    <t xml:space="preserve">кошти будуть направлені на забезпечення вуличного освітлення на території Мукачівської міської території </t>
  </si>
  <si>
    <t>перерозподіл коштів у зв’зку із зміною розташування УСЗН</t>
  </si>
  <si>
    <t>Програма реформування та підтримки водопровідного господарства на території Мукачівської міської територіальної громади  на 2020 - 2022 роки</t>
  </si>
  <si>
    <t>Програма реформування та підтримки каналізаційного господарства на території Мукачівської міської територіальної громади  на 2020 - 2022 роки</t>
  </si>
  <si>
    <t>кошти будуть спрямовані на виплату заробітної плати та сплати ЄСВ поточного бюджетного періону</t>
  </si>
  <si>
    <t>СОК ДЮСШ</t>
  </si>
  <si>
    <t>Центр професійного розвитку педагогічних працівників (енергоносії)</t>
  </si>
  <si>
    <t>Централізована бухгалтерія</t>
  </si>
  <si>
    <t>Управління осіти, кільтури, молоді та спорту</t>
  </si>
  <si>
    <t xml:space="preserve">У зв’язку з передислокацією  Центру професійного розвитку педагогічних працівників </t>
  </si>
  <si>
    <t>у зв’язку з передислокацією  працівників бухгалтерії Відділу культури</t>
  </si>
  <si>
    <t>з метою введення в експлуатацію приміщень СОКу ДЮСШ після проведеного капітального ремонту, необхідністю придбання світильників, електричних товарів та обладнання для санвузлів та інших приміщень</t>
  </si>
  <si>
    <t>СОК ДЮСШ (поточні видатки)</t>
  </si>
  <si>
    <t xml:space="preserve">відповідно до облікової політики управління освіти, культури, молоді та спорту Мукачівської міської ради збільшено оцінку вартості основних засобів за ціну одиниці 20 тис. грн. </t>
  </si>
  <si>
    <t>Управління соціального захисту населення</t>
  </si>
  <si>
    <t xml:space="preserve"> Зміни що пропонуються внести до бюджету на 2021 рік за пропозиціями головних розпорядників коштів бюджету  на чергове засідання сесії від   29 .04.2021 року</t>
  </si>
  <si>
    <t>придбання навігації та табличок</t>
  </si>
  <si>
    <t>Програма поліпшення умов несення служби, організації виховного та навчального процесу у військовій частині А1556 на 2021 рік</t>
  </si>
  <si>
    <t>економія за результатами проведених тендерів</t>
  </si>
  <si>
    <t>поточний ремонт внутріквартальних проїздів та проїзної частини вулиць</t>
  </si>
  <si>
    <t xml:space="preserve">Програма підтримки та стимулювання створення об’єднань співвласників багатоквартирних будинків Мукачівської міської  територіальної громади на 2021-2023 роки </t>
  </si>
  <si>
    <t>економія в звяку з неподанням ОСББ докуентів про відшкодування витрат на впровадження заходів з енергозбереження</t>
  </si>
  <si>
    <t>придбання  огорожі з дротяної сітки з декоративним ПВХ покриття "Хвоя" (199,5 м.кв.)</t>
  </si>
  <si>
    <t>придбання меблів</t>
  </si>
  <si>
    <t>поточний ремонт приміщення - 200,0 тис., виготовлення та встановлення дверей - 200,0 тис. грн. 4 шт.*50)</t>
  </si>
  <si>
    <t>світлова стелла - 60,0 тис. грн., інтерактивний екран - 150,0 тис. грн.,   система контролю доступу (СКД)  - 210,0 тис. грн.</t>
  </si>
  <si>
    <t>придбання планшетів для цифрового підису (12 шт. *16500 грн.)</t>
  </si>
  <si>
    <t>кошти будуть спрямовані на виплату заробітної плати та сплати ЄСВ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</si>
</sst>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 ;\-#,##0.00\ "/>
  </numFmts>
  <fonts count="50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theme="1"/>
      <name val="Calibri"/>
      <family val="2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78">
    <xf numFmtId="0" fontId="0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4" fillId="0" borderId="4" applyNumberFormat="0" applyFill="0" applyAlignment="0" applyProtection="0"/>
    <xf numFmtId="0" fontId="12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13" fillId="0" borderId="8" applyNumberFormat="0" applyFill="0" applyAlignment="0" applyProtection="0"/>
    <xf numFmtId="0" fontId="14" fillId="22" borderId="9" applyNumberFormat="0" applyAlignment="0" applyProtection="0"/>
    <xf numFmtId="0" fontId="15" fillId="23" borderId="0" applyNumberFormat="0" applyBorder="0" applyAlignment="0" applyProtection="0"/>
    <xf numFmtId="0" fontId="21" fillId="0" borderId="0"/>
    <xf numFmtId="0" fontId="22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4" borderId="10" applyNumberFormat="0" applyFont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30" borderId="2" applyNumberFormat="0" applyAlignment="0" applyProtection="0"/>
    <xf numFmtId="0" fontId="9" fillId="30" borderId="2" applyNumberFormat="0" applyAlignment="0" applyProtection="0"/>
    <xf numFmtId="0" fontId="10" fillId="43" borderId="3" applyNumberFormat="0" applyAlignment="0" applyProtection="0"/>
    <xf numFmtId="0" fontId="10" fillId="43" borderId="3" applyNumberFormat="0" applyAlignment="0" applyProtection="0"/>
    <xf numFmtId="0" fontId="11" fillId="43" borderId="2" applyNumberFormat="0" applyAlignment="0" applyProtection="0"/>
    <xf numFmtId="0" fontId="11" fillId="43" borderId="2" applyNumberFormat="0" applyAlignment="0" applyProtection="0"/>
    <xf numFmtId="0" fontId="4" fillId="0" borderId="4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44" borderId="9" applyNumberFormat="0" applyAlignment="0" applyProtection="0"/>
    <xf numFmtId="0" fontId="14" fillId="44" borderId="9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0" borderId="0" applyNumberFormat="0" applyFill="0" applyBorder="0" applyAlignment="0" applyProtection="0"/>
    <xf numFmtId="0" fontId="21" fillId="46" borderId="10" applyNumberFormat="0" applyAlignment="0" applyProtection="0"/>
    <xf numFmtId="0" fontId="21" fillId="46" borderId="10" applyNumberFormat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" fillId="0" borderId="0"/>
    <xf numFmtId="0" fontId="24" fillId="25" borderId="0" applyNumberFormat="0" applyBorder="0" applyAlignment="0" applyProtection="0"/>
    <xf numFmtId="0" fontId="24" fillId="30" borderId="0" applyNumberFormat="0" applyBorder="0" applyAlignment="0" applyProtection="0"/>
    <xf numFmtId="0" fontId="24" fillId="48" borderId="0" applyNumberFormat="0" applyBorder="0" applyAlignment="0" applyProtection="0"/>
    <xf numFmtId="0" fontId="24" fillId="46" borderId="0" applyNumberFormat="0" applyBorder="0" applyAlignment="0" applyProtection="0"/>
    <xf numFmtId="0" fontId="24" fillId="29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31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31" borderId="0" applyNumberFormat="0" applyBorder="0" applyAlignment="0" applyProtection="0"/>
    <xf numFmtId="0" fontId="24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6" fillId="30" borderId="2" applyNumberFormat="0" applyAlignment="0" applyProtection="0"/>
    <xf numFmtId="0" fontId="27" fillId="27" borderId="0" applyNumberFormat="0" applyBorder="0" applyAlignment="0" applyProtection="0"/>
    <xf numFmtId="0" fontId="28" fillId="0" borderId="7" applyNumberFormat="0" applyFill="0" applyAlignment="0" applyProtection="0"/>
    <xf numFmtId="0" fontId="29" fillId="44" borderId="9" applyNumberFormat="0" applyAlignment="0" applyProtection="0"/>
    <xf numFmtId="0" fontId="30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2" fillId="43" borderId="2" applyNumberFormat="0" applyAlignment="0" applyProtection="0"/>
    <xf numFmtId="0" fontId="38" fillId="0" borderId="0"/>
    <xf numFmtId="0" fontId="34" fillId="0" borderId="8" applyNumberFormat="0" applyFill="0" applyAlignment="0" applyProtection="0"/>
    <xf numFmtId="0" fontId="33" fillId="26" borderId="0" applyNumberFormat="0" applyBorder="0" applyAlignment="0" applyProtection="0"/>
    <xf numFmtId="0" fontId="21" fillId="46" borderId="10" applyNumberFormat="0" applyAlignment="0" applyProtection="0"/>
    <xf numFmtId="0" fontId="35" fillId="43" borderId="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0">
      <alignment vertical="top"/>
    </xf>
    <xf numFmtId="0" fontId="3" fillId="0" borderId="0"/>
  </cellStyleXfs>
  <cellXfs count="120">
    <xf numFmtId="0" fontId="0" fillId="0" borderId="0" xfId="0"/>
    <xf numFmtId="0" fontId="39" fillId="0" borderId="0" xfId="0" applyFont="1"/>
    <xf numFmtId="0" fontId="39" fillId="0" borderId="0" xfId="0" applyFont="1" applyAlignment="1">
      <alignment horizontal="center"/>
    </xf>
    <xf numFmtId="4" fontId="39" fillId="0" borderId="0" xfId="0" applyNumberFormat="1" applyFont="1"/>
    <xf numFmtId="0" fontId="39" fillId="0" borderId="0" xfId="0" applyFont="1" applyAlignment="1">
      <alignment horizontal="left"/>
    </xf>
    <xf numFmtId="4" fontId="39" fillId="0" borderId="0" xfId="0" applyNumberFormat="1" applyFont="1" applyAlignment="1">
      <alignment horizontal="left"/>
    </xf>
    <xf numFmtId="0" fontId="39" fillId="0" borderId="0" xfId="0" applyFont="1" applyAlignment="1">
      <alignment horizontal="center" vertical="center"/>
    </xf>
    <xf numFmtId="0" fontId="39" fillId="2" borderId="0" xfId="0" applyFont="1" applyFill="1"/>
    <xf numFmtId="0" fontId="40" fillId="2" borderId="0" xfId="0" applyFont="1" applyFill="1"/>
    <xf numFmtId="0" fontId="40" fillId="0" borderId="0" xfId="0" applyFont="1"/>
    <xf numFmtId="4" fontId="40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2" fillId="0" borderId="0" xfId="0" applyFont="1"/>
    <xf numFmtId="4" fontId="42" fillId="0" borderId="0" xfId="0" applyNumberFormat="1" applyFont="1"/>
    <xf numFmtId="0" fontId="42" fillId="0" borderId="0" xfId="0" applyFont="1" applyAlignment="1">
      <alignment horizontal="center" vertical="center"/>
    </xf>
    <xf numFmtId="4" fontId="42" fillId="2" borderId="0" xfId="0" applyNumberFormat="1" applyFont="1" applyFill="1"/>
    <xf numFmtId="0" fontId="42" fillId="2" borderId="0" xfId="0" applyFont="1" applyFill="1"/>
    <xf numFmtId="0" fontId="43" fillId="2" borderId="0" xfId="0" applyFont="1" applyFill="1"/>
    <xf numFmtId="0" fontId="43" fillId="0" borderId="0" xfId="0" applyFont="1"/>
    <xf numFmtId="4" fontId="43" fillId="0" borderId="0" xfId="0" applyNumberFormat="1" applyFont="1"/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/>
    </xf>
    <xf numFmtId="0" fontId="45" fillId="47" borderId="1" xfId="0" applyFont="1" applyFill="1" applyBorder="1" applyAlignment="1">
      <alignment horizontal="left" vertical="center" wrapText="1"/>
    </xf>
    <xf numFmtId="4" fontId="45" fillId="47" borderId="1" xfId="0" applyNumberFormat="1" applyFont="1" applyFill="1" applyBorder="1" applyAlignment="1">
      <alignment vertical="center"/>
    </xf>
    <xf numFmtId="0" fontId="44" fillId="0" borderId="1" xfId="0" applyFont="1" applyBorder="1" applyAlignment="1">
      <alignment horizontal="left" vertical="center" wrapText="1"/>
    </xf>
    <xf numFmtId="4" fontId="44" fillId="2" borderId="1" xfId="0" applyNumberFormat="1" applyFont="1" applyFill="1" applyBorder="1" applyAlignment="1">
      <alignment vertical="center" wrapText="1"/>
    </xf>
    <xf numFmtId="4" fontId="44" fillId="2" borderId="1" xfId="0" applyNumberFormat="1" applyFont="1" applyFill="1" applyBorder="1" applyAlignment="1">
      <alignment vertical="center"/>
    </xf>
    <xf numFmtId="0" fontId="44" fillId="2" borderId="1" xfId="0" applyFont="1" applyFill="1" applyBorder="1" applyAlignment="1">
      <alignment wrapText="1"/>
    </xf>
    <xf numFmtId="0" fontId="44" fillId="2" borderId="1" xfId="0" applyFont="1" applyFill="1" applyBorder="1" applyAlignment="1">
      <alignment vertical="center" wrapText="1"/>
    </xf>
    <xf numFmtId="0" fontId="45" fillId="47" borderId="1" xfId="0" applyFont="1" applyFill="1" applyBorder="1" applyAlignment="1">
      <alignment wrapText="1"/>
    </xf>
    <xf numFmtId="4" fontId="45" fillId="47" borderId="1" xfId="0" applyNumberFormat="1" applyFont="1" applyFill="1" applyBorder="1" applyAlignment="1">
      <alignment vertical="center" wrapText="1"/>
    </xf>
    <xf numFmtId="4" fontId="44" fillId="47" borderId="1" xfId="0" applyNumberFormat="1" applyFont="1" applyFill="1" applyBorder="1" applyAlignment="1">
      <alignment vertical="center"/>
    </xf>
    <xf numFmtId="0" fontId="44" fillId="47" borderId="1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left" vertical="center" wrapText="1"/>
    </xf>
    <xf numFmtId="4" fontId="45" fillId="2" borderId="1" xfId="0" applyNumberFormat="1" applyFont="1" applyFill="1" applyBorder="1" applyAlignment="1">
      <alignment vertical="center" wrapText="1"/>
    </xf>
    <xf numFmtId="4" fontId="45" fillId="47" borderId="1" xfId="0" applyNumberFormat="1" applyFont="1" applyFill="1" applyBorder="1" applyAlignment="1">
      <alignment horizontal="right" vertical="center"/>
    </xf>
    <xf numFmtId="4" fontId="44" fillId="2" borderId="1" xfId="0" applyNumberFormat="1" applyFont="1" applyFill="1" applyBorder="1" applyAlignment="1">
      <alignment horizontal="right" vertical="center"/>
    </xf>
    <xf numFmtId="4" fontId="44" fillId="2" borderId="1" xfId="0" applyNumberFormat="1" applyFont="1" applyFill="1" applyBorder="1" applyAlignment="1">
      <alignment horizontal="left" vertical="center" wrapText="1"/>
    </xf>
    <xf numFmtId="4" fontId="44" fillId="2" borderId="1" xfId="0" applyNumberFormat="1" applyFont="1" applyFill="1" applyBorder="1" applyAlignment="1">
      <alignment horizontal="right" vertical="center" wrapText="1"/>
    </xf>
    <xf numFmtId="4" fontId="45" fillId="2" borderId="1" xfId="0" applyNumberFormat="1" applyFont="1" applyFill="1" applyBorder="1" applyAlignment="1">
      <alignment horizontal="right" vertical="center"/>
    </xf>
    <xf numFmtId="0" fontId="46" fillId="0" borderId="1" xfId="0" applyFont="1" applyBorder="1" applyAlignment="1">
      <alignment horizontal="left" vertical="center" wrapText="1"/>
    </xf>
    <xf numFmtId="3" fontId="44" fillId="2" borderId="1" xfId="0" applyNumberFormat="1" applyFont="1" applyFill="1" applyBorder="1" applyAlignment="1">
      <alignment horizontal="right" vertical="center" wrapText="1"/>
    </xf>
    <xf numFmtId="4" fontId="44" fillId="2" borderId="23" xfId="0" applyNumberFormat="1" applyFont="1" applyFill="1" applyBorder="1" applyAlignment="1">
      <alignment horizontal="center" vertical="center" wrapText="1"/>
    </xf>
    <xf numFmtId="0" fontId="47" fillId="47" borderId="1" xfId="0" applyFont="1" applyFill="1" applyBorder="1" applyAlignment="1">
      <alignment horizontal="left" vertical="center" wrapText="1"/>
    </xf>
    <xf numFmtId="0" fontId="47" fillId="47" borderId="1" xfId="0" applyFont="1" applyFill="1" applyBorder="1" applyAlignment="1">
      <alignment horizontal="right" vertical="center" wrapText="1"/>
    </xf>
    <xf numFmtId="4" fontId="47" fillId="47" borderId="1" xfId="0" applyNumberFormat="1" applyFont="1" applyFill="1" applyBorder="1" applyAlignment="1">
      <alignment horizontal="right" vertical="center" wrapText="1"/>
    </xf>
    <xf numFmtId="4" fontId="44" fillId="47" borderId="1" xfId="0" applyNumberFormat="1" applyFont="1" applyFill="1" applyBorder="1" applyAlignment="1">
      <alignment horizontal="right" vertical="center"/>
    </xf>
    <xf numFmtId="4" fontId="44" fillId="47" borderId="1" xfId="0" applyNumberFormat="1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>
      <alignment horizontal="right" vertical="center" wrapText="1"/>
    </xf>
    <xf numFmtId="4" fontId="46" fillId="2" borderId="1" xfId="0" applyNumberFormat="1" applyFont="1" applyFill="1" applyBorder="1" applyAlignment="1">
      <alignment horizontal="right" vertical="center" wrapText="1"/>
    </xf>
    <xf numFmtId="164" fontId="46" fillId="0" borderId="1" xfId="176" applyNumberFormat="1" applyFont="1" applyBorder="1" applyAlignment="1">
      <alignment horizontal="left" vertical="center" wrapText="1"/>
    </xf>
    <xf numFmtId="4" fontId="46" fillId="0" borderId="1" xfId="176" applyNumberFormat="1" applyFont="1" applyBorder="1" applyAlignment="1">
      <alignment horizontal="center" vertical="center"/>
    </xf>
    <xf numFmtId="4" fontId="44" fillId="2" borderId="1" xfId="176" applyNumberFormat="1" applyFont="1" applyFill="1" applyBorder="1" applyAlignment="1">
      <alignment horizontal="center" vertical="center"/>
    </xf>
    <xf numFmtId="4" fontId="45" fillId="47" borderId="1" xfId="0" applyNumberFormat="1" applyFont="1" applyFill="1" applyBorder="1" applyAlignment="1">
      <alignment horizontal="left" vertical="center"/>
    </xf>
    <xf numFmtId="0" fontId="46" fillId="2" borderId="1" xfId="1" applyFont="1" applyFill="1" applyBorder="1" applyAlignment="1">
      <alignment horizontal="left" vertical="center" wrapText="1"/>
    </xf>
    <xf numFmtId="1" fontId="46" fillId="48" borderId="24" xfId="169" applyNumberFormat="1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/>
    </xf>
    <xf numFmtId="1" fontId="46" fillId="50" borderId="24" xfId="169" applyNumberFormat="1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8" fillId="0" borderId="1" xfId="0" applyFont="1" applyBorder="1"/>
    <xf numFmtId="3" fontId="44" fillId="2" borderId="1" xfId="176" applyNumberFormat="1" applyFont="1" applyFill="1" applyBorder="1" applyAlignment="1">
      <alignment horizontal="right" vertical="center"/>
    </xf>
    <xf numFmtId="0" fontId="44" fillId="2" borderId="23" xfId="0" applyFont="1" applyFill="1" applyBorder="1" applyAlignment="1">
      <alignment horizontal="left" vertical="center" wrapText="1"/>
    </xf>
    <xf numFmtId="0" fontId="47" fillId="47" borderId="1" xfId="1" applyFont="1" applyFill="1" applyBorder="1" applyAlignment="1">
      <alignment horizontal="left" vertical="center" wrapText="1"/>
    </xf>
    <xf numFmtId="0" fontId="46" fillId="2" borderId="1" xfId="137" applyFont="1" applyFill="1" applyBorder="1" applyAlignment="1">
      <alignment horizontal="left" vertical="center" wrapText="1"/>
    </xf>
    <xf numFmtId="165" fontId="46" fillId="2" borderId="23" xfId="176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vertical="top" wrapText="1"/>
    </xf>
    <xf numFmtId="165" fontId="46" fillId="2" borderId="1" xfId="176" applyNumberFormat="1" applyFont="1" applyFill="1" applyBorder="1" applyAlignment="1">
      <alignment horizontal="center" vertical="center"/>
    </xf>
    <xf numFmtId="165" fontId="46" fillId="2" borderId="1" xfId="176" applyNumberFormat="1" applyFont="1" applyFill="1" applyBorder="1" applyAlignment="1">
      <alignment horizontal="center" vertical="center" wrapText="1"/>
    </xf>
    <xf numFmtId="0" fontId="44" fillId="47" borderId="1" xfId="0" applyFont="1" applyFill="1" applyBorder="1" applyAlignment="1">
      <alignment horizontal="left"/>
    </xf>
    <xf numFmtId="0" fontId="46" fillId="2" borderId="1" xfId="1" applyFont="1" applyFill="1" applyBorder="1" applyAlignment="1">
      <alignment horizontal="right" vertical="center" wrapText="1"/>
    </xf>
    <xf numFmtId="3" fontId="44" fillId="0" borderId="1" xfId="177" applyNumberFormat="1" applyFont="1" applyBorder="1" applyAlignment="1">
      <alignment horizontal="right" vertical="center"/>
    </xf>
    <xf numFmtId="0" fontId="44" fillId="0" borderId="1" xfId="0" applyFont="1" applyBorder="1" applyAlignment="1">
      <alignment horizontal="left" wrapText="1"/>
    </xf>
    <xf numFmtId="0" fontId="44" fillId="2" borderId="1" xfId="137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/>
    </xf>
    <xf numFmtId="0" fontId="45" fillId="49" borderId="11" xfId="0" applyFont="1" applyFill="1" applyBorder="1" applyAlignment="1">
      <alignment wrapText="1"/>
    </xf>
    <xf numFmtId="4" fontId="45" fillId="49" borderId="11" xfId="0" applyNumberFormat="1" applyFont="1" applyFill="1" applyBorder="1" applyAlignment="1">
      <alignment horizontal="right" vertical="center"/>
    </xf>
    <xf numFmtId="4" fontId="45" fillId="49" borderId="11" xfId="0" applyNumberFormat="1" applyFont="1" applyFill="1" applyBorder="1" applyAlignment="1">
      <alignment horizontal="left" vertical="center"/>
    </xf>
    <xf numFmtId="4" fontId="44" fillId="2" borderId="23" xfId="0" applyNumberFormat="1" applyFont="1" applyFill="1" applyBorder="1" applyAlignment="1">
      <alignment horizontal="center" vertical="center" wrapText="1"/>
    </xf>
    <xf numFmtId="165" fontId="46" fillId="50" borderId="25" xfId="176" applyNumberFormat="1" applyFont="1" applyFill="1" applyBorder="1" applyAlignment="1">
      <alignment horizontal="right" vertical="center" wrapText="1"/>
    </xf>
    <xf numFmtId="0" fontId="46" fillId="0" borderId="1" xfId="0" applyFont="1" applyBorder="1" applyAlignment="1">
      <alignment horizontal="left" wrapText="1"/>
    </xf>
    <xf numFmtId="165" fontId="46" fillId="2" borderId="23" xfId="176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6" fillId="2" borderId="23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vertical="top" wrapText="1"/>
    </xf>
    <xf numFmtId="0" fontId="44" fillId="2" borderId="23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left" wrapText="1"/>
    </xf>
    <xf numFmtId="165" fontId="46" fillId="50" borderId="27" xfId="176" applyNumberFormat="1" applyFont="1" applyFill="1" applyBorder="1" applyAlignment="1">
      <alignment horizontal="right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44" fillId="2" borderId="11" xfId="0" applyFont="1" applyFill="1" applyBorder="1" applyAlignment="1">
      <alignment horizontal="left" vertical="center" wrapText="1"/>
    </xf>
    <xf numFmtId="0" fontId="44" fillId="2" borderId="23" xfId="0" applyFont="1" applyFill="1" applyBorder="1" applyAlignment="1">
      <alignment horizontal="left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left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center" vertical="center" wrapText="1"/>
    </xf>
    <xf numFmtId="0" fontId="46" fillId="2" borderId="23" xfId="0" applyFont="1" applyFill="1" applyBorder="1" applyAlignment="1">
      <alignment horizontal="center" vertical="center" wrapText="1"/>
    </xf>
  </cellXfs>
  <cellStyles count="178">
    <cellStyle name="20% - Акцент1" xfId="46"/>
    <cellStyle name="20% — акцент1" xfId="47"/>
    <cellStyle name="20% - Акцент1 2" xfId="2"/>
    <cellStyle name="20% - Акцент1 2 2" xfId="48"/>
    <cellStyle name="20% - Акцент2" xfId="49"/>
    <cellStyle name="20% — акцент2" xfId="50"/>
    <cellStyle name="20% - Акцент2 2" xfId="3"/>
    <cellStyle name="20% - Акцент2 2 2" xfId="51"/>
    <cellStyle name="20% - Акцент3" xfId="52"/>
    <cellStyle name="20% — акцент3" xfId="53"/>
    <cellStyle name="20% - Акцент3 2" xfId="4"/>
    <cellStyle name="20% - Акцент3 2 2" xfId="54"/>
    <cellStyle name="20% - Акцент4" xfId="55"/>
    <cellStyle name="20% — акцент4" xfId="56"/>
    <cellStyle name="20% - Акцент4 2" xfId="5"/>
    <cellStyle name="20% - Акцент4 2 2" xfId="57"/>
    <cellStyle name="20% - Акцент5" xfId="58"/>
    <cellStyle name="20% — акцент5" xfId="59"/>
    <cellStyle name="20% - Акцент5 2" xfId="6"/>
    <cellStyle name="20% - Акцент5 2 2" xfId="60"/>
    <cellStyle name="20% - Акцент6" xfId="61"/>
    <cellStyle name="20% — акцент6" xfId="62"/>
    <cellStyle name="20% - Акцент6 2" xfId="7"/>
    <cellStyle name="20% - Акцент6 2 2" xfId="63"/>
    <cellStyle name="20% – Акцентування1" xfId="138"/>
    <cellStyle name="20% – Акцентування2" xfId="139"/>
    <cellStyle name="20% – Акцентування3" xfId="140"/>
    <cellStyle name="20% – Акцентування4" xfId="141"/>
    <cellStyle name="20% – Акцентування5" xfId="142"/>
    <cellStyle name="20% – Акцентування6" xfId="143"/>
    <cellStyle name="40% - Акцент1" xfId="64"/>
    <cellStyle name="40% — акцент1" xfId="65"/>
    <cellStyle name="40% - Акцент1 2" xfId="8"/>
    <cellStyle name="40% - Акцент1 2 2" xfId="66"/>
    <cellStyle name="40% - Акцент2" xfId="67"/>
    <cellStyle name="40% — акцент2" xfId="68"/>
    <cellStyle name="40% - Акцент2 2" xfId="9"/>
    <cellStyle name="40% - Акцент2 2 2" xfId="69"/>
    <cellStyle name="40% - Акцент3" xfId="70"/>
    <cellStyle name="40% — акцент3" xfId="71"/>
    <cellStyle name="40% - Акцент3 2" xfId="10"/>
    <cellStyle name="40% - Акцент3 2 2" xfId="72"/>
    <cellStyle name="40% - Акцент4" xfId="73"/>
    <cellStyle name="40% — акцент4" xfId="74"/>
    <cellStyle name="40% - Акцент4 2" xfId="11"/>
    <cellStyle name="40% - Акцент4 2 2" xfId="75"/>
    <cellStyle name="40% - Акцент5" xfId="76"/>
    <cellStyle name="40% — акцент5" xfId="77"/>
    <cellStyle name="40% - Акцент5 2" xfId="12"/>
    <cellStyle name="40% - Акцент5 2 2" xfId="78"/>
    <cellStyle name="40% - Акцент6" xfId="79"/>
    <cellStyle name="40% — акцент6" xfId="80"/>
    <cellStyle name="40% - Акцент6 2" xfId="13"/>
    <cellStyle name="40% - Акцент6 2 2" xfId="81"/>
    <cellStyle name="40% – Акцентування1" xfId="144"/>
    <cellStyle name="40% – Акцентування2" xfId="145"/>
    <cellStyle name="40% – Акцентування3" xfId="146"/>
    <cellStyle name="40% – Акцентування4" xfId="147"/>
    <cellStyle name="40% – Акцентування5" xfId="148"/>
    <cellStyle name="40% – Акцентування6" xfId="149"/>
    <cellStyle name="60% - Акцент1" xfId="82"/>
    <cellStyle name="60% — акцент1" xfId="83"/>
    <cellStyle name="60% - Акцент1 2" xfId="14"/>
    <cellStyle name="60% - Акцент1 2 2" xfId="84"/>
    <cellStyle name="60% - Акцент2" xfId="85"/>
    <cellStyle name="60% — акцент2" xfId="86"/>
    <cellStyle name="60% - Акцент2 2" xfId="15"/>
    <cellStyle name="60% - Акцент2 2 2" xfId="87"/>
    <cellStyle name="60% - Акцент3" xfId="88"/>
    <cellStyle name="60% — акцент3" xfId="89"/>
    <cellStyle name="60% - Акцент3 2" xfId="16"/>
    <cellStyle name="60% - Акцент3 2 2" xfId="90"/>
    <cellStyle name="60% - Акцент4" xfId="91"/>
    <cellStyle name="60% — акцент4" xfId="92"/>
    <cellStyle name="60% - Акцент4 2" xfId="17"/>
    <cellStyle name="60% - Акцент4 2 2" xfId="93"/>
    <cellStyle name="60% - Акцент5" xfId="94"/>
    <cellStyle name="60% — акцент5" xfId="95"/>
    <cellStyle name="60% - Акцент5 2" xfId="18"/>
    <cellStyle name="60% - Акцент5 2 2" xfId="96"/>
    <cellStyle name="60% - Акцент6" xfId="97"/>
    <cellStyle name="60% — акцент6" xfId="98"/>
    <cellStyle name="60% - Акцент6 2" xfId="19"/>
    <cellStyle name="60% - Акцент6 2 2" xfId="99"/>
    <cellStyle name="60% – Акцентування1" xfId="150"/>
    <cellStyle name="60% – Акцентування2" xfId="151"/>
    <cellStyle name="60% – Акцентування3" xfId="152"/>
    <cellStyle name="60% – Акцентування4" xfId="153"/>
    <cellStyle name="60% – Акцентування5" xfId="154"/>
    <cellStyle name="60% – Акцентування6" xfId="155"/>
    <cellStyle name="Акцент1" xfId="100"/>
    <cellStyle name="Акцент1 2" xfId="20"/>
    <cellStyle name="Акцент1 2 2" xfId="101"/>
    <cellStyle name="Акцент2" xfId="102"/>
    <cellStyle name="Акцент2 2" xfId="21"/>
    <cellStyle name="Акцент2 2 2" xfId="103"/>
    <cellStyle name="Акцент3" xfId="104"/>
    <cellStyle name="Акцент3 2" xfId="22"/>
    <cellStyle name="Акцент3 2 2" xfId="105"/>
    <cellStyle name="Акцент4" xfId="106"/>
    <cellStyle name="Акцент4 2" xfId="23"/>
    <cellStyle name="Акцент4 2 2" xfId="107"/>
    <cellStyle name="Акцент5" xfId="108"/>
    <cellStyle name="Акцент5 2" xfId="24"/>
    <cellStyle name="Акцент5 2 2" xfId="109"/>
    <cellStyle name="Акцент6" xfId="110"/>
    <cellStyle name="Акцент6 2" xfId="25"/>
    <cellStyle name="Акцент6 2 2" xfId="111"/>
    <cellStyle name="Акцентування1" xfId="156"/>
    <cellStyle name="Акцентування2" xfId="157"/>
    <cellStyle name="Акцентування3" xfId="158"/>
    <cellStyle name="Акцентування4" xfId="159"/>
    <cellStyle name="Акцентування5" xfId="160"/>
    <cellStyle name="Акцентування6" xfId="161"/>
    <cellStyle name="Ввід 2" xfId="162"/>
    <cellStyle name="Ввод " xfId="112"/>
    <cellStyle name="Ввод  2" xfId="26"/>
    <cellStyle name="Ввод  2 2" xfId="113"/>
    <cellStyle name="Вывод" xfId="114"/>
    <cellStyle name="Вывод 2" xfId="27"/>
    <cellStyle name="Вывод 2 2" xfId="115"/>
    <cellStyle name="Вычисление" xfId="116"/>
    <cellStyle name="Вычисление 2" xfId="28"/>
    <cellStyle name="Вычисление 2 2" xfId="117"/>
    <cellStyle name="Гарний 2" xfId="163"/>
    <cellStyle name="Заголовок 1 2" xfId="118"/>
    <cellStyle name="Заголовок 1 3" xfId="29"/>
    <cellStyle name="Заголовок 2 2" xfId="30"/>
    <cellStyle name="Заголовок 3 2" xfId="119"/>
    <cellStyle name="Заголовок 3 3" xfId="31"/>
    <cellStyle name="Заголовок 4 2" xfId="120"/>
    <cellStyle name="Заголовок 4 3" xfId="32"/>
    <cellStyle name="Звичайний" xfId="0" builtinId="0"/>
    <cellStyle name="Звичайний 2" xfId="33"/>
    <cellStyle name="Звичайний 2 2" xfId="34"/>
    <cellStyle name="Звичайний 2 3" xfId="137"/>
    <cellStyle name="Звичайний 3" xfId="1"/>
    <cellStyle name="Звичайний_Додаток _ 3 зм_ни 4575" xfId="176"/>
    <cellStyle name="Зв'язана клітинка 2" xfId="164"/>
    <cellStyle name="Итог" xfId="121"/>
    <cellStyle name="Итог 2" xfId="35"/>
    <cellStyle name="Контрольна клітинка 2" xfId="165"/>
    <cellStyle name="Контрольная ячейка" xfId="122"/>
    <cellStyle name="Контрольная ячейка 2" xfId="36"/>
    <cellStyle name="Контрольная ячейка 2 2" xfId="123"/>
    <cellStyle name="Назва 2" xfId="166"/>
    <cellStyle name="Название" xfId="124"/>
    <cellStyle name="Название 2" xfId="125"/>
    <cellStyle name="Нейтральний 2" xfId="167"/>
    <cellStyle name="Нейтральный" xfId="126"/>
    <cellStyle name="Нейтральный 2" xfId="37"/>
    <cellStyle name="Нейтральный 2 2" xfId="127"/>
    <cellStyle name="Обчислення 2" xfId="168"/>
    <cellStyle name="Обычный 2" xfId="38"/>
    <cellStyle name="Обычный 2 2" xfId="169"/>
    <cellStyle name="Обычный 4" xfId="39"/>
    <cellStyle name="Обычный_дод на комісію про затверд бюд 2004" xfId="177"/>
    <cellStyle name="Підсумок 2" xfId="170"/>
    <cellStyle name="Плохой" xfId="128"/>
    <cellStyle name="Плохой 2" xfId="40"/>
    <cellStyle name="Плохой 2 2" xfId="129"/>
    <cellStyle name="Поганий 2" xfId="171"/>
    <cellStyle name="Пояснение" xfId="130"/>
    <cellStyle name="Пояснение 2" xfId="41"/>
    <cellStyle name="Примечание" xfId="131"/>
    <cellStyle name="Примечание 2" xfId="42"/>
    <cellStyle name="Примечание 2 2" xfId="132"/>
    <cellStyle name="Примітка 2" xfId="172"/>
    <cellStyle name="Результат 2" xfId="173"/>
    <cellStyle name="Связанная ячейка" xfId="133"/>
    <cellStyle name="Связанная ячейка 2" xfId="43"/>
    <cellStyle name="Текст попередження 2" xfId="174"/>
    <cellStyle name="Текст пояснення 2" xfId="175"/>
    <cellStyle name="Текст предупреждения" xfId="134"/>
    <cellStyle name="Текст предупреждения 2" xfId="44"/>
    <cellStyle name="Хороший" xfId="135"/>
    <cellStyle name="Хороший 2" xfId="45"/>
    <cellStyle name="Хороший 2 2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abSelected="1" view="pageBreakPreview" topLeftCell="A56" zoomScale="70" zoomScaleNormal="70" zoomScaleSheetLayoutView="70" workbookViewId="0">
      <selection activeCell="F78" sqref="F78"/>
    </sheetView>
  </sheetViews>
  <sheetFormatPr defaultColWidth="24.140625" defaultRowHeight="22.5"/>
  <cols>
    <col min="1" max="1" width="63.85546875" style="1" customWidth="1"/>
    <col min="2" max="2" width="3" style="1" hidden="1" customWidth="1"/>
    <col min="3" max="5" width="23.5703125" style="1" customWidth="1"/>
    <col min="6" max="6" width="27.42578125" style="1" customWidth="1"/>
    <col min="7" max="7" width="24.140625" style="1"/>
    <col min="8" max="8" width="24.140625" style="1" customWidth="1"/>
    <col min="9" max="11" width="24.140625" style="1" hidden="1" customWidth="1"/>
    <col min="12" max="12" width="50.140625" style="1" customWidth="1"/>
    <col min="13" max="13" width="21.28515625" style="1" customWidth="1"/>
    <col min="14" max="16384" width="24.140625" style="1"/>
  </cols>
  <sheetData>
    <row r="1" spans="1:15">
      <c r="H1" s="100" t="s">
        <v>9</v>
      </c>
      <c r="I1" s="100"/>
      <c r="J1" s="2"/>
      <c r="K1" s="2"/>
    </row>
    <row r="2" spans="1:15" ht="50.25" customHeight="1">
      <c r="A2" s="101" t="s">
        <v>79</v>
      </c>
      <c r="B2" s="101"/>
      <c r="C2" s="101"/>
      <c r="D2" s="101"/>
      <c r="E2" s="101"/>
      <c r="F2" s="101"/>
      <c r="G2" s="101"/>
      <c r="H2" s="11" t="s">
        <v>62</v>
      </c>
      <c r="I2" s="11"/>
      <c r="J2" s="11"/>
      <c r="K2" s="11"/>
      <c r="L2" s="15" t="s">
        <v>10</v>
      </c>
      <c r="M2" s="16"/>
    </row>
    <row r="3" spans="1:15" ht="37.5" customHeight="1">
      <c r="A3" s="95" t="s">
        <v>16</v>
      </c>
      <c r="B3" s="95"/>
      <c r="C3" s="95"/>
      <c r="D3" s="95"/>
      <c r="E3" s="95"/>
      <c r="F3" s="95"/>
      <c r="G3" s="87">
        <f>6922277.44-200000</f>
        <v>6722277.4400000004</v>
      </c>
      <c r="H3" s="14">
        <v>2700000</v>
      </c>
      <c r="I3" s="14"/>
      <c r="J3" s="13"/>
      <c r="K3" s="13"/>
      <c r="L3" s="14">
        <f>G3-H3-I3-J3-K3</f>
        <v>4022277.4400000004</v>
      </c>
      <c r="M3" s="17">
        <f>G3-L3</f>
        <v>2700000</v>
      </c>
    </row>
    <row r="4" spans="1:15" ht="42.75" customHeight="1">
      <c r="A4" s="95" t="s">
        <v>17</v>
      </c>
      <c r="B4" s="95"/>
      <c r="C4" s="95"/>
      <c r="D4" s="95"/>
      <c r="E4" s="95"/>
      <c r="F4" s="95"/>
      <c r="G4" s="87">
        <f>1190459.41+309498.45+2924414.47+34600</f>
        <v>4458972.33</v>
      </c>
      <c r="H4" s="14">
        <v>1936922.01</v>
      </c>
      <c r="I4" s="14"/>
      <c r="J4" s="12"/>
      <c r="K4" s="12"/>
      <c r="L4" s="14">
        <f t="shared" ref="L4:L12" si="0">G4-H4-I4-J4-K4</f>
        <v>2522050.3200000003</v>
      </c>
      <c r="M4" s="17">
        <f t="shared" ref="M4:M12" si="1">G4-L4</f>
        <v>1936922.0099999998</v>
      </c>
      <c r="O4" s="3"/>
    </row>
    <row r="5" spans="1:15" s="4" customFormat="1" ht="43.5" hidden="1" customHeight="1">
      <c r="A5" s="95" t="s">
        <v>18</v>
      </c>
      <c r="B5" s="95"/>
      <c r="C5" s="95"/>
      <c r="D5" s="95"/>
      <c r="E5" s="95"/>
      <c r="F5" s="95"/>
      <c r="G5" s="87"/>
      <c r="H5" s="14"/>
      <c r="I5" s="14"/>
      <c r="J5" s="12"/>
      <c r="K5" s="12"/>
      <c r="L5" s="14">
        <f t="shared" si="0"/>
        <v>0</v>
      </c>
      <c r="M5" s="17">
        <f t="shared" si="1"/>
        <v>0</v>
      </c>
      <c r="O5" s="5"/>
    </row>
    <row r="6" spans="1:15" s="4" customFormat="1" ht="57" customHeight="1">
      <c r="A6" s="95" t="s">
        <v>19</v>
      </c>
      <c r="B6" s="95"/>
      <c r="C6" s="95"/>
      <c r="D6" s="95"/>
      <c r="E6" s="95"/>
      <c r="F6" s="95"/>
      <c r="G6" s="87">
        <f>2337447.39+23402.77+181417.63</f>
        <v>2542267.79</v>
      </c>
      <c r="H6" s="14"/>
      <c r="I6" s="14"/>
      <c r="J6" s="12"/>
      <c r="K6" s="12"/>
      <c r="L6" s="14">
        <f t="shared" si="0"/>
        <v>2542267.79</v>
      </c>
      <c r="M6" s="17">
        <f t="shared" si="1"/>
        <v>0</v>
      </c>
      <c r="O6" s="5"/>
    </row>
    <row r="7" spans="1:15" ht="42.75" customHeight="1">
      <c r="A7" s="95" t="s">
        <v>20</v>
      </c>
      <c r="B7" s="95"/>
      <c r="C7" s="95"/>
      <c r="D7" s="95"/>
      <c r="E7" s="95"/>
      <c r="F7" s="95"/>
      <c r="G7" s="87">
        <v>2195226.08</v>
      </c>
      <c r="H7" s="14"/>
      <c r="I7" s="14"/>
      <c r="J7" s="12"/>
      <c r="K7" s="12"/>
      <c r="L7" s="14">
        <f t="shared" si="0"/>
        <v>2195226.08</v>
      </c>
      <c r="M7" s="17">
        <f t="shared" si="1"/>
        <v>0</v>
      </c>
      <c r="O7" s="3"/>
    </row>
    <row r="8" spans="1:15" ht="47.25" customHeight="1">
      <c r="A8" s="95" t="s">
        <v>21</v>
      </c>
      <c r="B8" s="95"/>
      <c r="C8" s="95"/>
      <c r="D8" s="95"/>
      <c r="E8" s="95"/>
      <c r="F8" s="95"/>
      <c r="G8" s="87">
        <v>227142.63</v>
      </c>
      <c r="H8" s="14"/>
      <c r="I8" s="14"/>
      <c r="J8" s="12"/>
      <c r="K8" s="12"/>
      <c r="L8" s="14">
        <f t="shared" si="0"/>
        <v>227142.63</v>
      </c>
      <c r="M8" s="17">
        <f t="shared" si="1"/>
        <v>0</v>
      </c>
      <c r="O8" s="3"/>
    </row>
    <row r="9" spans="1:15" ht="27" customHeight="1">
      <c r="A9" s="95" t="s">
        <v>22</v>
      </c>
      <c r="B9" s="95"/>
      <c r="C9" s="95"/>
      <c r="D9" s="95"/>
      <c r="E9" s="95"/>
      <c r="F9" s="95"/>
      <c r="G9" s="87">
        <v>537743.03</v>
      </c>
      <c r="H9" s="14"/>
      <c r="I9" s="14"/>
      <c r="J9" s="12"/>
      <c r="K9" s="12"/>
      <c r="L9" s="14">
        <f t="shared" si="0"/>
        <v>537743.03</v>
      </c>
      <c r="M9" s="17">
        <f t="shared" si="1"/>
        <v>0</v>
      </c>
    </row>
    <row r="10" spans="1:15" ht="46.5" customHeight="1">
      <c r="A10" s="97" t="s">
        <v>23</v>
      </c>
      <c r="B10" s="98"/>
      <c r="C10" s="98"/>
      <c r="D10" s="98"/>
      <c r="E10" s="98"/>
      <c r="F10" s="99"/>
      <c r="G10" s="87">
        <v>217675.7</v>
      </c>
      <c r="H10" s="14"/>
      <c r="I10" s="14"/>
      <c r="J10" s="12"/>
      <c r="K10" s="12"/>
      <c r="L10" s="14">
        <f t="shared" si="0"/>
        <v>217675.7</v>
      </c>
      <c r="M10" s="17">
        <f t="shared" si="1"/>
        <v>0</v>
      </c>
    </row>
    <row r="11" spans="1:15" ht="46.5" customHeight="1">
      <c r="A11" s="97" t="s">
        <v>24</v>
      </c>
      <c r="B11" s="98"/>
      <c r="C11" s="98"/>
      <c r="D11" s="98"/>
      <c r="E11" s="98"/>
      <c r="F11" s="99"/>
      <c r="G11" s="87">
        <v>227675.7</v>
      </c>
      <c r="H11" s="14"/>
      <c r="I11" s="14"/>
      <c r="J11" s="12"/>
      <c r="K11" s="12"/>
      <c r="L11" s="14">
        <f t="shared" si="0"/>
        <v>227675.7</v>
      </c>
      <c r="M11" s="17">
        <f t="shared" si="1"/>
        <v>0</v>
      </c>
    </row>
    <row r="12" spans="1:15" ht="44.25" customHeight="1">
      <c r="A12" s="111" t="s">
        <v>25</v>
      </c>
      <c r="B12" s="111"/>
      <c r="C12" s="111"/>
      <c r="D12" s="111"/>
      <c r="E12" s="111"/>
      <c r="F12" s="111"/>
      <c r="G12" s="87">
        <v>709814.85</v>
      </c>
      <c r="H12" s="14"/>
      <c r="I12" s="14"/>
      <c r="J12" s="12"/>
      <c r="K12" s="12"/>
      <c r="L12" s="14">
        <f t="shared" si="0"/>
        <v>709814.85</v>
      </c>
      <c r="M12" s="17">
        <f t="shared" si="1"/>
        <v>0</v>
      </c>
    </row>
    <row r="13" spans="1:15" ht="19.5" customHeight="1">
      <c r="A13" s="96"/>
      <c r="B13" s="96"/>
      <c r="C13" s="96"/>
      <c r="D13" s="96"/>
      <c r="E13" s="96"/>
      <c r="F13" s="96"/>
      <c r="G13" s="14"/>
      <c r="H13" s="14">
        <f>SUM(H3:H12)</f>
        <v>4636922.01</v>
      </c>
      <c r="I13" s="14"/>
      <c r="J13" s="12"/>
      <c r="K13" s="12"/>
      <c r="L13" s="14">
        <f>L3+L7</f>
        <v>6217503.5200000005</v>
      </c>
      <c r="M13" s="16"/>
    </row>
    <row r="14" spans="1:15" s="6" customFormat="1" ht="123.75" customHeight="1">
      <c r="A14" s="24" t="s">
        <v>4</v>
      </c>
      <c r="B14" s="25" t="s">
        <v>11</v>
      </c>
      <c r="C14" s="25" t="s">
        <v>51</v>
      </c>
      <c r="D14" s="25" t="s">
        <v>15</v>
      </c>
      <c r="E14" s="25" t="s">
        <v>5</v>
      </c>
      <c r="F14" s="25" t="s">
        <v>6</v>
      </c>
      <c r="G14" s="25" t="s">
        <v>0</v>
      </c>
      <c r="H14" s="25"/>
      <c r="I14" s="25"/>
      <c r="J14" s="25"/>
      <c r="K14" s="25"/>
      <c r="L14" s="26"/>
      <c r="M14" s="18"/>
    </row>
    <row r="15" spans="1:15" s="7" customFormat="1" ht="36" customHeight="1">
      <c r="A15" s="27" t="s">
        <v>8</v>
      </c>
      <c r="B15" s="28">
        <f>SUM(B16:B38)</f>
        <v>0</v>
      </c>
      <c r="C15" s="28">
        <f>SUM(C16:C27)</f>
        <v>0</v>
      </c>
      <c r="D15" s="28">
        <f>SUM(D16:D27)</f>
        <v>3651213.2199999997</v>
      </c>
      <c r="E15" s="28">
        <f t="shared" ref="E15:G15" si="2">SUM(E16:E27)</f>
        <v>0</v>
      </c>
      <c r="F15" s="28">
        <f t="shared" si="2"/>
        <v>820000</v>
      </c>
      <c r="G15" s="28">
        <f t="shared" si="2"/>
        <v>4471213.22</v>
      </c>
      <c r="H15" s="28"/>
      <c r="I15" s="28"/>
      <c r="J15" s="28"/>
      <c r="K15" s="28"/>
      <c r="L15" s="28"/>
      <c r="M15" s="19"/>
    </row>
    <row r="16" spans="1:15" s="7" customFormat="1" ht="83.25" hidden="1" customHeight="1">
      <c r="A16" s="29" t="s">
        <v>31</v>
      </c>
      <c r="B16" s="30"/>
      <c r="C16" s="30"/>
      <c r="D16" s="31"/>
      <c r="E16" s="31"/>
      <c r="F16" s="31"/>
      <c r="G16" s="31">
        <f>SUM(C16:F16)</f>
        <v>0</v>
      </c>
      <c r="H16" s="31"/>
      <c r="I16" s="31"/>
      <c r="J16" s="31"/>
      <c r="K16" s="31"/>
      <c r="L16" s="114" t="s">
        <v>33</v>
      </c>
      <c r="M16" s="20"/>
    </row>
    <row r="17" spans="1:13" s="7" customFormat="1" ht="81.75" hidden="1" customHeight="1">
      <c r="A17" s="29" t="s">
        <v>32</v>
      </c>
      <c r="B17" s="30"/>
      <c r="C17" s="30"/>
      <c r="D17" s="31"/>
      <c r="E17" s="31"/>
      <c r="F17" s="31"/>
      <c r="G17" s="31">
        <f t="shared" ref="G17:G27" si="3">SUM(C17:F17)</f>
        <v>0</v>
      </c>
      <c r="H17" s="31"/>
      <c r="I17" s="31"/>
      <c r="J17" s="31"/>
      <c r="K17" s="31"/>
      <c r="L17" s="115"/>
      <c r="M17" s="20"/>
    </row>
    <row r="18" spans="1:13" s="7" customFormat="1" ht="81.75" customHeight="1">
      <c r="A18" s="29" t="s">
        <v>88</v>
      </c>
      <c r="B18" s="30"/>
      <c r="C18" s="30"/>
      <c r="D18" s="31"/>
      <c r="E18" s="31"/>
      <c r="F18" s="31">
        <v>400000</v>
      </c>
      <c r="G18" s="31">
        <f t="shared" si="3"/>
        <v>400000</v>
      </c>
      <c r="H18" s="31"/>
      <c r="I18" s="31"/>
      <c r="J18" s="31"/>
      <c r="K18" s="31"/>
      <c r="L18" s="94"/>
      <c r="M18" s="20"/>
    </row>
    <row r="19" spans="1:13" s="7" customFormat="1" ht="81.75" customHeight="1">
      <c r="A19" s="29" t="s">
        <v>89</v>
      </c>
      <c r="B19" s="30"/>
      <c r="C19" s="30"/>
      <c r="D19" s="31"/>
      <c r="E19" s="31"/>
      <c r="F19" s="31">
        <v>420000</v>
      </c>
      <c r="G19" s="31">
        <f t="shared" si="3"/>
        <v>420000</v>
      </c>
      <c r="H19" s="31"/>
      <c r="I19" s="31"/>
      <c r="J19" s="31"/>
      <c r="K19" s="31"/>
      <c r="L19" s="94"/>
      <c r="M19" s="20"/>
    </row>
    <row r="20" spans="1:13" s="7" customFormat="1" ht="66" customHeight="1">
      <c r="A20" s="29" t="s">
        <v>86</v>
      </c>
      <c r="B20" s="30"/>
      <c r="C20" s="30"/>
      <c r="D20" s="31">
        <v>198213.22</v>
      </c>
      <c r="E20" s="31"/>
      <c r="F20" s="31"/>
      <c r="G20" s="31">
        <f t="shared" si="3"/>
        <v>198213.22</v>
      </c>
      <c r="H20" s="31"/>
      <c r="I20" s="31"/>
      <c r="J20" s="31"/>
      <c r="K20" s="31"/>
      <c r="L20" s="90"/>
      <c r="M20" s="20"/>
    </row>
    <row r="21" spans="1:13" s="7" customFormat="1" ht="54.75" customHeight="1">
      <c r="A21" s="29" t="s">
        <v>90</v>
      </c>
      <c r="B21" s="30"/>
      <c r="C21" s="30"/>
      <c r="D21" s="31">
        <v>198000</v>
      </c>
      <c r="E21" s="31"/>
      <c r="F21" s="31"/>
      <c r="G21" s="31">
        <f t="shared" si="3"/>
        <v>198000</v>
      </c>
      <c r="H21" s="31"/>
      <c r="I21" s="31"/>
      <c r="J21" s="31"/>
      <c r="K21" s="31"/>
      <c r="L21" s="93"/>
      <c r="M21" s="20"/>
    </row>
    <row r="22" spans="1:13" s="7" customFormat="1" ht="49.5" customHeight="1">
      <c r="A22" s="29" t="s">
        <v>87</v>
      </c>
      <c r="B22" s="30"/>
      <c r="C22" s="30"/>
      <c r="D22" s="31">
        <f>145000+20000</f>
        <v>165000</v>
      </c>
      <c r="E22" s="31"/>
      <c r="F22" s="31"/>
      <c r="G22" s="31">
        <f t="shared" si="3"/>
        <v>165000</v>
      </c>
      <c r="H22" s="31"/>
      <c r="I22" s="31"/>
      <c r="J22" s="31"/>
      <c r="K22" s="31"/>
      <c r="L22" s="94"/>
      <c r="M22" s="20"/>
    </row>
    <row r="23" spans="1:13" s="7" customFormat="1" ht="49.5" customHeight="1">
      <c r="A23" s="29" t="s">
        <v>80</v>
      </c>
      <c r="B23" s="30"/>
      <c r="C23" s="30"/>
      <c r="D23" s="31">
        <v>90000</v>
      </c>
      <c r="E23" s="31"/>
      <c r="F23" s="31"/>
      <c r="G23" s="31">
        <f t="shared" si="3"/>
        <v>90000</v>
      </c>
      <c r="H23" s="31"/>
      <c r="I23" s="31"/>
      <c r="J23" s="31"/>
      <c r="K23" s="31"/>
      <c r="L23" s="94"/>
      <c r="M23" s="20"/>
    </row>
    <row r="24" spans="1:13" s="7" customFormat="1" ht="69" customHeight="1">
      <c r="A24" s="29" t="s">
        <v>81</v>
      </c>
      <c r="B24" s="30"/>
      <c r="C24" s="30"/>
      <c r="D24" s="31">
        <v>3000000</v>
      </c>
      <c r="E24" s="31"/>
      <c r="F24" s="31"/>
      <c r="G24" s="31">
        <f t="shared" si="3"/>
        <v>3000000</v>
      </c>
      <c r="H24" s="31"/>
      <c r="I24" s="31"/>
      <c r="J24" s="31"/>
      <c r="K24" s="31"/>
      <c r="L24" s="94"/>
      <c r="M24" s="20"/>
    </row>
    <row r="25" spans="1:13" s="7" customFormat="1" ht="42" hidden="1" customHeight="1">
      <c r="A25" s="33"/>
      <c r="B25" s="30"/>
      <c r="C25" s="30"/>
      <c r="D25" s="31"/>
      <c r="E25" s="41"/>
      <c r="F25" s="41"/>
      <c r="G25" s="31"/>
      <c r="H25" s="31"/>
      <c r="I25" s="31"/>
      <c r="J25" s="31"/>
      <c r="K25" s="31"/>
      <c r="L25" s="33"/>
      <c r="M25" s="20"/>
    </row>
    <row r="26" spans="1:13" s="7" customFormat="1" ht="20.25" hidden="1" customHeight="1">
      <c r="A26" s="29"/>
      <c r="B26" s="30"/>
      <c r="C26" s="30"/>
      <c r="D26" s="31"/>
      <c r="E26" s="31"/>
      <c r="F26" s="31"/>
      <c r="G26" s="31">
        <f t="shared" si="3"/>
        <v>0</v>
      </c>
      <c r="H26" s="31"/>
      <c r="I26" s="31"/>
      <c r="J26" s="31"/>
      <c r="K26" s="31"/>
      <c r="L26" s="33"/>
      <c r="M26" s="20"/>
    </row>
    <row r="27" spans="1:13" s="7" customFormat="1" ht="24.75" hidden="1" customHeight="1">
      <c r="A27" s="29"/>
      <c r="B27" s="30"/>
      <c r="C27" s="30"/>
      <c r="D27" s="31"/>
      <c r="E27" s="31"/>
      <c r="F27" s="31"/>
      <c r="G27" s="31">
        <f t="shared" si="3"/>
        <v>0</v>
      </c>
      <c r="H27" s="31"/>
      <c r="I27" s="31"/>
      <c r="J27" s="31"/>
      <c r="K27" s="31"/>
      <c r="L27" s="33"/>
      <c r="M27" s="20"/>
    </row>
    <row r="28" spans="1:13" s="7" customFormat="1" ht="43.5" customHeight="1">
      <c r="A28" s="34" t="s">
        <v>72</v>
      </c>
      <c r="B28" s="30"/>
      <c r="C28" s="35">
        <f>SUM(C29:C38)</f>
        <v>0</v>
      </c>
      <c r="D28" s="35">
        <f>SUM(D29:D38)</f>
        <v>500000</v>
      </c>
      <c r="E28" s="35">
        <f>SUM(E29:E38)</f>
        <v>0</v>
      </c>
      <c r="F28" s="35">
        <f>SUM(F29:F38)</f>
        <v>0</v>
      </c>
      <c r="G28" s="35">
        <f>SUM(G29:G38)</f>
        <v>500000</v>
      </c>
      <c r="H28" s="36"/>
      <c r="I28" s="36"/>
      <c r="J28" s="36"/>
      <c r="K28" s="36"/>
      <c r="L28" s="37"/>
      <c r="M28" s="20"/>
    </row>
    <row r="29" spans="1:13" s="7" customFormat="1" ht="73.5" hidden="1" customHeight="1">
      <c r="A29" s="29" t="s">
        <v>53</v>
      </c>
      <c r="B29" s="30"/>
      <c r="C29" s="30"/>
      <c r="D29" s="31"/>
      <c r="E29" s="31"/>
      <c r="F29" s="31"/>
      <c r="G29" s="31">
        <f>SUM(C29:F29)</f>
        <v>0</v>
      </c>
      <c r="H29" s="31"/>
      <c r="I29" s="31"/>
      <c r="J29" s="31"/>
      <c r="K29" s="31"/>
      <c r="L29" s="33" t="s">
        <v>28</v>
      </c>
      <c r="M29" s="20"/>
    </row>
    <row r="30" spans="1:13" s="7" customFormat="1" ht="65.25" customHeight="1">
      <c r="A30" s="29" t="s">
        <v>76</v>
      </c>
      <c r="B30" s="30"/>
      <c r="C30" s="30"/>
      <c r="D30" s="31"/>
      <c r="E30" s="31"/>
      <c r="F30" s="31">
        <v>580000</v>
      </c>
      <c r="G30" s="31">
        <f t="shared" ref="G30:G34" si="4">SUM(C30:F30)</f>
        <v>580000</v>
      </c>
      <c r="H30" s="31"/>
      <c r="I30" s="31"/>
      <c r="J30" s="31"/>
      <c r="K30" s="31"/>
      <c r="L30" s="114" t="s">
        <v>77</v>
      </c>
      <c r="M30" s="20"/>
    </row>
    <row r="31" spans="1:13" s="7" customFormat="1" ht="45" customHeight="1">
      <c r="A31" s="29" t="s">
        <v>76</v>
      </c>
      <c r="B31" s="30"/>
      <c r="C31" s="30"/>
      <c r="D31" s="31"/>
      <c r="E31" s="31"/>
      <c r="F31" s="31">
        <v>-580000</v>
      </c>
      <c r="G31" s="31">
        <f t="shared" si="4"/>
        <v>-580000</v>
      </c>
      <c r="H31" s="31"/>
      <c r="I31" s="31"/>
      <c r="J31" s="31"/>
      <c r="K31" s="31"/>
      <c r="L31" s="115"/>
      <c r="M31" s="20"/>
    </row>
    <row r="32" spans="1:13" s="7" customFormat="1" ht="127.5" customHeight="1">
      <c r="A32" s="29" t="s">
        <v>69</v>
      </c>
      <c r="B32" s="30"/>
      <c r="C32" s="30"/>
      <c r="D32" s="31">
        <v>500000</v>
      </c>
      <c r="E32" s="31"/>
      <c r="F32" s="31">
        <v>0</v>
      </c>
      <c r="G32" s="31">
        <f t="shared" si="4"/>
        <v>500000</v>
      </c>
      <c r="H32" s="31"/>
      <c r="I32" s="31"/>
      <c r="J32" s="31"/>
      <c r="K32" s="31"/>
      <c r="L32" s="33" t="s">
        <v>75</v>
      </c>
      <c r="M32" s="20"/>
    </row>
    <row r="33" spans="1:13" s="7" customFormat="1" ht="73.5" customHeight="1">
      <c r="A33" s="29" t="s">
        <v>70</v>
      </c>
      <c r="B33" s="30"/>
      <c r="C33" s="30"/>
      <c r="D33" s="31"/>
      <c r="E33" s="31"/>
      <c r="F33" s="31">
        <f>-1909-13592-2834</f>
        <v>-18335</v>
      </c>
      <c r="G33" s="31">
        <f t="shared" si="4"/>
        <v>-18335</v>
      </c>
      <c r="H33" s="31"/>
      <c r="I33" s="31"/>
      <c r="J33" s="31"/>
      <c r="K33" s="31"/>
      <c r="L33" s="33" t="s">
        <v>73</v>
      </c>
      <c r="M33" s="20"/>
    </row>
    <row r="34" spans="1:13" s="7" customFormat="1" ht="73.5" customHeight="1">
      <c r="A34" s="29" t="s">
        <v>71</v>
      </c>
      <c r="B34" s="30"/>
      <c r="C34" s="30"/>
      <c r="D34" s="31"/>
      <c r="E34" s="31"/>
      <c r="F34" s="31">
        <f>1909+13592+2834</f>
        <v>18335</v>
      </c>
      <c r="G34" s="31">
        <f t="shared" si="4"/>
        <v>18335</v>
      </c>
      <c r="H34" s="31"/>
      <c r="I34" s="31"/>
      <c r="J34" s="31"/>
      <c r="K34" s="31"/>
      <c r="L34" s="33" t="s">
        <v>74</v>
      </c>
      <c r="M34" s="20"/>
    </row>
    <row r="35" spans="1:13" s="7" customFormat="1" ht="58.5" hidden="1" customHeight="1">
      <c r="A35" s="29" t="s">
        <v>56</v>
      </c>
      <c r="B35" s="30"/>
      <c r="C35" s="30"/>
      <c r="D35" s="31"/>
      <c r="E35" s="31"/>
      <c r="F35" s="31"/>
      <c r="G35" s="31">
        <f t="shared" ref="G35:G36" si="5">SUM(C35:F35)</f>
        <v>0</v>
      </c>
      <c r="H35" s="31"/>
      <c r="I35" s="31"/>
      <c r="J35" s="31"/>
      <c r="K35" s="31"/>
      <c r="L35" s="33" t="s">
        <v>57</v>
      </c>
      <c r="M35" s="20"/>
    </row>
    <row r="36" spans="1:13" s="7" customFormat="1" ht="60.75" hidden="1" customHeight="1">
      <c r="A36" s="29" t="s">
        <v>54</v>
      </c>
      <c r="B36" s="30"/>
      <c r="C36" s="30"/>
      <c r="D36" s="31"/>
      <c r="E36" s="31"/>
      <c r="F36" s="31"/>
      <c r="G36" s="31">
        <f t="shared" si="5"/>
        <v>0</v>
      </c>
      <c r="H36" s="31"/>
      <c r="I36" s="31"/>
      <c r="J36" s="31"/>
      <c r="K36" s="31"/>
      <c r="L36" s="33" t="s">
        <v>55</v>
      </c>
      <c r="M36" s="20"/>
    </row>
    <row r="37" spans="1:13" s="7" customFormat="1" ht="127.5" hidden="1" customHeight="1">
      <c r="A37" s="29" t="s">
        <v>29</v>
      </c>
      <c r="B37" s="30"/>
      <c r="C37" s="30"/>
      <c r="D37" s="31"/>
      <c r="E37" s="31"/>
      <c r="F37" s="31"/>
      <c r="G37" s="31">
        <f t="shared" ref="G37:G38" si="6">SUM(C37:F37)</f>
        <v>0</v>
      </c>
      <c r="H37" s="31"/>
      <c r="I37" s="31"/>
      <c r="J37" s="31"/>
      <c r="K37" s="31"/>
      <c r="L37" s="33" t="s">
        <v>30</v>
      </c>
      <c r="M37" s="20"/>
    </row>
    <row r="38" spans="1:13" s="7" customFormat="1" ht="36" hidden="1" customHeight="1">
      <c r="A38" s="29"/>
      <c r="B38" s="30"/>
      <c r="C38" s="30"/>
      <c r="D38" s="31"/>
      <c r="E38" s="31"/>
      <c r="F38" s="31"/>
      <c r="G38" s="31">
        <f t="shared" si="6"/>
        <v>0</v>
      </c>
      <c r="H38" s="31"/>
      <c r="I38" s="31"/>
      <c r="J38" s="31"/>
      <c r="K38" s="31"/>
      <c r="L38" s="33"/>
      <c r="M38" s="20"/>
    </row>
    <row r="39" spans="1:13" s="8" customFormat="1" ht="36.75" hidden="1" customHeight="1">
      <c r="A39" s="34" t="s">
        <v>2</v>
      </c>
      <c r="B39" s="35">
        <f t="shared" ref="B39" si="7">SUM(B40:B46)</f>
        <v>0</v>
      </c>
      <c r="C39" s="35">
        <f>SUM(C40:C47)</f>
        <v>0</v>
      </c>
      <c r="D39" s="35">
        <f t="shared" ref="D39:G39" si="8">SUM(D40:D47)</f>
        <v>0</v>
      </c>
      <c r="E39" s="35">
        <f t="shared" si="8"/>
        <v>0</v>
      </c>
      <c r="F39" s="35">
        <f t="shared" si="8"/>
        <v>0</v>
      </c>
      <c r="G39" s="35">
        <f t="shared" si="8"/>
        <v>0</v>
      </c>
      <c r="H39" s="35"/>
      <c r="I39" s="35"/>
      <c r="J39" s="35"/>
      <c r="K39" s="35"/>
      <c r="L39" s="35"/>
      <c r="M39" s="21"/>
    </row>
    <row r="40" spans="1:13" s="8" customFormat="1" ht="48.75" hidden="1" customHeight="1">
      <c r="A40" s="29" t="s">
        <v>60</v>
      </c>
      <c r="B40" s="39"/>
      <c r="C40" s="39"/>
      <c r="D40" s="39"/>
      <c r="E40" s="31"/>
      <c r="F40" s="31"/>
      <c r="G40" s="30">
        <f>SUM(C40:F40)</f>
        <v>0</v>
      </c>
      <c r="H40" s="39"/>
      <c r="I40" s="39"/>
      <c r="J40" s="39"/>
      <c r="K40" s="39"/>
      <c r="L40" s="33" t="s">
        <v>57</v>
      </c>
      <c r="M40" s="21"/>
    </row>
    <row r="41" spans="1:13" s="8" customFormat="1" ht="30.75" hidden="1" customHeight="1">
      <c r="A41" s="32"/>
      <c r="B41" s="39"/>
      <c r="C41" s="39"/>
      <c r="D41" s="39"/>
      <c r="E41" s="39"/>
      <c r="F41" s="30"/>
      <c r="G41" s="30">
        <f t="shared" ref="G41:G47" si="9">SUM(C41:F41)</f>
        <v>0</v>
      </c>
      <c r="H41" s="39"/>
      <c r="I41" s="39"/>
      <c r="J41" s="39"/>
      <c r="K41" s="39"/>
      <c r="L41" s="33"/>
      <c r="M41" s="21"/>
    </row>
    <row r="42" spans="1:13" s="8" customFormat="1" hidden="1">
      <c r="A42" s="32"/>
      <c r="B42" s="39"/>
      <c r="C42" s="39"/>
      <c r="D42" s="39"/>
      <c r="E42" s="39"/>
      <c r="F42" s="30"/>
      <c r="G42" s="30">
        <f t="shared" si="9"/>
        <v>0</v>
      </c>
      <c r="H42" s="39"/>
      <c r="I42" s="39"/>
      <c r="J42" s="39"/>
      <c r="K42" s="39"/>
      <c r="L42" s="33"/>
      <c r="M42" s="21"/>
    </row>
    <row r="43" spans="1:13" s="8" customFormat="1" ht="28.5" hidden="1" customHeight="1">
      <c r="A43" s="33"/>
      <c r="B43" s="39"/>
      <c r="C43" s="39"/>
      <c r="D43" s="39"/>
      <c r="E43" s="39"/>
      <c r="F43" s="30"/>
      <c r="G43" s="30">
        <f t="shared" si="9"/>
        <v>0</v>
      </c>
      <c r="H43" s="39"/>
      <c r="I43" s="39"/>
      <c r="J43" s="39"/>
      <c r="K43" s="39"/>
      <c r="L43" s="33"/>
      <c r="M43" s="21"/>
    </row>
    <row r="44" spans="1:13" s="8" customFormat="1" ht="35.25" hidden="1" customHeight="1">
      <c r="A44" s="32"/>
      <c r="B44" s="39"/>
      <c r="C44" s="39"/>
      <c r="D44" s="39"/>
      <c r="E44" s="39"/>
      <c r="F44" s="30"/>
      <c r="G44" s="30">
        <f t="shared" si="9"/>
        <v>0</v>
      </c>
      <c r="H44" s="39"/>
      <c r="I44" s="39"/>
      <c r="J44" s="39"/>
      <c r="K44" s="39"/>
      <c r="L44" s="33"/>
      <c r="M44" s="21"/>
    </row>
    <row r="45" spans="1:13" s="8" customFormat="1" ht="35.25" hidden="1" customHeight="1">
      <c r="A45" s="32"/>
      <c r="B45" s="39"/>
      <c r="C45" s="39"/>
      <c r="D45" s="39"/>
      <c r="E45" s="39"/>
      <c r="F45" s="30"/>
      <c r="G45" s="30">
        <f t="shared" si="9"/>
        <v>0</v>
      </c>
      <c r="H45" s="39"/>
      <c r="I45" s="39"/>
      <c r="J45" s="39"/>
      <c r="K45" s="39"/>
      <c r="L45" s="33"/>
      <c r="M45" s="21"/>
    </row>
    <row r="46" spans="1:13" s="8" customFormat="1" ht="33" hidden="1" customHeight="1">
      <c r="A46" s="32"/>
      <c r="B46" s="39"/>
      <c r="C46" s="39"/>
      <c r="D46" s="39"/>
      <c r="E46" s="39"/>
      <c r="F46" s="30"/>
      <c r="G46" s="30">
        <f t="shared" si="9"/>
        <v>0</v>
      </c>
      <c r="H46" s="39"/>
      <c r="I46" s="39"/>
      <c r="J46" s="39"/>
      <c r="K46" s="39"/>
      <c r="L46" s="33"/>
      <c r="M46" s="21"/>
    </row>
    <row r="47" spans="1:13" s="7" customFormat="1" ht="25.5" hidden="1" customHeight="1">
      <c r="A47" s="29"/>
      <c r="B47" s="46"/>
      <c r="C47" s="43"/>
      <c r="D47" s="41"/>
      <c r="E47" s="41"/>
      <c r="F47" s="41"/>
      <c r="G47" s="30">
        <f t="shared" si="9"/>
        <v>0</v>
      </c>
      <c r="H47" s="41"/>
      <c r="I47" s="41"/>
      <c r="J47" s="41"/>
      <c r="K47" s="41"/>
      <c r="L47" s="47"/>
      <c r="M47" s="20"/>
    </row>
    <row r="48" spans="1:13" s="7" customFormat="1" hidden="1">
      <c r="A48" s="48" t="s">
        <v>78</v>
      </c>
      <c r="B48" s="49"/>
      <c r="C48" s="50">
        <f>SUM(C49:C52)</f>
        <v>0</v>
      </c>
      <c r="D48" s="50">
        <f t="shared" ref="D48:G48" si="10">SUM(D49:D52)</f>
        <v>0</v>
      </c>
      <c r="E48" s="50">
        <f t="shared" si="10"/>
        <v>0</v>
      </c>
      <c r="F48" s="50">
        <f t="shared" si="10"/>
        <v>0</v>
      </c>
      <c r="G48" s="50">
        <f t="shared" si="10"/>
        <v>0</v>
      </c>
      <c r="H48" s="51"/>
      <c r="I48" s="51"/>
      <c r="J48" s="51"/>
      <c r="K48" s="51"/>
      <c r="L48" s="52"/>
      <c r="M48" s="20"/>
    </row>
    <row r="49" spans="1:13" s="7" customFormat="1" ht="40.5" hidden="1">
      <c r="A49" s="53" t="s">
        <v>63</v>
      </c>
      <c r="B49" s="54"/>
      <c r="C49" s="54"/>
      <c r="D49" s="41"/>
      <c r="E49" s="41"/>
      <c r="F49" s="41"/>
      <c r="G49" s="41">
        <f>SUM(C49:F49)</f>
        <v>0</v>
      </c>
      <c r="H49" s="41"/>
      <c r="I49" s="41"/>
      <c r="J49" s="41"/>
      <c r="K49" s="41"/>
      <c r="L49" s="33" t="s">
        <v>65</v>
      </c>
      <c r="M49" s="20"/>
    </row>
    <row r="50" spans="1:13" s="7" customFormat="1" hidden="1">
      <c r="A50" s="53"/>
      <c r="B50" s="54"/>
      <c r="C50" s="55"/>
      <c r="D50" s="41"/>
      <c r="E50" s="41"/>
      <c r="F50" s="41"/>
      <c r="G50" s="41">
        <f t="shared" ref="G50:G52" si="11">SUM(C50:F50)</f>
        <v>0</v>
      </c>
      <c r="H50" s="41"/>
      <c r="I50" s="41"/>
      <c r="J50" s="41"/>
      <c r="K50" s="41"/>
      <c r="L50" s="33"/>
      <c r="M50" s="20"/>
    </row>
    <row r="51" spans="1:13" s="7" customFormat="1" hidden="1">
      <c r="A51" s="56"/>
      <c r="B51" s="54"/>
      <c r="C51" s="54"/>
      <c r="D51" s="41"/>
      <c r="E51" s="41"/>
      <c r="F51" s="57"/>
      <c r="G51" s="41">
        <f t="shared" si="11"/>
        <v>0</v>
      </c>
      <c r="H51" s="41"/>
      <c r="I51" s="41"/>
      <c r="J51" s="41"/>
      <c r="K51" s="41"/>
      <c r="L51" s="42"/>
      <c r="M51" s="20"/>
    </row>
    <row r="52" spans="1:13" s="7" customFormat="1" hidden="1">
      <c r="A52" s="56"/>
      <c r="B52" s="54"/>
      <c r="C52" s="54"/>
      <c r="D52" s="41"/>
      <c r="E52" s="41"/>
      <c r="F52" s="58"/>
      <c r="G52" s="41">
        <f t="shared" si="11"/>
        <v>0</v>
      </c>
      <c r="H52" s="41"/>
      <c r="I52" s="41"/>
      <c r="J52" s="41"/>
      <c r="K52" s="41"/>
      <c r="L52" s="42"/>
      <c r="M52" s="20"/>
    </row>
    <row r="53" spans="1:13" s="7" customFormat="1" ht="0.75" customHeight="1">
      <c r="A53" s="53" t="s">
        <v>12</v>
      </c>
      <c r="B53" s="54"/>
      <c r="C53" s="54"/>
      <c r="D53" s="41"/>
      <c r="E53" s="41"/>
      <c r="F53" s="41"/>
      <c r="G53" s="41">
        <f>F53</f>
        <v>0</v>
      </c>
      <c r="H53" s="41"/>
      <c r="I53" s="41"/>
      <c r="J53" s="41"/>
      <c r="K53" s="41"/>
      <c r="L53" s="32" t="s">
        <v>13</v>
      </c>
      <c r="M53" s="20"/>
    </row>
    <row r="54" spans="1:13" ht="24.75" customHeight="1">
      <c r="A54" s="34" t="s">
        <v>14</v>
      </c>
      <c r="B54" s="40">
        <f>SUM(B56:B75)</f>
        <v>0</v>
      </c>
      <c r="C54" s="40">
        <f>SUM(C56:C75)</f>
        <v>0</v>
      </c>
      <c r="D54" s="40">
        <f t="shared" ref="D54:E54" si="12">SUM(D56:D75)</f>
        <v>0</v>
      </c>
      <c r="E54" s="40">
        <f t="shared" si="12"/>
        <v>0</v>
      </c>
      <c r="F54" s="40">
        <f>SUM(F55:F75)</f>
        <v>2061100</v>
      </c>
      <c r="G54" s="40">
        <f>SUM(G55:G75)</f>
        <v>2061100</v>
      </c>
      <c r="H54" s="40"/>
      <c r="I54" s="40"/>
      <c r="J54" s="40"/>
      <c r="K54" s="40"/>
      <c r="L54" s="59"/>
      <c r="M54" s="17" t="e">
        <f>M60+#REF!+#REF!+#REF!+#REF!</f>
        <v>#REF!</v>
      </c>
    </row>
    <row r="55" spans="1:13" s="7" customFormat="1" ht="126" hidden="1" customHeight="1">
      <c r="A55" s="33" t="s">
        <v>59</v>
      </c>
      <c r="B55" s="44"/>
      <c r="C55" s="41"/>
      <c r="D55" s="41"/>
      <c r="E55" s="41"/>
      <c r="F55" s="41"/>
      <c r="G55" s="41">
        <f>SUM(C55:F55)</f>
        <v>0</v>
      </c>
      <c r="H55" s="41"/>
      <c r="I55" s="41"/>
      <c r="J55" s="41"/>
      <c r="K55" s="41"/>
      <c r="L55" s="42" t="s">
        <v>61</v>
      </c>
      <c r="M55" s="19"/>
    </row>
    <row r="56" spans="1:13" ht="81.75">
      <c r="A56" s="60" t="s">
        <v>40</v>
      </c>
      <c r="B56" s="43"/>
      <c r="C56" s="43"/>
      <c r="D56" s="41"/>
      <c r="E56" s="41"/>
      <c r="F56" s="41">
        <v>35113</v>
      </c>
      <c r="G56" s="41">
        <f>SUM(C56:F56)</f>
        <v>35113</v>
      </c>
      <c r="H56" s="41"/>
      <c r="I56" s="41"/>
      <c r="J56" s="41"/>
      <c r="K56" s="41"/>
      <c r="L56" s="77" t="s">
        <v>64</v>
      </c>
      <c r="M56" s="17"/>
    </row>
    <row r="57" spans="1:13" ht="81">
      <c r="A57" s="60" t="s">
        <v>66</v>
      </c>
      <c r="B57" s="43"/>
      <c r="C57" s="43"/>
      <c r="D57" s="41"/>
      <c r="E57" s="41"/>
      <c r="F57" s="41">
        <v>2411000</v>
      </c>
      <c r="G57" s="41">
        <f t="shared" ref="G57:G58" si="13">SUM(C57:F57)</f>
        <v>2411000</v>
      </c>
      <c r="H57" s="41"/>
      <c r="I57" s="41"/>
      <c r="J57" s="41"/>
      <c r="K57" s="41"/>
      <c r="L57" s="91" t="s">
        <v>91</v>
      </c>
      <c r="M57" s="17"/>
    </row>
    <row r="58" spans="1:13" ht="81" hidden="1">
      <c r="A58" s="60" t="s">
        <v>67</v>
      </c>
      <c r="B58" s="43"/>
      <c r="C58" s="43"/>
      <c r="D58" s="41"/>
      <c r="E58" s="41"/>
      <c r="F58" s="41"/>
      <c r="G58" s="41">
        <f t="shared" si="13"/>
        <v>0</v>
      </c>
      <c r="H58" s="41"/>
      <c r="I58" s="41"/>
      <c r="J58" s="41"/>
      <c r="K58" s="41"/>
      <c r="L58" s="91" t="s">
        <v>68</v>
      </c>
      <c r="M58" s="17"/>
    </row>
    <row r="59" spans="1:13" ht="68.25" customHeight="1">
      <c r="A59" s="60" t="s">
        <v>40</v>
      </c>
      <c r="B59" s="43"/>
      <c r="C59" s="43"/>
      <c r="D59" s="41"/>
      <c r="E59" s="41"/>
      <c r="F59" s="41">
        <v>6000000</v>
      </c>
      <c r="G59" s="41">
        <f>SUM(C59:F59)</f>
        <v>6000000</v>
      </c>
      <c r="H59" s="41"/>
      <c r="I59" s="41"/>
      <c r="J59" s="41"/>
      <c r="K59" s="41"/>
      <c r="L59" s="29" t="s">
        <v>83</v>
      </c>
      <c r="M59" s="17"/>
    </row>
    <row r="60" spans="1:13" ht="74.25" hidden="1" customHeight="1">
      <c r="A60" s="61" t="s">
        <v>41</v>
      </c>
      <c r="B60" s="43"/>
      <c r="C60" s="43"/>
      <c r="D60" s="41"/>
      <c r="E60" s="41"/>
      <c r="F60" s="92"/>
      <c r="G60" s="41">
        <f t="shared" ref="G60:G75" si="14">SUM(C60:F60)</f>
        <v>0</v>
      </c>
      <c r="H60" s="41"/>
      <c r="I60" s="41"/>
      <c r="J60" s="41"/>
      <c r="K60" s="41"/>
      <c r="L60" s="116" t="s">
        <v>82</v>
      </c>
      <c r="M60" s="17"/>
    </row>
    <row r="61" spans="1:13" ht="61.5" customHeight="1">
      <c r="A61" s="61" t="s">
        <v>42</v>
      </c>
      <c r="B61" s="43"/>
      <c r="C61" s="43"/>
      <c r="D61" s="41"/>
      <c r="E61" s="41"/>
      <c r="F61" s="84">
        <f>-35113-128900</f>
        <v>-164013</v>
      </c>
      <c r="G61" s="41">
        <f t="shared" si="14"/>
        <v>-164013</v>
      </c>
      <c r="H61" s="41"/>
      <c r="I61" s="41"/>
      <c r="J61" s="41"/>
      <c r="K61" s="41"/>
      <c r="L61" s="116"/>
      <c r="M61" s="17"/>
    </row>
    <row r="62" spans="1:13" ht="68.25" hidden="1" customHeight="1">
      <c r="A62" s="61" t="s">
        <v>43</v>
      </c>
      <c r="B62" s="43"/>
      <c r="C62" s="43"/>
      <c r="D62" s="41"/>
      <c r="E62" s="41"/>
      <c r="F62" s="84"/>
      <c r="G62" s="41">
        <f t="shared" si="14"/>
        <v>0</v>
      </c>
      <c r="H62" s="41"/>
      <c r="I62" s="41"/>
      <c r="J62" s="41"/>
      <c r="K62" s="41"/>
      <c r="L62" s="53" t="s">
        <v>46</v>
      </c>
      <c r="M62" s="17"/>
    </row>
    <row r="63" spans="1:13" ht="86.25" hidden="1" customHeight="1">
      <c r="A63" s="61" t="s">
        <v>44</v>
      </c>
      <c r="B63" s="43"/>
      <c r="C63" s="43"/>
      <c r="D63" s="41"/>
      <c r="E63" s="41"/>
      <c r="F63" s="84"/>
      <c r="G63" s="41">
        <f t="shared" si="14"/>
        <v>0</v>
      </c>
      <c r="H63" s="41"/>
      <c r="I63" s="41"/>
      <c r="J63" s="41"/>
      <c r="K63" s="41"/>
      <c r="L63" s="85" t="s">
        <v>45</v>
      </c>
      <c r="M63" s="17"/>
    </row>
    <row r="64" spans="1:13" ht="126.75" customHeight="1">
      <c r="A64" s="60" t="s">
        <v>84</v>
      </c>
      <c r="B64" s="43"/>
      <c r="C64" s="43"/>
      <c r="D64" s="41"/>
      <c r="E64" s="41"/>
      <c r="F64" s="41">
        <v>-6000000</v>
      </c>
      <c r="G64" s="41">
        <f t="shared" si="14"/>
        <v>-6000000</v>
      </c>
      <c r="H64" s="41"/>
      <c r="I64" s="41"/>
      <c r="J64" s="41"/>
      <c r="K64" s="41"/>
      <c r="L64" s="38" t="s">
        <v>85</v>
      </c>
      <c r="M64" s="17"/>
    </row>
    <row r="65" spans="1:13" ht="107.25" customHeight="1">
      <c r="A65" s="60" t="s">
        <v>59</v>
      </c>
      <c r="B65" s="43"/>
      <c r="C65" s="43"/>
      <c r="D65" s="41"/>
      <c r="E65" s="41"/>
      <c r="F65" s="84">
        <v>-221000</v>
      </c>
      <c r="G65" s="41">
        <f t="shared" si="14"/>
        <v>-221000</v>
      </c>
      <c r="H65" s="41"/>
      <c r="I65" s="41"/>
      <c r="J65" s="41"/>
      <c r="K65" s="41"/>
      <c r="L65" s="45" t="s">
        <v>82</v>
      </c>
      <c r="M65" s="17"/>
    </row>
    <row r="66" spans="1:13" ht="51.75" hidden="1" customHeight="1">
      <c r="A66" s="61" t="s">
        <v>47</v>
      </c>
      <c r="B66" s="43"/>
      <c r="C66" s="43"/>
      <c r="D66" s="41"/>
      <c r="E66" s="41"/>
      <c r="F66" s="84"/>
      <c r="G66" s="41">
        <f t="shared" si="14"/>
        <v>0</v>
      </c>
      <c r="H66" s="41"/>
      <c r="I66" s="41"/>
      <c r="J66" s="41"/>
      <c r="K66" s="41"/>
      <c r="L66" s="117" t="s">
        <v>50</v>
      </c>
      <c r="M66" s="17"/>
    </row>
    <row r="67" spans="1:13" ht="65.25" hidden="1" customHeight="1">
      <c r="A67" s="61" t="s">
        <v>48</v>
      </c>
      <c r="B67" s="43"/>
      <c r="C67" s="43"/>
      <c r="D67" s="41"/>
      <c r="E67" s="41"/>
      <c r="F67" s="84"/>
      <c r="G67" s="41">
        <f t="shared" si="14"/>
        <v>0</v>
      </c>
      <c r="H67" s="41"/>
      <c r="I67" s="41"/>
      <c r="J67" s="41"/>
      <c r="K67" s="41"/>
      <c r="L67" s="118"/>
      <c r="M67" s="17"/>
    </row>
    <row r="68" spans="1:13" ht="40.5" hidden="1">
      <c r="A68" s="63" t="s">
        <v>49</v>
      </c>
      <c r="B68" s="43"/>
      <c r="C68" s="43"/>
      <c r="D68" s="41"/>
      <c r="E68" s="41"/>
      <c r="F68" s="84"/>
      <c r="G68" s="41">
        <f t="shared" si="14"/>
        <v>0</v>
      </c>
      <c r="H68" s="41"/>
      <c r="I68" s="41"/>
      <c r="J68" s="41"/>
      <c r="K68" s="41"/>
      <c r="L68" s="119"/>
      <c r="M68" s="17"/>
    </row>
    <row r="69" spans="1:13" hidden="1">
      <c r="A69" s="60" t="s">
        <v>58</v>
      </c>
      <c r="B69" s="43"/>
      <c r="C69" s="43"/>
      <c r="D69" s="41"/>
      <c r="E69" s="41"/>
      <c r="F69" s="84"/>
      <c r="G69" s="41">
        <f t="shared" si="14"/>
        <v>0</v>
      </c>
      <c r="H69" s="41"/>
      <c r="I69" s="41"/>
      <c r="J69" s="41"/>
      <c r="K69" s="41"/>
      <c r="L69" s="88"/>
      <c r="M69" s="17"/>
    </row>
    <row r="70" spans="1:13" ht="34.5" hidden="1" customHeight="1">
      <c r="A70" s="63" t="s">
        <v>52</v>
      </c>
      <c r="B70" s="43"/>
      <c r="C70" s="43"/>
      <c r="D70" s="41"/>
      <c r="E70" s="41"/>
      <c r="F70" s="84"/>
      <c r="G70" s="41">
        <f t="shared" si="14"/>
        <v>0</v>
      </c>
      <c r="H70" s="41"/>
      <c r="I70" s="41"/>
      <c r="J70" s="41"/>
      <c r="K70" s="41"/>
      <c r="L70" s="62"/>
      <c r="M70" s="17"/>
    </row>
    <row r="71" spans="1:13" ht="43.5" hidden="1" customHeight="1">
      <c r="A71" s="45"/>
      <c r="B71" s="43"/>
      <c r="C71" s="43"/>
      <c r="D71" s="41"/>
      <c r="E71" s="41"/>
      <c r="F71" s="66"/>
      <c r="G71" s="41">
        <f t="shared" si="14"/>
        <v>0</v>
      </c>
      <c r="H71" s="41"/>
      <c r="I71" s="65"/>
      <c r="J71" s="41"/>
      <c r="K71" s="41"/>
      <c r="L71" s="83"/>
      <c r="M71" s="17"/>
    </row>
    <row r="72" spans="1:13" ht="78" hidden="1" customHeight="1">
      <c r="A72" s="45"/>
      <c r="B72" s="43"/>
      <c r="C72" s="43"/>
      <c r="D72" s="41"/>
      <c r="E72" s="41"/>
      <c r="F72" s="43"/>
      <c r="G72" s="41">
        <f t="shared" si="14"/>
        <v>0</v>
      </c>
      <c r="H72" s="41"/>
      <c r="I72" s="41"/>
      <c r="J72" s="41"/>
      <c r="K72" s="41"/>
      <c r="L72" s="67"/>
      <c r="M72" s="17"/>
    </row>
    <row r="73" spans="1:13" ht="79.5" hidden="1" customHeight="1">
      <c r="A73" s="38"/>
      <c r="B73" s="43"/>
      <c r="C73" s="43"/>
      <c r="D73" s="41"/>
      <c r="E73" s="41"/>
      <c r="F73" s="43"/>
      <c r="G73" s="41">
        <f t="shared" si="14"/>
        <v>0</v>
      </c>
      <c r="H73" s="41"/>
      <c r="I73" s="41"/>
      <c r="J73" s="41"/>
      <c r="K73" s="41"/>
      <c r="L73" s="67"/>
      <c r="M73" s="17"/>
    </row>
    <row r="74" spans="1:13" ht="26.25" hidden="1" customHeight="1">
      <c r="A74" s="56"/>
      <c r="B74" s="43"/>
      <c r="C74" s="43"/>
      <c r="D74" s="41"/>
      <c r="E74" s="41"/>
      <c r="F74" s="41"/>
      <c r="G74" s="41">
        <f t="shared" si="14"/>
        <v>0</v>
      </c>
      <c r="H74" s="41"/>
      <c r="I74" s="41"/>
      <c r="J74" s="41"/>
      <c r="K74" s="41"/>
      <c r="L74" s="112"/>
      <c r="M74" s="16"/>
    </row>
    <row r="75" spans="1:13" ht="26.25" hidden="1" customHeight="1">
      <c r="A75" s="38"/>
      <c r="B75" s="43"/>
      <c r="C75" s="43"/>
      <c r="D75" s="41"/>
      <c r="E75" s="41"/>
      <c r="F75" s="41"/>
      <c r="G75" s="41">
        <f t="shared" si="14"/>
        <v>0</v>
      </c>
      <c r="H75" s="41"/>
      <c r="I75" s="41"/>
      <c r="J75" s="41"/>
      <c r="K75" s="41"/>
      <c r="L75" s="113"/>
      <c r="M75" s="16"/>
    </row>
    <row r="76" spans="1:13" s="9" customFormat="1" ht="30.75" customHeight="1">
      <c r="A76" s="68" t="s">
        <v>34</v>
      </c>
      <c r="B76" s="40">
        <f>SUM(B81:B92)</f>
        <v>0</v>
      </c>
      <c r="C76" s="40">
        <f>SUM(C77:C81)</f>
        <v>0</v>
      </c>
      <c r="D76" s="40">
        <f>SUM(D79:D81)+D78</f>
        <v>2100000</v>
      </c>
      <c r="E76" s="40">
        <f t="shared" ref="E76:H76" si="15">SUM(E79:E81)</f>
        <v>0</v>
      </c>
      <c r="F76" s="40">
        <f>SUM(F77:F81)</f>
        <v>-2881100</v>
      </c>
      <c r="G76" s="40">
        <f>SUM(G77:G81)</f>
        <v>-781100</v>
      </c>
      <c r="H76" s="40">
        <f t="shared" si="15"/>
        <v>0</v>
      </c>
      <c r="I76" s="40"/>
      <c r="J76" s="40"/>
      <c r="K76" s="40"/>
      <c r="L76" s="59"/>
      <c r="M76" s="22"/>
    </row>
    <row r="77" spans="1:13" s="8" customFormat="1" ht="50.25" hidden="1" customHeight="1">
      <c r="A77" s="63" t="s">
        <v>52</v>
      </c>
      <c r="B77" s="44"/>
      <c r="C77" s="86"/>
      <c r="D77" s="41"/>
      <c r="E77" s="41"/>
      <c r="F77" s="86"/>
      <c r="G77" s="41">
        <f t="shared" ref="G77:G78" si="16">SUM(C77:F77)</f>
        <v>0</v>
      </c>
      <c r="H77" s="41"/>
      <c r="I77" s="41"/>
      <c r="J77" s="41"/>
      <c r="K77" s="41"/>
      <c r="L77" s="89"/>
      <c r="M77" s="21"/>
    </row>
    <row r="78" spans="1:13" s="8" customFormat="1" ht="53.25" customHeight="1">
      <c r="A78" s="60" t="s">
        <v>58</v>
      </c>
      <c r="B78" s="44"/>
      <c r="C78" s="41"/>
      <c r="D78" s="41">
        <v>2100000</v>
      </c>
      <c r="E78" s="41"/>
      <c r="F78" s="86">
        <v>-2881100</v>
      </c>
      <c r="G78" s="41">
        <f t="shared" si="16"/>
        <v>-781100</v>
      </c>
      <c r="H78" s="41"/>
      <c r="I78" s="41"/>
      <c r="J78" s="41"/>
      <c r="K78" s="41"/>
      <c r="L78" s="89"/>
      <c r="M78" s="21"/>
    </row>
    <row r="79" spans="1:13" s="7" customFormat="1" ht="60.75" hidden="1">
      <c r="A79" s="69" t="s">
        <v>35</v>
      </c>
      <c r="B79" s="41"/>
      <c r="C79" s="41"/>
      <c r="D79" s="41"/>
      <c r="E79" s="41"/>
      <c r="F79" s="86"/>
      <c r="G79" s="41">
        <f>SUM(C79:F79)</f>
        <v>0</v>
      </c>
      <c r="H79" s="41"/>
      <c r="I79" s="41"/>
      <c r="J79" s="41"/>
      <c r="K79" s="41"/>
      <c r="L79" s="71" t="s">
        <v>38</v>
      </c>
      <c r="M79" s="20"/>
    </row>
    <row r="80" spans="1:13" s="7" customFormat="1" ht="60.75" hidden="1">
      <c r="A80" s="69" t="s">
        <v>36</v>
      </c>
      <c r="B80" s="41"/>
      <c r="C80" s="41"/>
      <c r="D80" s="41"/>
      <c r="E80" s="41"/>
      <c r="F80" s="86"/>
      <c r="G80" s="41">
        <f t="shared" ref="G80:G95" si="17">SUM(C80:F80)</f>
        <v>0</v>
      </c>
      <c r="H80" s="41"/>
      <c r="I80" s="41"/>
      <c r="J80" s="41"/>
      <c r="K80" s="41"/>
      <c r="L80" s="71" t="s">
        <v>38</v>
      </c>
      <c r="M80" s="20"/>
    </row>
    <row r="81" spans="1:13" s="8" customFormat="1" ht="60.75" hidden="1">
      <c r="A81" s="69" t="s">
        <v>37</v>
      </c>
      <c r="B81" s="41"/>
      <c r="C81" s="41"/>
      <c r="D81" s="41"/>
      <c r="E81" s="41"/>
      <c r="F81" s="86"/>
      <c r="G81" s="41">
        <f t="shared" si="17"/>
        <v>0</v>
      </c>
      <c r="H81" s="41"/>
      <c r="I81" s="44"/>
      <c r="J81" s="44"/>
      <c r="K81" s="44"/>
      <c r="L81" s="71" t="s">
        <v>39</v>
      </c>
      <c r="M81" s="21"/>
    </row>
    <row r="82" spans="1:13" s="8" customFormat="1" hidden="1">
      <c r="A82" s="69"/>
      <c r="B82" s="41"/>
      <c r="C82" s="41"/>
      <c r="D82" s="41"/>
      <c r="E82" s="41"/>
      <c r="F82" s="70"/>
      <c r="G82" s="41">
        <f t="shared" si="17"/>
        <v>0</v>
      </c>
      <c r="H82" s="41"/>
      <c r="I82" s="44"/>
      <c r="J82" s="44"/>
      <c r="K82" s="44"/>
      <c r="L82" s="71"/>
      <c r="M82" s="21"/>
    </row>
    <row r="83" spans="1:13" s="8" customFormat="1" hidden="1">
      <c r="A83" s="69"/>
      <c r="B83" s="41"/>
      <c r="C83" s="41"/>
      <c r="D83" s="41"/>
      <c r="E83" s="41"/>
      <c r="F83" s="72"/>
      <c r="G83" s="41">
        <f t="shared" si="17"/>
        <v>0</v>
      </c>
      <c r="H83" s="41"/>
      <c r="I83" s="44"/>
      <c r="J83" s="44"/>
      <c r="K83" s="44"/>
      <c r="L83" s="38"/>
      <c r="M83" s="21"/>
    </row>
    <row r="84" spans="1:13" s="8" customFormat="1" hidden="1">
      <c r="A84" s="69"/>
      <c r="B84" s="41"/>
      <c r="C84" s="41"/>
      <c r="D84" s="41"/>
      <c r="E84" s="41"/>
      <c r="F84" s="72"/>
      <c r="G84" s="41">
        <f t="shared" si="17"/>
        <v>0</v>
      </c>
      <c r="H84" s="41"/>
      <c r="I84" s="44"/>
      <c r="J84" s="44"/>
      <c r="K84" s="44"/>
      <c r="L84" s="38"/>
      <c r="M84" s="21"/>
    </row>
    <row r="85" spans="1:13" s="8" customFormat="1" hidden="1">
      <c r="A85" s="69"/>
      <c r="B85" s="41"/>
      <c r="C85" s="41"/>
      <c r="D85" s="41"/>
      <c r="E85" s="41"/>
      <c r="F85" s="72"/>
      <c r="G85" s="41">
        <f t="shared" si="17"/>
        <v>0</v>
      </c>
      <c r="H85" s="41"/>
      <c r="I85" s="44"/>
      <c r="J85" s="44"/>
      <c r="K85" s="44"/>
      <c r="L85" s="38"/>
      <c r="M85" s="21"/>
    </row>
    <row r="86" spans="1:13" s="8" customFormat="1" ht="21" hidden="1" customHeight="1">
      <c r="A86" s="69"/>
      <c r="B86" s="41"/>
      <c r="C86" s="41"/>
      <c r="D86" s="41"/>
      <c r="E86" s="41"/>
      <c r="F86" s="72"/>
      <c r="G86" s="41">
        <f t="shared" si="17"/>
        <v>0</v>
      </c>
      <c r="H86" s="41"/>
      <c r="I86" s="44"/>
      <c r="J86" s="44"/>
      <c r="K86" s="44"/>
      <c r="L86" s="38"/>
      <c r="M86" s="21"/>
    </row>
    <row r="87" spans="1:13" s="8" customFormat="1" ht="23.25" hidden="1" customHeight="1">
      <c r="A87" s="71"/>
      <c r="B87" s="41"/>
      <c r="C87" s="41"/>
      <c r="D87" s="41"/>
      <c r="E87" s="41"/>
      <c r="F87" s="73"/>
      <c r="G87" s="41">
        <f t="shared" si="17"/>
        <v>0</v>
      </c>
      <c r="H87" s="41"/>
      <c r="I87" s="44"/>
      <c r="J87" s="44"/>
      <c r="K87" s="44"/>
      <c r="L87" s="71"/>
      <c r="M87" s="21"/>
    </row>
    <row r="88" spans="1:13" s="8" customFormat="1" ht="24.75" hidden="1" customHeight="1">
      <c r="A88" s="69"/>
      <c r="B88" s="41"/>
      <c r="C88" s="41"/>
      <c r="D88" s="41"/>
      <c r="E88" s="41"/>
      <c r="F88" s="73"/>
      <c r="G88" s="41">
        <f t="shared" si="17"/>
        <v>0</v>
      </c>
      <c r="H88" s="41"/>
      <c r="I88" s="44"/>
      <c r="J88" s="44"/>
      <c r="K88" s="44"/>
      <c r="L88" s="64"/>
      <c r="M88" s="21"/>
    </row>
    <row r="89" spans="1:13" s="8" customFormat="1" ht="21.75" hidden="1" customHeight="1">
      <c r="A89" s="45"/>
      <c r="B89" s="41"/>
      <c r="C89" s="41"/>
      <c r="D89" s="41"/>
      <c r="E89" s="41"/>
      <c r="F89" s="73"/>
      <c r="G89" s="41">
        <f t="shared" si="17"/>
        <v>0</v>
      </c>
      <c r="H89" s="41"/>
      <c r="I89" s="44"/>
      <c r="J89" s="44"/>
      <c r="K89" s="44"/>
      <c r="L89" s="64"/>
      <c r="M89" s="21"/>
    </row>
    <row r="90" spans="1:13" s="8" customFormat="1" ht="27" hidden="1" customHeight="1">
      <c r="A90" s="53"/>
      <c r="B90" s="41"/>
      <c r="C90" s="41"/>
      <c r="D90" s="41"/>
      <c r="E90" s="41"/>
      <c r="F90" s="73"/>
      <c r="G90" s="41">
        <f t="shared" si="17"/>
        <v>0</v>
      </c>
      <c r="H90" s="41"/>
      <c r="I90" s="44"/>
      <c r="J90" s="44"/>
      <c r="K90" s="44"/>
      <c r="L90" s="38"/>
      <c r="M90" s="21"/>
    </row>
    <row r="91" spans="1:13" s="8" customFormat="1" ht="28.5" hidden="1" customHeight="1">
      <c r="A91" s="53"/>
      <c r="B91" s="41"/>
      <c r="C91" s="41"/>
      <c r="D91" s="41"/>
      <c r="E91" s="41"/>
      <c r="F91" s="73"/>
      <c r="G91" s="41">
        <f t="shared" si="17"/>
        <v>0</v>
      </c>
      <c r="H91" s="41"/>
      <c r="I91" s="44"/>
      <c r="J91" s="44"/>
      <c r="K91" s="44"/>
      <c r="L91" s="64"/>
      <c r="M91" s="21"/>
    </row>
    <row r="92" spans="1:13" s="9" customFormat="1" ht="24.75" hidden="1" customHeight="1">
      <c r="A92" s="69"/>
      <c r="B92" s="41"/>
      <c r="C92" s="41"/>
      <c r="D92" s="41"/>
      <c r="E92" s="41"/>
      <c r="F92" s="73"/>
      <c r="G92" s="41">
        <f t="shared" si="17"/>
        <v>0</v>
      </c>
      <c r="H92" s="41"/>
      <c r="I92" s="41"/>
      <c r="J92" s="41"/>
      <c r="K92" s="41"/>
      <c r="L92" s="71"/>
      <c r="M92" s="22"/>
    </row>
    <row r="93" spans="1:13" s="9" customFormat="1" ht="21" hidden="1" customHeight="1">
      <c r="A93" s="53"/>
      <c r="B93" s="41"/>
      <c r="C93" s="41"/>
      <c r="D93" s="41"/>
      <c r="E93" s="41"/>
      <c r="F93" s="73"/>
      <c r="G93" s="41">
        <f t="shared" si="17"/>
        <v>0</v>
      </c>
      <c r="H93" s="41"/>
      <c r="I93" s="41"/>
      <c r="J93" s="41"/>
      <c r="K93" s="41"/>
      <c r="L93" s="71"/>
      <c r="M93" s="22"/>
    </row>
    <row r="94" spans="1:13" ht="22.5" hidden="1" customHeight="1">
      <c r="A94" s="68" t="s">
        <v>7</v>
      </c>
      <c r="B94" s="51">
        <f t="shared" ref="B94:F94" si="18">SUM(B95)</f>
        <v>0</v>
      </c>
      <c r="C94" s="51">
        <f t="shared" si="18"/>
        <v>0</v>
      </c>
      <c r="D94" s="51">
        <f t="shared" si="18"/>
        <v>0</v>
      </c>
      <c r="E94" s="51">
        <f t="shared" si="18"/>
        <v>0</v>
      </c>
      <c r="F94" s="40">
        <f t="shared" si="18"/>
        <v>0</v>
      </c>
      <c r="G94" s="41">
        <f t="shared" si="17"/>
        <v>0</v>
      </c>
      <c r="H94" s="51"/>
      <c r="I94" s="51"/>
      <c r="J94" s="51"/>
      <c r="K94" s="51"/>
      <c r="L94" s="74"/>
      <c r="M94" s="16"/>
    </row>
    <row r="95" spans="1:13" ht="31.5" hidden="1" customHeight="1">
      <c r="A95" s="60"/>
      <c r="B95" s="41"/>
      <c r="C95" s="75"/>
      <c r="D95" s="41"/>
      <c r="E95" s="41"/>
      <c r="F95" s="76"/>
      <c r="G95" s="41">
        <f t="shared" si="17"/>
        <v>0</v>
      </c>
      <c r="H95" s="41"/>
      <c r="I95" s="41"/>
      <c r="J95" s="41"/>
      <c r="K95" s="41"/>
      <c r="L95" s="77"/>
      <c r="M95" s="16"/>
    </row>
    <row r="96" spans="1:13" s="7" customFormat="1" ht="42.75" hidden="1" customHeight="1">
      <c r="A96" s="68" t="s">
        <v>3</v>
      </c>
      <c r="B96" s="51">
        <f t="shared" ref="B96" si="19">SUM(B97)</f>
        <v>0</v>
      </c>
      <c r="C96" s="51">
        <f>SUM(C97)</f>
        <v>0</v>
      </c>
      <c r="D96" s="51">
        <f t="shared" ref="D96:G96" si="20">SUM(D97)</f>
        <v>0</v>
      </c>
      <c r="E96" s="51">
        <f t="shared" si="20"/>
        <v>0</v>
      </c>
      <c r="F96" s="51">
        <f t="shared" si="20"/>
        <v>0</v>
      </c>
      <c r="G96" s="51">
        <f t="shared" si="20"/>
        <v>0</v>
      </c>
      <c r="H96" s="51"/>
      <c r="I96" s="51"/>
      <c r="J96" s="51"/>
      <c r="K96" s="51"/>
      <c r="L96" s="74"/>
      <c r="M96" s="20"/>
    </row>
    <row r="97" spans="1:14" s="7" customFormat="1" ht="79.5" hidden="1" customHeight="1">
      <c r="A97" s="60" t="s">
        <v>27</v>
      </c>
      <c r="B97" s="41"/>
      <c r="C97" s="75"/>
      <c r="D97" s="41"/>
      <c r="E97" s="41"/>
      <c r="F97" s="41"/>
      <c r="G97" s="41">
        <f>SUM(C97:F97)</f>
        <v>0</v>
      </c>
      <c r="H97" s="41"/>
      <c r="I97" s="41"/>
      <c r="J97" s="41"/>
      <c r="K97" s="41"/>
      <c r="L97" s="38" t="s">
        <v>26</v>
      </c>
      <c r="M97" s="20"/>
    </row>
    <row r="98" spans="1:14" s="7" customFormat="1" hidden="1">
      <c r="A98" s="78"/>
      <c r="B98" s="41"/>
      <c r="C98" s="75"/>
      <c r="D98" s="41"/>
      <c r="E98" s="41"/>
      <c r="F98" s="41"/>
      <c r="G98" s="41">
        <f>B98+C98+F98</f>
        <v>0</v>
      </c>
      <c r="H98" s="41"/>
      <c r="I98" s="41"/>
      <c r="J98" s="41"/>
      <c r="K98" s="41"/>
      <c r="L98" s="79"/>
      <c r="M98" s="20"/>
    </row>
    <row r="99" spans="1:14" s="9" customFormat="1" ht="33" customHeight="1">
      <c r="A99" s="80" t="s">
        <v>1</v>
      </c>
      <c r="B99" s="81" t="e">
        <f>B96+B94+B76+B54+B48+#REF!+#REF!+B39+B15+#REF!</f>
        <v>#REF!</v>
      </c>
      <c r="C99" s="81">
        <f>C96+C76+C54+C48+C39+C28+C15</f>
        <v>0</v>
      </c>
      <c r="D99" s="81">
        <f>D96+D76+D54+D48+D39+D28+D15</f>
        <v>6251213.2199999997</v>
      </c>
      <c r="E99" s="81">
        <f>E96+E76+E54+E48+E39+E28+E15</f>
        <v>0</v>
      </c>
      <c r="F99" s="81">
        <f>F96+F76+F54+F48+F39+F28+F15</f>
        <v>0</v>
      </c>
      <c r="G99" s="81">
        <f>G96+G76+G54+G48+G39+G28+G15</f>
        <v>6251213.2199999997</v>
      </c>
      <c r="H99" s="81"/>
      <c r="I99" s="81"/>
      <c r="J99" s="81"/>
      <c r="K99" s="81"/>
      <c r="L99" s="82"/>
      <c r="M99" s="23"/>
      <c r="N99" s="10"/>
    </row>
    <row r="100" spans="1:14" s="9" customFormat="1">
      <c r="A100" s="102" t="s">
        <v>58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4"/>
      <c r="M100" s="23"/>
    </row>
    <row r="101" spans="1:14" ht="17.25" customHeight="1">
      <c r="A101" s="105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7"/>
      <c r="M101" s="16"/>
      <c r="N101" s="3"/>
    </row>
    <row r="102" spans="1:14">
      <c r="A102" s="108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10"/>
      <c r="M102" s="16"/>
      <c r="N102" s="3"/>
    </row>
    <row r="103" spans="1:14" ht="51" customHeight="1">
      <c r="A103" s="16"/>
      <c r="B103" s="17">
        <f>G99-C99-B97</f>
        <v>6251213.2199999997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4">
      <c r="D104" s="3"/>
      <c r="N104" s="3"/>
    </row>
    <row r="105" spans="1:14">
      <c r="G105" s="3"/>
      <c r="H105" s="3"/>
      <c r="I105" s="3"/>
      <c r="J105" s="3"/>
      <c r="K105" s="3"/>
    </row>
  </sheetData>
  <mergeCells count="19">
    <mergeCell ref="A100:L102"/>
    <mergeCell ref="A8:F8"/>
    <mergeCell ref="A9:F9"/>
    <mergeCell ref="A12:F12"/>
    <mergeCell ref="L74:L75"/>
    <mergeCell ref="L16:L17"/>
    <mergeCell ref="L60:L61"/>
    <mergeCell ref="L66:L68"/>
    <mergeCell ref="L30:L31"/>
    <mergeCell ref="H1:I1"/>
    <mergeCell ref="A2:G2"/>
    <mergeCell ref="A3:F3"/>
    <mergeCell ref="A4:F4"/>
    <mergeCell ref="A5:F5"/>
    <mergeCell ref="A7:F7"/>
    <mergeCell ref="A13:F13"/>
    <mergeCell ref="A6:F6"/>
    <mergeCell ref="A10:F10"/>
    <mergeCell ref="A11:F11"/>
  </mergeCells>
  <pageMargins left="0.31496062992125984" right="0.31496062992125984" top="0.35433070866141736" bottom="0.39370078740157483" header="0" footer="0"/>
  <pageSetup paperSize="9" scale="41" fitToHeight="3" orientation="portrait" r:id="rId1"/>
  <colBreaks count="1" manualBreakCount="1">
    <brk id="6" min="1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 (2)</vt:lpstr>
      <vt:lpstr>'Лист (2)'!Область_друку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2021-04-28T12:08:20Z</cp:lastPrinted>
  <dcterms:created xsi:type="dcterms:W3CDTF">2016-08-18T11:09:24Z</dcterms:created>
  <dcterms:modified xsi:type="dcterms:W3CDTF">2021-04-28T13:18:42Z</dcterms:modified>
</cp:coreProperties>
</file>