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60" windowHeight="6705" tabRatio="783"/>
  </bookViews>
  <sheets>
    <sheet name="Звіт" sheetId="8" r:id="rId1"/>
    <sheet name="1.1. Інша інфо_1" sheetId="9" r:id="rId2"/>
    <sheet name="1.2. Інша інфо_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аа">'[13]7  Інші витрати'!#REF!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Звіт!$32:$34</definedName>
    <definedName name="Заголовки_для_печати_МИ" localSheetId="1">'[28]1993'!$1:$3,'[28]1993'!$A:$A</definedName>
    <definedName name="Заголовки_для_печати_МИ" localSheetId="2">'[28]1993'!$1:$3,'[28]1993'!$A:$A</definedName>
    <definedName name="Заголовки_для_печати_МИ">'[28]1993'!$1:$3,'[28]1993'!$A:$A</definedName>
    <definedName name="і">[30]Inform!$F$2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'[29]7  Інші витрати'!#REF!</definedName>
    <definedName name="іваіа" localSheetId="2">'[29]7  Інші витрати'!#REF!</definedName>
    <definedName name="іваіа">'[29]7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'[29]7  Інші витрати'!#REF!</definedName>
    <definedName name="йцукц" localSheetId="2">'[29]7  Інші витрати'!#REF!</definedName>
    <definedName name="йцукц">'[29]7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л" localSheetId="1">#REF!</definedName>
    <definedName name="л" localSheetId="2">#REF!</definedName>
    <definedName name="л">#REF!</definedName>
    <definedName name="лікарі">#REF!</definedName>
    <definedName name="_xlnm.Print_Area" localSheetId="1">'1.1. Інша інфо_1'!$A$1:$M$54</definedName>
    <definedName name="_xlnm.Print_Area" localSheetId="2">'1.2. Інша інфо_2'!$A$1:$AE$87</definedName>
    <definedName name="_xlnm.Print_Area" localSheetId="0">Звіт!$A$1:$H$146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2">#REF!</definedName>
    <definedName name="р">#REF!</definedName>
    <definedName name="сімейний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'[29]7  Інші витрати'!#REF!</definedName>
    <definedName name="фіваіф" localSheetId="2">'[29]7  Інші витрати'!#REF!</definedName>
    <definedName name="фіваіф">'[29]7  Інші витрати'!#REF!</definedName>
    <definedName name="фф">'[26]МТР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D135" i="8" l="1"/>
  <c r="D96" i="8" l="1"/>
  <c r="E46" i="8" l="1"/>
  <c r="L52" i="9" l="1"/>
  <c r="L46" i="9" l="1"/>
  <c r="L43" i="9"/>
  <c r="L41" i="9"/>
  <c r="F39" i="9" l="1"/>
  <c r="H39" i="9"/>
  <c r="J43" i="9"/>
  <c r="AE31" i="15"/>
  <c r="AE30" i="15"/>
  <c r="U34" i="15"/>
  <c r="U33" i="15"/>
  <c r="U31" i="15"/>
  <c r="AC34" i="15"/>
  <c r="AE34" i="15" s="1"/>
  <c r="T34" i="15" l="1"/>
  <c r="AD34" i="15" s="1"/>
  <c r="S35" i="15"/>
  <c r="H91" i="8" l="1"/>
  <c r="G91" i="8"/>
  <c r="H40" i="8"/>
  <c r="G40" i="8"/>
  <c r="G83" i="8" l="1"/>
  <c r="H50" i="8"/>
  <c r="H118" i="8" l="1"/>
  <c r="H119" i="8"/>
  <c r="H117" i="8"/>
  <c r="G118" i="8"/>
  <c r="G119" i="8"/>
  <c r="G117" i="8"/>
  <c r="G44" i="8"/>
  <c r="H44" i="8"/>
  <c r="D137" i="8"/>
  <c r="D126" i="8"/>
  <c r="U30" i="15" l="1"/>
  <c r="T33" i="15"/>
  <c r="T31" i="15"/>
  <c r="T30" i="15"/>
  <c r="AA34" i="15"/>
  <c r="AA31" i="15"/>
  <c r="AA33" i="15"/>
  <c r="AA30" i="15"/>
  <c r="F50" i="9"/>
  <c r="H50" i="9"/>
  <c r="T35" i="15" l="1"/>
  <c r="H23" i="9"/>
  <c r="L47" i="9"/>
  <c r="L50" i="9"/>
  <c r="L40" i="9"/>
  <c r="L45" i="9"/>
  <c r="J48" i="9"/>
  <c r="J49" i="9"/>
  <c r="J50" i="9"/>
  <c r="J51" i="9"/>
  <c r="J52" i="9"/>
  <c r="J41" i="9"/>
  <c r="J42" i="9"/>
  <c r="J45" i="9"/>
  <c r="J46" i="9"/>
  <c r="J47" i="9"/>
  <c r="J40" i="9"/>
  <c r="H44" i="9"/>
  <c r="F44" i="9"/>
  <c r="F54" i="9" s="1"/>
  <c r="L15" i="9"/>
  <c r="L17" i="9"/>
  <c r="L18" i="9"/>
  <c r="L19" i="9"/>
  <c r="L20" i="9"/>
  <c r="L21" i="9"/>
  <c r="L11" i="9"/>
  <c r="L12" i="9"/>
  <c r="L13" i="9"/>
  <c r="L14" i="9"/>
  <c r="J17" i="9"/>
  <c r="J18" i="9"/>
  <c r="J19" i="9"/>
  <c r="J20" i="9"/>
  <c r="J21" i="9"/>
  <c r="J11" i="9"/>
  <c r="J12" i="9"/>
  <c r="J13" i="9"/>
  <c r="J14" i="9"/>
  <c r="J15" i="9"/>
  <c r="F23" i="9"/>
  <c r="F24" i="9"/>
  <c r="F25" i="9"/>
  <c r="F26" i="9"/>
  <c r="F27" i="9"/>
  <c r="H24" i="9"/>
  <c r="H25" i="9"/>
  <c r="H26" i="9"/>
  <c r="L26" i="9" s="1"/>
  <c r="H27" i="9"/>
  <c r="J44" i="9" l="1"/>
  <c r="L24" i="9"/>
  <c r="L27" i="9"/>
  <c r="J25" i="9"/>
  <c r="J26" i="9"/>
  <c r="L25" i="9"/>
  <c r="L39" i="9"/>
  <c r="L44" i="9"/>
  <c r="J39" i="9"/>
  <c r="J24" i="9"/>
  <c r="H54" i="9"/>
  <c r="J23" i="9"/>
  <c r="J27" i="9"/>
  <c r="L23" i="9"/>
  <c r="H10" i="9"/>
  <c r="F120" i="8"/>
  <c r="H98" i="8"/>
  <c r="H101" i="8"/>
  <c r="H77" i="8"/>
  <c r="H78" i="8"/>
  <c r="H79" i="8"/>
  <c r="H80" i="8"/>
  <c r="H81" i="8"/>
  <c r="H82" i="8"/>
  <c r="H84" i="8"/>
  <c r="H64" i="8"/>
  <c r="H65" i="8"/>
  <c r="H66" i="8"/>
  <c r="H67" i="8"/>
  <c r="H68" i="8"/>
  <c r="H69" i="8"/>
  <c r="H70" i="8"/>
  <c r="H71" i="8"/>
  <c r="H72" i="8"/>
  <c r="H74" i="8"/>
  <c r="H75" i="8"/>
  <c r="H76" i="8"/>
  <c r="H53" i="8"/>
  <c r="H54" i="8"/>
  <c r="H56" i="8"/>
  <c r="H57" i="8"/>
  <c r="H58" i="8"/>
  <c r="H60" i="8"/>
  <c r="H62" i="8"/>
  <c r="H63" i="8"/>
  <c r="H41" i="8"/>
  <c r="H42" i="8"/>
  <c r="H45" i="8"/>
  <c r="H48" i="8"/>
  <c r="H49" i="8"/>
  <c r="H51" i="8"/>
  <c r="H52" i="8"/>
  <c r="H37" i="8"/>
  <c r="H39" i="8"/>
  <c r="G98" i="8"/>
  <c r="G99" i="8"/>
  <c r="G101" i="8"/>
  <c r="G102" i="8"/>
  <c r="G84" i="8"/>
  <c r="G81" i="8"/>
  <c r="G82" i="8"/>
  <c r="G68" i="8"/>
  <c r="G69" i="8"/>
  <c r="G70" i="8"/>
  <c r="G71" i="8"/>
  <c r="G72" i="8"/>
  <c r="G74" i="8"/>
  <c r="G75" i="8"/>
  <c r="G76" i="8"/>
  <c r="G77" i="8"/>
  <c r="G78" i="8"/>
  <c r="G79" i="8"/>
  <c r="G80" i="8"/>
  <c r="G62" i="8"/>
  <c r="G63" i="8"/>
  <c r="G64" i="8"/>
  <c r="G65" i="8"/>
  <c r="G66" i="8"/>
  <c r="G67" i="8"/>
  <c r="G60" i="8"/>
  <c r="G47" i="8"/>
  <c r="G48" i="8"/>
  <c r="G49" i="8"/>
  <c r="G50" i="8"/>
  <c r="G51" i="8"/>
  <c r="G52" i="8"/>
  <c r="G53" i="8"/>
  <c r="G54" i="8"/>
  <c r="G56" i="8"/>
  <c r="G57" i="8"/>
  <c r="G58" i="8"/>
  <c r="G42" i="8"/>
  <c r="G45" i="8"/>
  <c r="G41" i="8"/>
  <c r="G37" i="8"/>
  <c r="G39" i="8"/>
  <c r="F38" i="8"/>
  <c r="C50" i="9" l="1"/>
  <c r="C44" i="9"/>
  <c r="C39" i="9"/>
  <c r="F36" i="8"/>
  <c r="D134" i="8" s="1"/>
  <c r="L54" i="9"/>
  <c r="J54" i="9"/>
  <c r="F112" i="8" l="1"/>
  <c r="F16" i="9"/>
  <c r="F10" i="9"/>
  <c r="E120" i="8"/>
  <c r="F96" i="8"/>
  <c r="E96" i="8"/>
  <c r="F73" i="8"/>
  <c r="F61" i="8"/>
  <c r="F55" i="8"/>
  <c r="E73" i="8"/>
  <c r="E55" i="8"/>
  <c r="E61" i="8"/>
  <c r="H120" i="8" l="1"/>
  <c r="G120" i="8"/>
  <c r="J10" i="9"/>
  <c r="L10" i="9"/>
  <c r="F22" i="9"/>
  <c r="F46" i="8"/>
  <c r="G55" i="8"/>
  <c r="H55" i="8"/>
  <c r="H61" i="8"/>
  <c r="G61" i="8"/>
  <c r="H96" i="8"/>
  <c r="G96" i="8"/>
  <c r="H73" i="8"/>
  <c r="G73" i="8"/>
  <c r="E43" i="8"/>
  <c r="E38" i="8"/>
  <c r="G46" i="8" l="1"/>
  <c r="F43" i="8"/>
  <c r="H46" i="8"/>
  <c r="H38" i="8"/>
  <c r="G38" i="8"/>
  <c r="E36" i="8"/>
  <c r="E113" i="8"/>
  <c r="S47" i="15"/>
  <c r="Q47" i="15"/>
  <c r="O47" i="15"/>
  <c r="K47" i="15"/>
  <c r="I47" i="15"/>
  <c r="G47" i="15"/>
  <c r="E47" i="15"/>
  <c r="M43" i="15"/>
  <c r="M47" i="15" s="1"/>
  <c r="P35" i="15"/>
  <c r="O35" i="15"/>
  <c r="N35" i="15"/>
  <c r="K35" i="15"/>
  <c r="J35" i="15"/>
  <c r="AD33" i="15"/>
  <c r="AC33" i="15"/>
  <c r="AE33" i="15" s="1"/>
  <c r="L33" i="15"/>
  <c r="AC32" i="15"/>
  <c r="L32" i="15"/>
  <c r="AD31" i="15"/>
  <c r="AC31" i="15"/>
  <c r="L31" i="15"/>
  <c r="AD30" i="15"/>
  <c r="AC30" i="15"/>
  <c r="L30" i="15"/>
  <c r="W22" i="15"/>
  <c r="T22" i="15"/>
  <c r="Q22" i="15"/>
  <c r="V11" i="15"/>
  <c r="R11" i="15"/>
  <c r="N11" i="15"/>
  <c r="H16" i="9"/>
  <c r="F113" i="8" l="1"/>
  <c r="F114" i="8" s="1"/>
  <c r="H43" i="8"/>
  <c r="G43" i="8"/>
  <c r="H22" i="9"/>
  <c r="J16" i="9"/>
  <c r="L16" i="9"/>
  <c r="H36" i="8"/>
  <c r="G36" i="8"/>
  <c r="E112" i="8"/>
  <c r="L35" i="15"/>
  <c r="AC35" i="15"/>
  <c r="AE35" i="15" s="1"/>
  <c r="D136" i="8" l="1"/>
  <c r="G113" i="8"/>
  <c r="H113" i="8"/>
  <c r="L22" i="9"/>
  <c r="J22" i="9"/>
  <c r="H112" i="8"/>
  <c r="G112" i="8"/>
  <c r="E114" i="8"/>
  <c r="AD32" i="15" l="1"/>
  <c r="AD35" i="15"/>
  <c r="Q35" i="15"/>
  <c r="Q32" i="15"/>
  <c r="AA32" i="15" s="1"/>
  <c r="AA35" i="15" s="1"/>
  <c r="Q36" i="15" l="1"/>
  <c r="L36" i="15"/>
  <c r="G36" i="15"/>
  <c r="AA36" i="15" s="1"/>
  <c r="V36" i="15"/>
  <c r="U35" i="15"/>
</calcChain>
</file>

<file path=xl/sharedStrings.xml><?xml version="1.0" encoding="utf-8"?>
<sst xmlns="http://schemas.openxmlformats.org/spreadsheetml/2006/main" count="367" uniqueCount="279">
  <si>
    <t xml:space="preserve"> </t>
  </si>
  <si>
    <t>ЗАТВЕРДЖЕНО :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</si>
  <si>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</si>
  <si>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</si>
  <si>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</si>
  <si>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</si>
  <si>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</si>
  <si>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</si>
  <si>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</si>
  <si>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</si>
  <si>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</si>
  <si>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</si>
  <si>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</si>
  <si>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</si>
  <si>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</si>
  <si>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</si>
  <si>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</si>
  <si>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</si>
  <si>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</si>
  <si>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</si>
  <si>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</si>
  <si>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</si>
  <si>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</si>
  <si>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</si>
  <si>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</si>
  <si>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</si>
  <si>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</si>
  <si>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</si>
  <si>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Дохід з місцевого бюджету за цільовими програмами, у т.ч.:</t>
  </si>
  <si>
    <t>назва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</si>
  <si>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</si>
  <si>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</si>
  <si>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</si>
  <si>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</si>
  <si>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</si>
  <si>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</si>
  <si>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</si>
  <si>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</si>
  <si>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</si>
  <si>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</si>
  <si>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</si>
  <si>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</si>
  <si>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</si>
  <si>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</si>
  <si>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</si>
  <si>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 xml:space="preserve">         (ініціали, прізвище)    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</si>
  <si>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</si>
  <si>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</si>
  <si>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</si>
  <si>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</si>
  <si>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</si>
  <si>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</si>
  <si>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</si>
  <si>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</si>
  <si>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</si>
  <si>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Факт нарастаючим підсумком з початку року</t>
  </si>
  <si>
    <t>минулий рік</t>
  </si>
  <si>
    <t>поточний рік</t>
  </si>
  <si>
    <t>план</t>
  </si>
  <si>
    <t>факт</t>
  </si>
  <si>
    <t>виконання,%</t>
  </si>
  <si>
    <t>лікарські засоби</t>
  </si>
  <si>
    <t>Поточний ремонт</t>
  </si>
  <si>
    <t>оплата твердого палива</t>
  </si>
  <si>
    <t>оплата вивезення побутових відходів</t>
  </si>
  <si>
    <t>Зовнішні послуги з медичної допомоги</t>
  </si>
  <si>
    <t>Страхування</t>
  </si>
  <si>
    <t>ТО/сервісне обслуговування/поверка НМА/ННМА(ППЗ)</t>
  </si>
  <si>
    <t>доходи з місцевого бюджету цільового фінансування по капітальних видатках</t>
  </si>
  <si>
    <t>Фонд оплати праці</t>
  </si>
  <si>
    <t>Матеріальні витрати</t>
  </si>
  <si>
    <t xml:space="preserve">Інші послуги </t>
  </si>
  <si>
    <t xml:space="preserve">Інші видатки від операційної діяльності </t>
  </si>
  <si>
    <t>нарахування на оплату праці</t>
  </si>
  <si>
    <t>придбання та супровід програмного забезпечення</t>
  </si>
  <si>
    <t>юридичні та нотаріальні послуги</t>
  </si>
  <si>
    <t>зв'язок, інтернет</t>
  </si>
  <si>
    <t>інші (назва)</t>
  </si>
  <si>
    <t xml:space="preserve"> Капітальні інвестиції, у т.ч.: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</si>
  <si>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</si>
  <si>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</si>
  <si>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</si>
  <si>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VІ. Коефіцієнтний аналіз</t>
  </si>
  <si>
    <t>Штатна чисельність працівників</t>
  </si>
  <si>
    <t xml:space="preserve">Дохід за програмою медичних гарантій </t>
  </si>
  <si>
    <t xml:space="preserve"> Видатки операційні , у т.ч.</t>
  </si>
  <si>
    <t xml:space="preserve">   вироби медичного призначення</t>
  </si>
  <si>
    <t>засоби індивідуального захисту</t>
  </si>
  <si>
    <t xml:space="preserve">   паливно-мастильні матеріали</t>
  </si>
  <si>
    <t xml:space="preserve">   інші матеріали</t>
  </si>
  <si>
    <t>Інші операційні видатки</t>
  </si>
  <si>
    <t>Службові відрядження медичних працівників</t>
  </si>
  <si>
    <t>Підготовка (перепідготовка) кадрів  та підвищення кваліфікації медичних працівників</t>
  </si>
  <si>
    <t>Зв'язок, інтернет (ІР телефонія)</t>
  </si>
  <si>
    <t xml:space="preserve">Прибирання прибудинкових теріторій </t>
  </si>
  <si>
    <t>фонд оплати праці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</si>
  <si>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</si>
  <si>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</si>
  <si>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</si>
  <si>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</si>
  <si>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 xml:space="preserve">Адміністративні видатки  всього, у тому числі: </t>
  </si>
  <si>
    <t>Неопераційні видатки</t>
  </si>
  <si>
    <t xml:space="preserve">   назва</t>
  </si>
  <si>
    <t xml:space="preserve">інші адміністративні видатки  </t>
  </si>
  <si>
    <t>II. Інвестиційна діяльність</t>
  </si>
  <si>
    <t>IІІ. Фінансова діяльність</t>
  </si>
  <si>
    <r>
      <t>Нерозподілені доходи (</t>
    </r>
    <r>
      <rPr>
        <sz val="14"/>
        <rFont val="Times New Roman"/>
        <family val="1"/>
        <charset val="204"/>
      </rPr>
      <t>залишок коштів)</t>
    </r>
  </si>
  <si>
    <t xml:space="preserve">ІУ. Розрахунки з бюджетом </t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</si>
  <si>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</si>
  <si>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</si>
  <si>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</si>
  <si>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Інші операційні доходи</t>
  </si>
  <si>
    <t xml:space="preserve">Необоротні активи </t>
  </si>
  <si>
    <t>VIІ. Додаткова інформація</t>
  </si>
  <si>
    <t>Заборгованість перед працівниками за заробітною платою</t>
  </si>
  <si>
    <t>відхилення +/-</t>
  </si>
  <si>
    <t>Доходи (надходження) від операційної дфяльності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</si>
  <si>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</si>
  <si>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</si>
  <si>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</si>
  <si>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</si>
  <si>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</si>
  <si>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</si>
  <si>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Амортизація, усього</t>
  </si>
  <si>
    <t>Усього виплат на користь держави</t>
  </si>
  <si>
    <t xml:space="preserve">         в т.ч. основні засоби (первісна вартість)</t>
  </si>
  <si>
    <t>Звітний період (рік)</t>
  </si>
  <si>
    <t>Найменування видів надходжень</t>
  </si>
  <si>
    <t>Усього</t>
  </si>
  <si>
    <t>за звітний період</t>
  </si>
  <si>
    <t>за минулий рік</t>
  </si>
  <si>
    <t>Відхилення, %</t>
  </si>
  <si>
    <t>Відхилення,  +/-</t>
  </si>
  <si>
    <t>Фактичний показник за звітний період</t>
  </si>
  <si>
    <t>План за звітний період</t>
  </si>
  <si>
    <t>Факт відповідного періоду минулого року</t>
  </si>
  <si>
    <t>Питома вага в загальному обсязі надходжень, %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</si>
  <si>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</si>
  <si>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</si>
  <si>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</si>
  <si>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фінансового плану</t>
  </si>
  <si>
    <t>Заборгованість із заробітної плати</t>
  </si>
  <si>
    <t>Молодший медичний персонал</t>
  </si>
  <si>
    <t>Середній медичний персонал</t>
  </si>
  <si>
    <t>Лікарі</t>
  </si>
  <si>
    <t>Керівники</t>
  </si>
  <si>
    <t>Середньомісячні витрати на оплату праці одного працівника (грн), усього, у тому числі:</t>
  </si>
  <si>
    <t>Фонд оплати праці, тис. грн, у тому числі:</t>
  </si>
  <si>
    <r>
      <t xml:space="preserve">Виконання,%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</si>
  <si>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t>Факт звітного періоду</t>
  </si>
  <si>
    <t>План звітного періоду</t>
  </si>
  <si>
    <t xml:space="preserve">      1. Дані про підприємство, персонал та витрати на оплату праці</t>
  </si>
  <si>
    <t>(найменування підприємства)</t>
  </si>
  <si>
    <t>Інформація</t>
  </si>
  <si>
    <t>факт звітного періоду</t>
  </si>
  <si>
    <t>план звітного періоду</t>
  </si>
  <si>
    <t>№ з/п</t>
  </si>
  <si>
    <t>Коефіцієнт доходів за програмою медичних гарантій (дохід  за програмою медичних гарантій, рядок 101/ усього доходів, рядок 400)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</si>
  <si>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</si>
  <si>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</si>
  <si>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</si>
  <si>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</si>
  <si>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</si>
  <si>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</si>
  <si>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
із зазначенням органу, який його погодив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</si>
  <si>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</si>
  <si>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</si>
  <si>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</si>
  <si>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</si>
  <si>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        і закінчення будівництва</t>
  </si>
  <si>
    <t xml:space="preserve">Найменування об’єктів </t>
  </si>
  <si>
    <t>Відсоток</t>
  </si>
  <si>
    <t xml:space="preserve">ІІІ </t>
  </si>
  <si>
    <t>відхмлення, %</t>
  </si>
  <si>
    <t>відхилення, +/-</t>
  </si>
  <si>
    <t xml:space="preserve">Інші джерела </t>
  </si>
  <si>
    <t xml:space="preserve">Власні кошти </t>
  </si>
  <si>
    <t>Бюджетне фінансування</t>
  </si>
  <si>
    <t>Залучення кредитних коштів</t>
  </si>
  <si>
    <t>Найменування об’єкта</t>
  </si>
  <si>
    <t>тис. грн (без ПДВ)</t>
  </si>
  <si>
    <t>факт
відповідного періоду       минулого року</t>
  </si>
  <si>
    <t>Виконання, %                             (факт звітного періоду/план звітного періоду)</t>
  </si>
  <si>
    <t>Відхилення, +/-                                 (факт звітного періоду/план звітного періоду)</t>
  </si>
  <si>
    <t>Витрати, усього тис. грн.</t>
  </si>
  <si>
    <t>Дата початку оренди</t>
  </si>
  <si>
    <t>Мета використання</t>
  </si>
  <si>
    <t>Марка</t>
  </si>
  <si>
    <t>Договір</t>
  </si>
  <si>
    <t>Виконання, %               (факт звітного періоду/план звітного періоду)</t>
  </si>
  <si>
    <t>Відхилення, +/-            (факт звітного періоду/план звітного періоду)</t>
  </si>
  <si>
    <t>Витрати, усього грн.</t>
  </si>
  <si>
    <t>Рік випуску</t>
  </si>
  <si>
    <t>У. Майновий стан</t>
  </si>
  <si>
    <t>Запаси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</si>
  <si>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</si>
  <si>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>Незавершені капітальні інвестиції</t>
  </si>
  <si>
    <t xml:space="preserve">   дезинфекційні засоби</t>
  </si>
  <si>
    <t xml:space="preserve">   інші медичні засоби</t>
  </si>
  <si>
    <t>Інший персонал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</si>
  <si>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</si>
  <si>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>Охоронні послуги об"єктів</t>
  </si>
  <si>
    <t>Послуги протипожежного захисту</t>
  </si>
  <si>
    <t>Коефіцієнт відношення капітальних інвестицій до загальних видатків (капітальні інвестиції, рядок 210/ усього видатків, рядок 500)</t>
  </si>
  <si>
    <t>Коефіцієнт зносу основних засобів (сума зносу, рядок 7031 / первісна вартість основних засобів, рядок 7021)</t>
  </si>
  <si>
    <t>Коефіцієнт відношення капітальних інвестицій до амортизації (капітальні інвестиції, рядок 210 / амортизація, рядок 703)</t>
  </si>
  <si>
    <t xml:space="preserve">1. Доходи за програмою медичних гарантій за пакетами медичних послуг 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</si>
  <si>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</si>
  <si>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</si>
  <si>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</si>
  <si>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>2. Дохід з місцевого бюджету за цільовими програмами, у т.ч.:</t>
  </si>
  <si>
    <t>покриття вартості комунальних послуг та енергоносіїв надавача ПМД</t>
  </si>
  <si>
    <t>відшкодування витрат на оплату праці лікарів- інтернів</t>
  </si>
  <si>
    <t>Передбачено програмою</t>
  </si>
  <si>
    <t>Фактичне виконання</t>
  </si>
  <si>
    <t>К-ть</t>
  </si>
  <si>
    <t>інші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</si>
  <si>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</si>
  <si>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</si>
  <si>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7. Капітальне будівництво (рядок 211)</t>
  </si>
  <si>
    <t>Найменування</t>
  </si>
  <si>
    <t>Од. виміру</t>
  </si>
  <si>
    <t>Сума, грн.</t>
  </si>
  <si>
    <t>Сума,грн.</t>
  </si>
  <si>
    <t xml:space="preserve">Відхилення </t>
  </si>
  <si>
    <t>Причина відхилення</t>
  </si>
  <si>
    <t>(посада)</t>
  </si>
  <si>
    <t>(підпис)</t>
  </si>
  <si>
    <t>(ініціали, прізвище)</t>
  </si>
  <si>
    <t>…</t>
  </si>
  <si>
    <t xml:space="preserve">      3. Інформація про бізнес підприємства </t>
  </si>
  <si>
    <t>до рішення виконавчого комітету Мукачівської міської ради</t>
  </si>
  <si>
    <t>О. ЛЕНДЄЛ</t>
  </si>
  <si>
    <t>Код рядка</t>
  </si>
  <si>
    <t>Оптимальне значення</t>
  </si>
  <si>
    <t>Примітка</t>
  </si>
  <si>
    <t>6</t>
  </si>
  <si>
    <t>7</t>
  </si>
  <si>
    <t>8</t>
  </si>
  <si>
    <t>збільшення (0,7-0,9)</t>
  </si>
  <si>
    <t>зменшення (≤0,5, ↓)</t>
  </si>
  <si>
    <t>Характеризує інвестиційну політику підприємства</t>
  </si>
  <si>
    <t>х</t>
  </si>
  <si>
    <t>8. Коефіцієнтний аналіз</t>
  </si>
  <si>
    <t>9. Інформація про виконання окремих заходів по реалізації державних (регіональних) програм, не віднесені до заходів розвитку (рядок 170)</t>
  </si>
  <si>
    <t>3. Інші операційні доходи (розшифрувати)</t>
  </si>
  <si>
    <t xml:space="preserve">Додаток                  </t>
  </si>
  <si>
    <t>Міський голова</t>
  </si>
  <si>
    <t>Балога А.В.</t>
  </si>
  <si>
    <t>"                 "</t>
  </si>
  <si>
    <t>2021р.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</si>
  <si>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</si>
  <si>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Комунальне підприємство</t>
  </si>
  <si>
    <r>
      <t>Охорона здоров</t>
    </r>
    <r>
      <rPr>
        <sz val="14"/>
        <rFont val="Calibri"/>
        <family val="2"/>
        <charset val="204"/>
      </rPr>
      <t>"҆</t>
    </r>
    <r>
      <rPr>
        <sz val="14"/>
        <rFont val="Times New Roman"/>
        <family val="1"/>
        <charset val="204"/>
      </rPr>
      <t>я</t>
    </r>
  </si>
  <si>
    <t>Діяльність лікарняних закладів</t>
  </si>
  <si>
    <t>тис.грн.</t>
  </si>
  <si>
    <t>Комунальна</t>
  </si>
  <si>
    <t>89600, Закарпатська обл.,м.Мукачево, вул. Я.Мудрого,48</t>
  </si>
  <si>
    <t>86.10</t>
  </si>
  <si>
    <t>Чубірко Мирослава Михайлівна</t>
  </si>
  <si>
    <t>+380509139866</t>
  </si>
  <si>
    <t>Звітний період квартал</t>
  </si>
  <si>
    <r>
      <t xml:space="preserve">Відхилення,+/-                    </t>
    </r>
    <r>
      <rPr>
        <sz val="12"/>
        <rFont val="Times New Roman"/>
        <family val="1"/>
        <charset val="204"/>
      </rPr>
      <t xml:space="preserve"> (факт звітного періоду-план звітного періоду)</t>
    </r>
  </si>
  <si>
    <t>дохід від операційної оренди активів</t>
  </si>
  <si>
    <t xml:space="preserve">дохід в сумі відсотків, отриманих на залишки коштів на поточних рахунках у банках </t>
  </si>
  <si>
    <t>витрати, пов"язані з використанням власних та орендованих службових автомобілів</t>
  </si>
  <si>
    <t>виконання, %</t>
  </si>
  <si>
    <t>виконан ня, %</t>
  </si>
  <si>
    <t>Комунального некомерціного підприємства "Центр первинної медико-санітарної допомоги Мукачівської міської територіальної громади"</t>
  </si>
  <si>
    <t>86.10 Діяльність лікарняних закладів</t>
  </si>
  <si>
    <t>ЗВІТ ПРО ВИКОНАННЯ ФІНАНСОВОГО ПЛАНУ ПІДПРИЄМСТВА ЗА   ІІ квартал 2021 року</t>
  </si>
  <si>
    <t>6. Джерела капітальних інвестицій (нарастаючим підсумком)</t>
  </si>
  <si>
    <t>благодійна допомога</t>
  </si>
  <si>
    <t xml:space="preserve">на виплату працівникам доплати по  COVID-19 </t>
  </si>
  <si>
    <t>вакцінація від гострої респіраторної хвороби COVID-19 спричиненої короновірусом SARS-CoV-2</t>
  </si>
  <si>
    <t>до звіту про виконання фінансового плану за  ІІ квартал 2021 року</t>
  </si>
  <si>
    <t>№          від               2021 року</t>
  </si>
  <si>
    <t>Керуючий справами виконавчого комітету Мукачівської міської ради</t>
  </si>
  <si>
    <t>Мукачівська міська територіальна громада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</si>
</sst>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;[Red]0.0"/>
    <numFmt numFmtId="171" formatCode="#,##0.0;[Red]#,##0.0"/>
    <numFmt numFmtId="172" formatCode="_-* #,##0.0_₴_-;\-* #,##0.0_₴_-;_-* &quot;-&quot;?_₴_-;_-@_-"/>
    <numFmt numFmtId="173" formatCode="#,##0.00;[Red]#,##0.00"/>
    <numFmt numFmtId="174" formatCode="0.00;[Red]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trike/>
      <sz val="16"/>
      <name val="Times New Roman"/>
      <family val="1"/>
      <charset val="204"/>
    </font>
    <font>
      <sz val="14"/>
      <name val="Calibri"/>
      <family val="2"/>
      <charset val="204"/>
    </font>
    <font>
      <sz val="16"/>
      <color rgb="FF0070C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</cellStyleXfs>
  <cellXfs count="57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 indent="2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2"/>
    </xf>
    <xf numFmtId="0" fontId="10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indent="2"/>
    </xf>
    <xf numFmtId="0" fontId="12" fillId="0" borderId="6" xfId="1" applyFont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168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69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/>
    <xf numFmtId="0" fontId="4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5" fillId="0" borderId="0" xfId="1" applyFont="1" applyFill="1"/>
    <xf numFmtId="49" fontId="5" fillId="0" borderId="0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69" fontId="3" fillId="4" borderId="7" xfId="1" applyNumberFormat="1" applyFont="1" applyFill="1" applyBorder="1" applyAlignment="1">
      <alignment horizontal="center" vertical="center" wrapText="1"/>
    </xf>
    <xf numFmtId="169" fontId="3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170" fontId="9" fillId="4" borderId="7" xfId="1" applyNumberFormat="1" applyFont="1" applyFill="1" applyBorder="1" applyAlignment="1">
      <alignment horizontal="center" vertical="center" wrapText="1"/>
    </xf>
    <xf numFmtId="167" fontId="5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67" fontId="18" fillId="0" borderId="8" xfId="1" applyNumberFormat="1" applyFont="1" applyFill="1" applyBorder="1" applyAlignment="1">
      <alignment vertical="center" wrapText="1"/>
    </xf>
    <xf numFmtId="167" fontId="18" fillId="0" borderId="9" xfId="1" applyNumberFormat="1" applyFont="1" applyFill="1" applyBorder="1" applyAlignment="1">
      <alignment vertical="center" wrapText="1"/>
    </xf>
    <xf numFmtId="167" fontId="7" fillId="0" borderId="8" xfId="1" applyNumberFormat="1" applyFont="1" applyFill="1" applyBorder="1" applyAlignment="1">
      <alignment vertical="center" wrapText="1"/>
    </xf>
    <xf numFmtId="167" fontId="7" fillId="0" borderId="9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 shrinkToFit="1"/>
    </xf>
    <xf numFmtId="3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 wrapText="1"/>
    </xf>
    <xf numFmtId="169" fontId="5" fillId="0" borderId="0" xfId="1" applyNumberFormat="1" applyFont="1" applyFill="1" applyBorder="1" applyAlignment="1">
      <alignment horizontal="right" vertical="center" wrapText="1"/>
    </xf>
    <xf numFmtId="167" fontId="18" fillId="0" borderId="0" xfId="1" applyNumberFormat="1" applyFont="1" applyFill="1" applyBorder="1" applyAlignment="1">
      <alignment vertical="center"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19" fillId="0" borderId="6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168" fontId="4" fillId="0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vertical="top" wrapText="1"/>
    </xf>
    <xf numFmtId="0" fontId="9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168" fontId="16" fillId="0" borderId="0" xfId="1" applyNumberFormat="1" applyFont="1" applyFill="1" applyBorder="1" applyAlignment="1">
      <alignment horizontal="center" vertical="center" wrapText="1"/>
    </xf>
    <xf numFmtId="168" fontId="19" fillId="0" borderId="0" xfId="1" applyNumberFormat="1" applyFont="1" applyFill="1" applyBorder="1" applyAlignment="1">
      <alignment horizontal="center" vertical="center" wrapText="1"/>
    </xf>
    <xf numFmtId="168" fontId="7" fillId="0" borderId="0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9" fillId="0" borderId="0" xfId="1" applyFont="1" applyFill="1" applyBorder="1" applyAlignment="1">
      <alignment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168" fontId="21" fillId="0" borderId="0" xfId="1" applyNumberFormat="1" applyFont="1" applyFill="1" applyBorder="1" applyAlignment="1">
      <alignment horizontal="center" vertical="center" wrapText="1"/>
    </xf>
    <xf numFmtId="168" fontId="5" fillId="4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69" fontId="4" fillId="0" borderId="0" xfId="1" applyNumberFormat="1" applyFont="1" applyFill="1" applyBorder="1" applyAlignment="1">
      <alignment horizontal="center" vertical="center" wrapText="1"/>
    </xf>
    <xf numFmtId="16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 shrinkToFit="1"/>
    </xf>
    <xf numFmtId="0" fontId="9" fillId="0" borderId="9" xfId="1" applyFont="1" applyBorder="1" applyAlignment="1">
      <alignment vertical="center" wrapText="1"/>
    </xf>
    <xf numFmtId="171" fontId="9" fillId="3" borderId="7" xfId="1" applyNumberFormat="1" applyFont="1" applyFill="1" applyBorder="1" applyAlignment="1">
      <alignment horizontal="right" vertical="center" wrapText="1"/>
    </xf>
    <xf numFmtId="171" fontId="9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 wrapText="1"/>
    </xf>
    <xf numFmtId="171" fontId="3" fillId="0" borderId="7" xfId="1" applyNumberFormat="1" applyFont="1" applyBorder="1" applyAlignment="1">
      <alignment horizontal="right" vertical="center"/>
    </xf>
    <xf numFmtId="171" fontId="3" fillId="3" borderId="7" xfId="1" applyNumberFormat="1" applyFont="1" applyFill="1" applyBorder="1" applyAlignment="1">
      <alignment horizontal="right" vertical="center" wrapText="1"/>
    </xf>
    <xf numFmtId="171" fontId="9" fillId="6" borderId="7" xfId="1" applyNumberFormat="1" applyFont="1" applyFill="1" applyBorder="1" applyAlignment="1">
      <alignment horizontal="right" vertical="center" wrapText="1"/>
    </xf>
    <xf numFmtId="0" fontId="22" fillId="0" borderId="7" xfId="1" applyFont="1" applyBorder="1" applyAlignment="1">
      <alignment horizontal="left" vertical="top" wrapText="1"/>
    </xf>
    <xf numFmtId="171" fontId="9" fillId="7" borderId="7" xfId="1" applyNumberFormat="1" applyFont="1" applyFill="1" applyBorder="1" applyAlignment="1">
      <alignment horizontal="right" vertical="center" wrapText="1"/>
    </xf>
    <xf numFmtId="0" fontId="9" fillId="3" borderId="7" xfId="1" applyFont="1" applyFill="1" applyBorder="1" applyAlignment="1">
      <alignment horizontal="right" vertical="center" wrapText="1"/>
    </xf>
    <xf numFmtId="171" fontId="3" fillId="2" borderId="7" xfId="1" applyNumberFormat="1" applyFont="1" applyFill="1" applyBorder="1" applyAlignment="1">
      <alignment horizontal="right" vertical="center" wrapText="1"/>
    </xf>
    <xf numFmtId="0" fontId="3" fillId="0" borderId="7" xfId="1" applyFont="1" applyBorder="1" applyAlignment="1">
      <alignment horizontal="right" vertical="center" wrapText="1"/>
    </xf>
    <xf numFmtId="0" fontId="23" fillId="3" borderId="7" xfId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171" fontId="9" fillId="0" borderId="7" xfId="1" applyNumberFormat="1" applyFont="1" applyFill="1" applyBorder="1" applyAlignment="1">
      <alignment horizontal="right" vertical="center" wrapText="1"/>
    </xf>
    <xf numFmtId="171" fontId="3" fillId="0" borderId="7" xfId="1" applyNumberFormat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right" vertical="center" wrapText="1"/>
    </xf>
    <xf numFmtId="0" fontId="4" fillId="0" borderId="1" xfId="1" applyFont="1" applyBorder="1" applyAlignment="1"/>
    <xf numFmtId="0" fontId="4" fillId="0" borderId="0" xfId="1" applyFont="1" applyBorder="1" applyAlignment="1"/>
    <xf numFmtId="0" fontId="4" fillId="0" borderId="0" xfId="1" applyFont="1" applyFill="1" applyBorder="1"/>
    <xf numFmtId="4" fontId="25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vertical="center"/>
    </xf>
    <xf numFmtId="0" fontId="9" fillId="0" borderId="7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26" fillId="0" borderId="7" xfId="0" applyFont="1" applyBorder="1" applyAlignment="1">
      <alignment vertical="top"/>
    </xf>
    <xf numFmtId="165" fontId="3" fillId="0" borderId="7" xfId="1" applyNumberFormat="1" applyFont="1" applyBorder="1" applyAlignment="1">
      <alignment horizontal="right" vertical="center" wrapText="1"/>
    </xf>
    <xf numFmtId="165" fontId="3" fillId="6" borderId="7" xfId="1" applyNumberFormat="1" applyFont="1" applyFill="1" applyBorder="1" applyAlignment="1">
      <alignment horizontal="right" vertical="center" wrapText="1"/>
    </xf>
    <xf numFmtId="165" fontId="9" fillId="7" borderId="7" xfId="1" applyNumberFormat="1" applyFont="1" applyFill="1" applyBorder="1" applyAlignment="1">
      <alignment horizontal="right" vertical="center" wrapText="1"/>
    </xf>
    <xf numFmtId="165" fontId="9" fillId="3" borderId="7" xfId="1" applyNumberFormat="1" applyFont="1" applyFill="1" applyBorder="1" applyAlignment="1">
      <alignment horizontal="right" vertical="center" wrapText="1"/>
    </xf>
    <xf numFmtId="165" fontId="9" fillId="0" borderId="7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169" fontId="9" fillId="4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69" fontId="3" fillId="0" borderId="7" xfId="1" applyNumberFormat="1" applyFont="1" applyBorder="1" applyAlignment="1">
      <alignment horizontal="right" vertical="center" wrapText="1"/>
    </xf>
    <xf numFmtId="169" fontId="9" fillId="3" borderId="7" xfId="1" applyNumberFormat="1" applyFont="1" applyFill="1" applyBorder="1" applyAlignment="1">
      <alignment horizontal="right" vertical="center" wrapText="1"/>
    </xf>
    <xf numFmtId="171" fontId="9" fillId="0" borderId="7" xfId="1" applyNumberFormat="1" applyFont="1" applyFill="1" applyBorder="1" applyAlignment="1">
      <alignment vertical="center" wrapText="1"/>
    </xf>
    <xf numFmtId="0" fontId="5" fillId="0" borderId="7" xfId="1" quotePrefix="1" applyFont="1" applyFill="1" applyBorder="1" applyAlignment="1">
      <alignment horizontal="center" vertical="center"/>
    </xf>
    <xf numFmtId="0" fontId="4" fillId="0" borderId="7" xfId="1" quotePrefix="1" applyFont="1" applyFill="1" applyBorder="1" applyAlignment="1">
      <alignment horizontal="center" vertical="center"/>
    </xf>
    <xf numFmtId="171" fontId="3" fillId="0" borderId="7" xfId="1" applyNumberFormat="1" applyFont="1" applyFill="1" applyBorder="1" applyAlignment="1">
      <alignment vertical="center" wrapText="1"/>
    </xf>
    <xf numFmtId="171" fontId="9" fillId="5" borderId="7" xfId="1" applyNumberFormat="1" applyFont="1" applyFill="1" applyBorder="1" applyAlignment="1">
      <alignment vertical="center" wrapText="1"/>
    </xf>
    <xf numFmtId="171" fontId="3" fillId="5" borderId="7" xfId="1" applyNumberFormat="1" applyFont="1" applyFill="1" applyBorder="1" applyAlignment="1">
      <alignment horizontal="right" vertical="center" wrapText="1"/>
    </xf>
    <xf numFmtId="171" fontId="9" fillId="6" borderId="7" xfId="1" applyNumberFormat="1" applyFont="1" applyFill="1" applyBorder="1" applyAlignment="1">
      <alignment vertical="center" wrapText="1"/>
    </xf>
    <xf numFmtId="171" fontId="9" fillId="7" borderId="7" xfId="1" applyNumberFormat="1" applyFont="1" applyFill="1" applyBorder="1" applyAlignment="1">
      <alignment vertical="center" wrapText="1"/>
    </xf>
    <xf numFmtId="171" fontId="9" fillId="2" borderId="7" xfId="1" applyNumberFormat="1" applyFont="1" applyFill="1" applyBorder="1" applyAlignment="1">
      <alignment horizontal="right" vertical="center" wrapText="1"/>
    </xf>
    <xf numFmtId="169" fontId="3" fillId="3" borderId="7" xfId="1" applyNumberFormat="1" applyFont="1" applyFill="1" applyBorder="1" applyAlignment="1">
      <alignment horizontal="right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vertical="center" wrapText="1"/>
    </xf>
    <xf numFmtId="171" fontId="4" fillId="4" borderId="7" xfId="1" applyNumberFormat="1" applyFont="1" applyFill="1" applyBorder="1" applyAlignment="1">
      <alignment horizontal="center" vertical="center" wrapText="1"/>
    </xf>
    <xf numFmtId="171" fontId="4" fillId="0" borderId="7" xfId="1" applyNumberFormat="1" applyFont="1" applyFill="1" applyBorder="1" applyAlignment="1">
      <alignment horizontal="center" vertical="center" wrapText="1"/>
    </xf>
    <xf numFmtId="171" fontId="5" fillId="4" borderId="7" xfId="1" applyNumberFormat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/>
    </xf>
    <xf numFmtId="165" fontId="28" fillId="0" borderId="7" xfId="1" applyNumberFormat="1" applyFont="1" applyFill="1" applyBorder="1" applyAlignment="1">
      <alignment vertical="center"/>
    </xf>
    <xf numFmtId="171" fontId="28" fillId="0" borderId="7" xfId="1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top" wrapText="1"/>
    </xf>
    <xf numFmtId="165" fontId="30" fillId="0" borderId="7" xfId="1" applyNumberFormat="1" applyFont="1" applyFill="1" applyBorder="1" applyAlignment="1">
      <alignment horizontal="center" vertical="center" wrapText="1"/>
    </xf>
    <xf numFmtId="165" fontId="29" fillId="0" borderId="7" xfId="1" applyNumberFormat="1" applyFont="1" applyFill="1" applyBorder="1" applyAlignment="1">
      <alignment horizontal="center" vertical="center" wrapText="1"/>
    </xf>
    <xf numFmtId="171" fontId="30" fillId="0" borderId="7" xfId="1" applyNumberFormat="1" applyFont="1" applyFill="1" applyBorder="1" applyAlignment="1">
      <alignment horizontal="right" vertical="center"/>
    </xf>
    <xf numFmtId="171" fontId="29" fillId="0" borderId="7" xfId="1" applyNumberFormat="1" applyFont="1" applyFill="1" applyBorder="1" applyAlignment="1">
      <alignment vertical="center"/>
    </xf>
    <xf numFmtId="171" fontId="29" fillId="0" borderId="7" xfId="1" applyNumberFormat="1" applyFont="1" applyFill="1" applyBorder="1" applyAlignment="1">
      <alignment horizontal="right" vertical="center"/>
    </xf>
    <xf numFmtId="168" fontId="32" fillId="0" borderId="0" xfId="1" applyNumberFormat="1" applyFont="1" applyFill="1" applyBorder="1" applyAlignment="1">
      <alignment horizontal="center" vertical="center" wrapText="1"/>
    </xf>
    <xf numFmtId="174" fontId="3" fillId="0" borderId="7" xfId="1" applyNumberFormat="1" applyFont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0" fontId="31" fillId="0" borderId="7" xfId="1" applyFont="1" applyFill="1" applyBorder="1" applyAlignment="1">
      <alignment horizontal="right" vertical="center" wrapText="1"/>
    </xf>
    <xf numFmtId="0" fontId="31" fillId="0" borderId="7" xfId="1" applyFont="1" applyBorder="1" applyAlignment="1">
      <alignment horizontal="right" vertical="center" wrapText="1"/>
    </xf>
    <xf numFmtId="0" fontId="5" fillId="0" borderId="10" xfId="1" applyFont="1" applyFill="1" applyBorder="1" applyAlignment="1">
      <alignment horizontal="center" vertical="center" wrapText="1"/>
    </xf>
    <xf numFmtId="168" fontId="3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19" fillId="0" borderId="10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 wrapText="1"/>
    </xf>
    <xf numFmtId="0" fontId="4" fillId="0" borderId="7" xfId="1" applyFont="1" applyBorder="1" applyAlignment="1">
      <alignment horizontal="left" vertical="center" wrapText="1"/>
    </xf>
    <xf numFmtId="0" fontId="27" fillId="0" borderId="0" xfId="1" applyFont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10" xfId="1" applyFont="1" applyBorder="1" applyAlignment="1">
      <alignment horizontal="left"/>
    </xf>
    <xf numFmtId="0" fontId="2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167" fontId="16" fillId="0" borderId="6" xfId="1" applyNumberFormat="1" applyFont="1" applyFill="1" applyBorder="1" applyAlignment="1">
      <alignment horizontal="center" vertical="center" wrapText="1"/>
    </xf>
    <xf numFmtId="167" fontId="16" fillId="0" borderId="8" xfId="1" applyNumberFormat="1" applyFont="1" applyFill="1" applyBorder="1" applyAlignment="1">
      <alignment horizontal="center" vertical="center" wrapText="1"/>
    </xf>
    <xf numFmtId="169" fontId="16" fillId="0" borderId="6" xfId="1" applyNumberFormat="1" applyFont="1" applyFill="1" applyBorder="1" applyAlignment="1">
      <alignment horizontal="center" vertical="center" wrapText="1"/>
    </xf>
    <xf numFmtId="169" fontId="16" fillId="0" borderId="8" xfId="1" applyNumberFormat="1" applyFont="1" applyFill="1" applyBorder="1" applyAlignment="1">
      <alignment horizontal="center" vertical="center" wrapText="1"/>
    </xf>
    <xf numFmtId="171" fontId="29" fillId="0" borderId="6" xfId="1" applyNumberFormat="1" applyFont="1" applyFill="1" applyBorder="1" applyAlignment="1">
      <alignment horizontal="right" vertical="center" wrapText="1"/>
    </xf>
    <xf numFmtId="171" fontId="29" fillId="0" borderId="8" xfId="1" applyNumberFormat="1" applyFont="1" applyFill="1" applyBorder="1" applyAlignment="1">
      <alignment horizontal="right" vertical="center" wrapText="1"/>
    </xf>
    <xf numFmtId="171" fontId="30" fillId="0" borderId="6" xfId="1" applyNumberFormat="1" applyFont="1" applyFill="1" applyBorder="1" applyAlignment="1">
      <alignment horizontal="right" vertical="center" wrapText="1"/>
    </xf>
    <xf numFmtId="171" fontId="30" fillId="0" borderId="8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67" fontId="29" fillId="0" borderId="6" xfId="1" applyNumberFormat="1" applyFont="1" applyFill="1" applyBorder="1" applyAlignment="1">
      <alignment horizontal="center" vertical="center" wrapText="1"/>
    </xf>
    <xf numFmtId="167" fontId="29" fillId="0" borderId="8" xfId="1" applyNumberFormat="1" applyFont="1" applyFill="1" applyBorder="1" applyAlignment="1">
      <alignment horizontal="center" vertical="center" wrapText="1"/>
    </xf>
    <xf numFmtId="167" fontId="30" fillId="0" borderId="6" xfId="1" applyNumberFormat="1" applyFont="1" applyFill="1" applyBorder="1" applyAlignment="1">
      <alignment horizontal="center" vertical="center" wrapText="1"/>
    </xf>
    <xf numFmtId="167" fontId="30" fillId="0" borderId="8" xfId="1" applyNumberFormat="1" applyFont="1" applyFill="1" applyBorder="1" applyAlignment="1">
      <alignment horizontal="center" vertical="center" wrapText="1"/>
    </xf>
    <xf numFmtId="171" fontId="29" fillId="0" borderId="6" xfId="1" applyNumberFormat="1" applyFont="1" applyFill="1" applyBorder="1" applyAlignment="1">
      <alignment horizontal="center" vertical="center" wrapText="1"/>
    </xf>
    <xf numFmtId="171" fontId="29" fillId="0" borderId="8" xfId="1" applyNumberFormat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 wrapText="1"/>
    </xf>
    <xf numFmtId="1" fontId="16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8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 shrinkToFit="1"/>
    </xf>
    <xf numFmtId="0" fontId="16" fillId="0" borderId="7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9" xfId="1" applyNumberFormat="1" applyFont="1" applyFill="1" applyBorder="1" applyAlignment="1">
      <alignment horizontal="left" vertical="center" wrapText="1"/>
    </xf>
    <xf numFmtId="49" fontId="9" fillId="0" borderId="8" xfId="1" applyNumberFormat="1" applyFont="1" applyFill="1" applyBorder="1" applyAlignment="1">
      <alignment horizontal="left" vertical="center" wrapText="1"/>
    </xf>
    <xf numFmtId="1" fontId="19" fillId="4" borderId="6" xfId="1" applyNumberFormat="1" applyFont="1" applyFill="1" applyBorder="1" applyAlignment="1">
      <alignment horizontal="center" vertical="center" wrapText="1"/>
    </xf>
    <xf numFmtId="1" fontId="19" fillId="4" borderId="8" xfId="1" applyNumberFormat="1" applyFont="1" applyFill="1" applyBorder="1" applyAlignment="1">
      <alignment horizontal="center" vertical="center" wrapText="1"/>
    </xf>
    <xf numFmtId="171" fontId="16" fillId="0" borderId="6" xfId="1" applyNumberFormat="1" applyFont="1" applyFill="1" applyBorder="1" applyAlignment="1">
      <alignment horizontal="center" vertical="center" wrapText="1"/>
    </xf>
    <xf numFmtId="171" fontId="16" fillId="0" borderId="8" xfId="1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left" vertical="center" wrapText="1" shrinkToFi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9" xfId="1" applyFont="1" applyFill="1" applyBorder="1" applyAlignment="1">
      <alignment horizontal="left" vertical="center" wrapText="1"/>
    </xf>
    <xf numFmtId="0" fontId="19" fillId="0" borderId="8" xfId="1" applyFont="1" applyFill="1" applyBorder="1" applyAlignment="1">
      <alignment horizontal="left" vertical="center" wrapText="1"/>
    </xf>
    <xf numFmtId="169" fontId="19" fillId="4" borderId="6" xfId="1" applyNumberFormat="1" applyFont="1" applyFill="1" applyBorder="1" applyAlignment="1">
      <alignment horizontal="center" vertical="center" wrapText="1"/>
    </xf>
    <xf numFmtId="169" fontId="19" fillId="4" borderId="8" xfId="1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2" fontId="16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2" fontId="19" fillId="4" borderId="6" xfId="1" applyNumberFormat="1" applyFont="1" applyFill="1" applyBorder="1" applyAlignment="1">
      <alignment horizontal="center" vertical="center" wrapText="1"/>
    </xf>
    <xf numFmtId="2" fontId="19" fillId="4" borderId="8" xfId="1" applyNumberFormat="1" applyFont="1" applyFill="1" applyBorder="1" applyAlignment="1">
      <alignment horizontal="center" vertical="center" wrapText="1"/>
    </xf>
    <xf numFmtId="171" fontId="28" fillId="0" borderId="6" xfId="1" applyNumberFormat="1" applyFont="1" applyFill="1" applyBorder="1" applyAlignment="1">
      <alignment horizontal="center" vertical="center" wrapText="1"/>
    </xf>
    <xf numFmtId="171" fontId="28" fillId="0" borderId="8" xfId="1" applyNumberFormat="1" applyFont="1" applyFill="1" applyBorder="1" applyAlignment="1">
      <alignment horizontal="center" vertical="center" wrapText="1"/>
    </xf>
    <xf numFmtId="171" fontId="29" fillId="0" borderId="6" xfId="1" applyNumberFormat="1" applyFont="1" applyFill="1" applyBorder="1" applyAlignment="1">
      <alignment horizontal="right" vertical="center"/>
    </xf>
    <xf numFmtId="171" fontId="29" fillId="0" borderId="8" xfId="1" applyNumberFormat="1" applyFont="1" applyFill="1" applyBorder="1" applyAlignment="1">
      <alignment horizontal="right" vertical="center"/>
    </xf>
    <xf numFmtId="171" fontId="30" fillId="0" borderId="6" xfId="1" applyNumberFormat="1" applyFont="1" applyFill="1" applyBorder="1" applyAlignment="1">
      <alignment horizontal="right" vertical="center"/>
    </xf>
    <xf numFmtId="171" fontId="30" fillId="0" borderId="8" xfId="1" applyNumberFormat="1" applyFont="1" applyFill="1" applyBorder="1" applyAlignment="1">
      <alignment horizontal="right" vertical="center"/>
    </xf>
    <xf numFmtId="171" fontId="29" fillId="0" borderId="6" xfId="1" applyNumberFormat="1" applyFont="1" applyFill="1" applyBorder="1" applyAlignment="1">
      <alignment vertical="center"/>
    </xf>
    <xf numFmtId="171" fontId="29" fillId="0" borderId="8" xfId="1" applyNumberFormat="1" applyFont="1" applyFill="1" applyBorder="1" applyAlignment="1">
      <alignment vertical="center"/>
    </xf>
    <xf numFmtId="171" fontId="19" fillId="3" borderId="6" xfId="1" applyNumberFormat="1" applyFont="1" applyFill="1" applyBorder="1" applyAlignment="1">
      <alignment horizontal="right" vertical="center"/>
    </xf>
    <xf numFmtId="171" fontId="19" fillId="3" borderId="8" xfId="1" applyNumberFormat="1" applyFont="1" applyFill="1" applyBorder="1" applyAlignment="1">
      <alignment horizontal="right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172" fontId="19" fillId="3" borderId="6" xfId="1" applyNumberFormat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171" fontId="28" fillId="0" borderId="6" xfId="1" applyNumberFormat="1" applyFont="1" applyFill="1" applyBorder="1" applyAlignment="1">
      <alignment horizontal="center" vertical="center"/>
    </xf>
    <xf numFmtId="171" fontId="28" fillId="0" borderId="8" xfId="1" applyNumberFormat="1" applyFont="1" applyFill="1" applyBorder="1" applyAlignment="1">
      <alignment horizontal="center" vertical="center"/>
    </xf>
    <xf numFmtId="171" fontId="28" fillId="0" borderId="6" xfId="1" applyNumberFormat="1" applyFont="1" applyFill="1" applyBorder="1" applyAlignment="1">
      <alignment horizontal="right" vertical="center" wrapText="1"/>
    </xf>
    <xf numFmtId="171" fontId="28" fillId="0" borderId="8" xfId="1" applyNumberFormat="1" applyFont="1" applyFill="1" applyBorder="1" applyAlignment="1">
      <alignment horizontal="right" vertical="center" wrapText="1"/>
    </xf>
    <xf numFmtId="171" fontId="19" fillId="3" borderId="6" xfId="1" applyNumberFormat="1" applyFont="1" applyFill="1" applyBorder="1" applyAlignment="1">
      <alignment horizontal="right" vertical="center" wrapText="1"/>
    </xf>
    <xf numFmtId="171" fontId="19" fillId="3" borderId="8" xfId="1" applyNumberFormat="1" applyFont="1" applyFill="1" applyBorder="1" applyAlignment="1">
      <alignment horizontal="right" vertical="center" wrapText="1"/>
    </xf>
    <xf numFmtId="0" fontId="29" fillId="0" borderId="6" xfId="1" applyFont="1" applyFill="1" applyBorder="1" applyAlignment="1">
      <alignment horizontal="right" vertical="center"/>
    </xf>
    <xf numFmtId="0" fontId="29" fillId="0" borderId="8" xfId="1" applyFont="1" applyFill="1" applyBorder="1" applyAlignment="1">
      <alignment horizontal="right" vertical="center"/>
    </xf>
    <xf numFmtId="167" fontId="28" fillId="0" borderId="6" xfId="1" applyNumberFormat="1" applyFont="1" applyFill="1" applyBorder="1" applyAlignment="1">
      <alignment horizontal="center" vertical="center" wrapText="1"/>
    </xf>
    <xf numFmtId="167" fontId="28" fillId="0" borderId="8" xfId="1" applyNumberFormat="1" applyFont="1" applyFill="1" applyBorder="1" applyAlignment="1">
      <alignment horizontal="center" vertical="center" wrapText="1"/>
    </xf>
    <xf numFmtId="167" fontId="19" fillId="3" borderId="6" xfId="1" applyNumberFormat="1" applyFont="1" applyFill="1" applyBorder="1" applyAlignment="1">
      <alignment horizontal="center" vertical="center" wrapText="1"/>
    </xf>
    <xf numFmtId="167" fontId="19" fillId="3" borderId="8" xfId="1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68" fontId="21" fillId="0" borderId="6" xfId="1" applyNumberFormat="1" applyFont="1" applyFill="1" applyBorder="1" applyAlignment="1">
      <alignment horizontal="center" vertical="center" wrapText="1"/>
    </xf>
    <xf numFmtId="168" fontId="21" fillId="0" borderId="9" xfId="1" applyNumberFormat="1" applyFont="1" applyFill="1" applyBorder="1" applyAlignment="1">
      <alignment horizontal="center" vertical="center" wrapText="1"/>
    </xf>
    <xf numFmtId="168" fontId="21" fillId="0" borderId="8" xfId="1" applyNumberFormat="1" applyFont="1" applyFill="1" applyBorder="1" applyAlignment="1">
      <alignment horizontal="center" vertical="center" wrapText="1"/>
    </xf>
    <xf numFmtId="173" fontId="19" fillId="0" borderId="6" xfId="1" applyNumberFormat="1" applyFont="1" applyFill="1" applyBorder="1" applyAlignment="1">
      <alignment horizontal="center" vertical="center" wrapText="1"/>
    </xf>
    <xf numFmtId="173" fontId="19" fillId="0" borderId="9" xfId="1" applyNumberFormat="1" applyFont="1" applyFill="1" applyBorder="1" applyAlignment="1">
      <alignment horizontal="center" vertical="center" wrapText="1"/>
    </xf>
    <xf numFmtId="173" fontId="19" fillId="0" borderId="8" xfId="1" applyNumberFormat="1" applyFont="1" applyFill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9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173" fontId="30" fillId="0" borderId="6" xfId="1" applyNumberFormat="1" applyFont="1" applyFill="1" applyBorder="1" applyAlignment="1">
      <alignment horizontal="center" vertical="center" wrapText="1"/>
    </xf>
    <xf numFmtId="173" fontId="30" fillId="0" borderId="9" xfId="1" applyNumberFormat="1" applyFont="1" applyFill="1" applyBorder="1" applyAlignment="1">
      <alignment horizontal="center" vertical="center" wrapText="1"/>
    </xf>
    <xf numFmtId="173" fontId="30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168" fontId="5" fillId="0" borderId="6" xfId="1" applyNumberFormat="1" applyFont="1" applyFill="1" applyBorder="1" applyAlignment="1">
      <alignment horizontal="center" wrapText="1"/>
    </xf>
    <xf numFmtId="168" fontId="5" fillId="0" borderId="9" xfId="1" applyNumberFormat="1" applyFont="1" applyFill="1" applyBorder="1" applyAlignment="1">
      <alignment horizontal="center" wrapText="1"/>
    </xf>
    <xf numFmtId="168" fontId="5" fillId="0" borderId="8" xfId="1" applyNumberFormat="1" applyFont="1" applyFill="1" applyBorder="1" applyAlignment="1">
      <alignment horizont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8" fontId="5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49" fontId="5" fillId="0" borderId="7" xfId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69" fontId="3" fillId="4" borderId="6" xfId="1" applyNumberFormat="1" applyFont="1" applyFill="1" applyBorder="1" applyAlignment="1">
      <alignment horizontal="center" vertical="center" wrapText="1"/>
    </xf>
    <xf numFmtId="169" fontId="3" fillId="4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170" fontId="3" fillId="4" borderId="6" xfId="1" applyNumberFormat="1" applyFont="1" applyFill="1" applyBorder="1" applyAlignment="1">
      <alignment horizontal="center" vertical="center" wrapText="1"/>
    </xf>
    <xf numFmtId="170" fontId="3" fillId="4" borderId="8" xfId="1" applyNumberFormat="1" applyFont="1" applyFill="1" applyBorder="1" applyAlignment="1">
      <alignment horizontal="center" vertical="center" wrapText="1"/>
    </xf>
    <xf numFmtId="170" fontId="3" fillId="0" borderId="6" xfId="1" applyNumberFormat="1" applyFont="1" applyFill="1" applyBorder="1" applyAlignment="1">
      <alignment horizontal="center" vertical="center" wrapText="1"/>
    </xf>
    <xf numFmtId="170" fontId="3" fillId="0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170" fontId="9" fillId="4" borderId="6" xfId="1" applyNumberFormat="1" applyFont="1" applyFill="1" applyBorder="1" applyAlignment="1">
      <alignment horizontal="center" vertical="center" wrapText="1"/>
    </xf>
    <xf numFmtId="170" fontId="9" fillId="4" borderId="8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0" fontId="7" fillId="0" borderId="7" xfId="1" applyFont="1" applyFill="1" applyBorder="1" applyAlignment="1">
      <alignment horizontal="left" vertical="center" wrapText="1"/>
    </xf>
    <xf numFmtId="168" fontId="7" fillId="0" borderId="6" xfId="1" applyNumberFormat="1" applyFont="1" applyFill="1" applyBorder="1" applyAlignment="1">
      <alignment horizontal="center" vertical="center" wrapText="1"/>
    </xf>
    <xf numFmtId="168" fontId="7" fillId="0" borderId="9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right" wrapText="1"/>
    </xf>
    <xf numFmtId="1" fontId="7" fillId="0" borderId="9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9" fontId="7" fillId="0" borderId="6" xfId="1" applyNumberFormat="1" applyFont="1" applyFill="1" applyBorder="1" applyAlignment="1">
      <alignment horizontal="right" wrapText="1"/>
    </xf>
    <xf numFmtId="169" fontId="7" fillId="0" borderId="9" xfId="1" applyNumberFormat="1" applyFont="1" applyFill="1" applyBorder="1" applyAlignment="1">
      <alignment horizontal="right" wrapText="1"/>
    </xf>
    <xf numFmtId="169" fontId="7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8" fontId="5" fillId="4" borderId="6" xfId="1" applyNumberFormat="1" applyFont="1" applyFill="1" applyBorder="1" applyAlignment="1">
      <alignment horizontal="center" vertical="center" wrapText="1"/>
    </xf>
    <xf numFmtId="168" fontId="5" fillId="4" borderId="9" xfId="1" applyNumberFormat="1" applyFont="1" applyFill="1" applyBorder="1" applyAlignment="1">
      <alignment horizontal="center" vertical="center" wrapText="1"/>
    </xf>
    <xf numFmtId="168" fontId="5" fillId="4" borderId="8" xfId="1" applyNumberFormat="1" applyFont="1" applyFill="1" applyBorder="1" applyAlignment="1">
      <alignment horizontal="center" vertical="center" wrapText="1"/>
    </xf>
    <xf numFmtId="167" fontId="19" fillId="4" borderId="6" xfId="1" applyNumberFormat="1" applyFont="1" applyFill="1" applyBorder="1" applyAlignment="1">
      <alignment horizontal="center" vertical="center" wrapText="1"/>
    </xf>
    <xf numFmtId="167" fontId="19" fillId="4" borderId="9" xfId="1" applyNumberFormat="1" applyFont="1" applyFill="1" applyBorder="1" applyAlignment="1">
      <alignment horizontal="center" vertical="center" wrapText="1"/>
    </xf>
    <xf numFmtId="167" fontId="19" fillId="4" borderId="8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168" fontId="16" fillId="0" borderId="6" xfId="1" applyNumberFormat="1" applyFont="1" applyFill="1" applyBorder="1" applyAlignment="1">
      <alignment horizontal="center" vertical="center" wrapText="1"/>
    </xf>
    <xf numFmtId="168" fontId="16" fillId="0" borderId="9" xfId="1" applyNumberFormat="1" applyFont="1" applyFill="1" applyBorder="1" applyAlignment="1">
      <alignment horizontal="center" vertical="center" wrapText="1"/>
    </xf>
    <xf numFmtId="168" fontId="16" fillId="0" borderId="8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167" fontId="7" fillId="0" borderId="6" xfId="1" applyNumberFormat="1" applyFont="1" applyFill="1" applyBorder="1" applyAlignment="1">
      <alignment horizontal="center" vertical="center" wrapText="1"/>
    </xf>
    <xf numFmtId="167" fontId="7" fillId="0" borderId="8" xfId="1" applyNumberFormat="1" applyFont="1" applyFill="1" applyBorder="1" applyAlignment="1">
      <alignment horizontal="center" vertical="center" wrapText="1"/>
    </xf>
    <xf numFmtId="167" fontId="18" fillId="0" borderId="6" xfId="1" applyNumberFormat="1" applyFont="1" applyFill="1" applyBorder="1" applyAlignment="1">
      <alignment horizontal="center" vertical="center" wrapText="1"/>
    </xf>
    <xf numFmtId="167" fontId="18" fillId="0" borderId="8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left" vertical="center"/>
    </xf>
    <xf numFmtId="0" fontId="9" fillId="5" borderId="9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168" fontId="9" fillId="0" borderId="9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7" fontId="4" fillId="4" borderId="6" xfId="1" applyNumberFormat="1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center" vertical="center" wrapText="1"/>
    </xf>
    <xf numFmtId="167" fontId="5" fillId="4" borderId="6" xfId="1" applyNumberFormat="1" applyFont="1" applyFill="1" applyBorder="1" applyAlignment="1">
      <alignment horizontal="center" vertical="center" wrapText="1"/>
    </xf>
    <xf numFmtId="167" fontId="5" fillId="4" borderId="8" xfId="1" applyNumberFormat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</cellXfs>
  <cellStyles count="4">
    <cellStyle name="Денежный 2" xfId="2"/>
    <cellStyle name="Обычный" xfId="0" builtinId="0"/>
    <cellStyle name="Обычный 2" xfId="1"/>
    <cellStyle name="Обычный 2 10" xfId="3"/>
  </cellStyles>
  <dxfs count="0"/>
  <tableStyles count="0" defaultTableStyle="TableStyleMedium2" defaultPivotStyle="PivotStyleLight16"/>
  <colors>
    <mruColors>
      <color rgb="FFFFFF66"/>
      <color rgb="FFFFFF99"/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354"/>
  <sheetViews>
    <sheetView tabSelected="1" view="pageBreakPreview" topLeftCell="A22" zoomScale="75" zoomScaleNormal="75" zoomScaleSheetLayoutView="75" workbookViewId="0">
      <selection activeCell="B21" sqref="B21:E21"/>
    </sheetView>
  </sheetViews>
  <sheetFormatPr defaultColWidth="9.140625" defaultRowHeight="18.75" x14ac:dyDescent="0.25"/>
  <cols>
    <col min="1" max="1" width="75.5703125" style="2" customWidth="1"/>
    <col min="2" max="2" width="10.42578125" style="3" customWidth="1"/>
    <col min="3" max="3" width="17.42578125" style="2" customWidth="1"/>
    <col min="4" max="4" width="16.28515625" style="2" customWidth="1"/>
    <col min="5" max="5" width="16.7109375" style="2" customWidth="1"/>
    <col min="6" max="6" width="17.85546875" style="2" customWidth="1"/>
    <col min="7" max="7" width="18.5703125" style="2" customWidth="1"/>
    <col min="8" max="8" width="15.42578125" style="70" customWidth="1"/>
    <col min="9" max="249" width="9.140625" style="2"/>
    <col min="250" max="250" width="93.140625" style="2" customWidth="1"/>
    <col min="251" max="251" width="17.85546875" style="2" customWidth="1"/>
    <col min="252" max="252" width="16.5703125" style="2" customWidth="1"/>
    <col min="253" max="253" width="19.7109375" style="2" customWidth="1"/>
    <col min="254" max="254" width="16.85546875" style="2" customWidth="1"/>
    <col min="255" max="255" width="17.42578125" style="2" customWidth="1"/>
    <col min="256" max="256" width="16.28515625" style="2" customWidth="1"/>
    <col min="257" max="257" width="20" style="2" customWidth="1"/>
    <col min="258" max="258" width="18.5703125" style="2" customWidth="1"/>
    <col min="259" max="259" width="20.7109375" style="2" customWidth="1"/>
    <col min="260" max="260" width="9.140625" style="2"/>
    <col min="261" max="261" width="9.7109375" style="2" bestFit="1" customWidth="1"/>
    <col min="262" max="505" width="9.140625" style="2"/>
    <col min="506" max="506" width="93.140625" style="2" customWidth="1"/>
    <col min="507" max="507" width="17.85546875" style="2" customWidth="1"/>
    <col min="508" max="508" width="16.5703125" style="2" customWidth="1"/>
    <col min="509" max="509" width="19.7109375" style="2" customWidth="1"/>
    <col min="510" max="510" width="16.85546875" style="2" customWidth="1"/>
    <col min="511" max="511" width="17.42578125" style="2" customWidth="1"/>
    <col min="512" max="512" width="16.28515625" style="2" customWidth="1"/>
    <col min="513" max="513" width="20" style="2" customWidth="1"/>
    <col min="514" max="514" width="18.5703125" style="2" customWidth="1"/>
    <col min="515" max="515" width="20.7109375" style="2" customWidth="1"/>
    <col min="516" max="516" width="9.140625" style="2"/>
    <col min="517" max="517" width="9.7109375" style="2" bestFit="1" customWidth="1"/>
    <col min="518" max="761" width="9.140625" style="2"/>
    <col min="762" max="762" width="93.140625" style="2" customWidth="1"/>
    <col min="763" max="763" width="17.85546875" style="2" customWidth="1"/>
    <col min="764" max="764" width="16.5703125" style="2" customWidth="1"/>
    <col min="765" max="765" width="19.7109375" style="2" customWidth="1"/>
    <col min="766" max="766" width="16.85546875" style="2" customWidth="1"/>
    <col min="767" max="767" width="17.42578125" style="2" customWidth="1"/>
    <col min="768" max="768" width="16.28515625" style="2" customWidth="1"/>
    <col min="769" max="769" width="20" style="2" customWidth="1"/>
    <col min="770" max="770" width="18.5703125" style="2" customWidth="1"/>
    <col min="771" max="771" width="20.7109375" style="2" customWidth="1"/>
    <col min="772" max="772" width="9.140625" style="2"/>
    <col min="773" max="773" width="9.7109375" style="2" bestFit="1" customWidth="1"/>
    <col min="774" max="1017" width="9.140625" style="2"/>
    <col min="1018" max="1018" width="93.140625" style="2" customWidth="1"/>
    <col min="1019" max="1019" width="17.85546875" style="2" customWidth="1"/>
    <col min="1020" max="1020" width="16.5703125" style="2" customWidth="1"/>
    <col min="1021" max="1021" width="19.7109375" style="2" customWidth="1"/>
    <col min="1022" max="1022" width="16.85546875" style="2" customWidth="1"/>
    <col min="1023" max="1023" width="17.42578125" style="2" customWidth="1"/>
    <col min="1024" max="1024" width="16.28515625" style="2" customWidth="1"/>
    <col min="1025" max="1025" width="20" style="2" customWidth="1"/>
    <col min="1026" max="1026" width="18.5703125" style="2" customWidth="1"/>
    <col min="1027" max="1027" width="20.7109375" style="2" customWidth="1"/>
    <col min="1028" max="1028" width="9.140625" style="2"/>
    <col min="1029" max="1029" width="9.7109375" style="2" bestFit="1" customWidth="1"/>
    <col min="1030" max="1273" width="9.140625" style="2"/>
    <col min="1274" max="1274" width="93.140625" style="2" customWidth="1"/>
    <col min="1275" max="1275" width="17.85546875" style="2" customWidth="1"/>
    <col min="1276" max="1276" width="16.5703125" style="2" customWidth="1"/>
    <col min="1277" max="1277" width="19.7109375" style="2" customWidth="1"/>
    <col min="1278" max="1278" width="16.85546875" style="2" customWidth="1"/>
    <col min="1279" max="1279" width="17.42578125" style="2" customWidth="1"/>
    <col min="1280" max="1280" width="16.28515625" style="2" customWidth="1"/>
    <col min="1281" max="1281" width="20" style="2" customWidth="1"/>
    <col min="1282" max="1282" width="18.5703125" style="2" customWidth="1"/>
    <col min="1283" max="1283" width="20.7109375" style="2" customWidth="1"/>
    <col min="1284" max="1284" width="9.140625" style="2"/>
    <col min="1285" max="1285" width="9.7109375" style="2" bestFit="1" customWidth="1"/>
    <col min="1286" max="1529" width="9.140625" style="2"/>
    <col min="1530" max="1530" width="93.140625" style="2" customWidth="1"/>
    <col min="1531" max="1531" width="17.85546875" style="2" customWidth="1"/>
    <col min="1532" max="1532" width="16.5703125" style="2" customWidth="1"/>
    <col min="1533" max="1533" width="19.7109375" style="2" customWidth="1"/>
    <col min="1534" max="1534" width="16.85546875" style="2" customWidth="1"/>
    <col min="1535" max="1535" width="17.42578125" style="2" customWidth="1"/>
    <col min="1536" max="1536" width="16.28515625" style="2" customWidth="1"/>
    <col min="1537" max="1537" width="20" style="2" customWidth="1"/>
    <col min="1538" max="1538" width="18.5703125" style="2" customWidth="1"/>
    <col min="1539" max="1539" width="20.7109375" style="2" customWidth="1"/>
    <col min="1540" max="1540" width="9.140625" style="2"/>
    <col min="1541" max="1541" width="9.7109375" style="2" bestFit="1" customWidth="1"/>
    <col min="1542" max="1785" width="9.140625" style="2"/>
    <col min="1786" max="1786" width="93.140625" style="2" customWidth="1"/>
    <col min="1787" max="1787" width="17.85546875" style="2" customWidth="1"/>
    <col min="1788" max="1788" width="16.5703125" style="2" customWidth="1"/>
    <col min="1789" max="1789" width="19.7109375" style="2" customWidth="1"/>
    <col min="1790" max="1790" width="16.85546875" style="2" customWidth="1"/>
    <col min="1791" max="1791" width="17.42578125" style="2" customWidth="1"/>
    <col min="1792" max="1792" width="16.28515625" style="2" customWidth="1"/>
    <col min="1793" max="1793" width="20" style="2" customWidth="1"/>
    <col min="1794" max="1794" width="18.5703125" style="2" customWidth="1"/>
    <col min="1795" max="1795" width="20.7109375" style="2" customWidth="1"/>
    <col min="1796" max="1796" width="9.140625" style="2"/>
    <col min="1797" max="1797" width="9.7109375" style="2" bestFit="1" customWidth="1"/>
    <col min="1798" max="2041" width="9.140625" style="2"/>
    <col min="2042" max="2042" width="93.140625" style="2" customWidth="1"/>
    <col min="2043" max="2043" width="17.85546875" style="2" customWidth="1"/>
    <col min="2044" max="2044" width="16.5703125" style="2" customWidth="1"/>
    <col min="2045" max="2045" width="19.7109375" style="2" customWidth="1"/>
    <col min="2046" max="2046" width="16.85546875" style="2" customWidth="1"/>
    <col min="2047" max="2047" width="17.42578125" style="2" customWidth="1"/>
    <col min="2048" max="2048" width="16.28515625" style="2" customWidth="1"/>
    <col min="2049" max="2049" width="20" style="2" customWidth="1"/>
    <col min="2050" max="2050" width="18.5703125" style="2" customWidth="1"/>
    <col min="2051" max="2051" width="20.7109375" style="2" customWidth="1"/>
    <col min="2052" max="2052" width="9.140625" style="2"/>
    <col min="2053" max="2053" width="9.7109375" style="2" bestFit="1" customWidth="1"/>
    <col min="2054" max="2297" width="9.140625" style="2"/>
    <col min="2298" max="2298" width="93.140625" style="2" customWidth="1"/>
    <col min="2299" max="2299" width="17.85546875" style="2" customWidth="1"/>
    <col min="2300" max="2300" width="16.5703125" style="2" customWidth="1"/>
    <col min="2301" max="2301" width="19.7109375" style="2" customWidth="1"/>
    <col min="2302" max="2302" width="16.85546875" style="2" customWidth="1"/>
    <col min="2303" max="2303" width="17.42578125" style="2" customWidth="1"/>
    <col min="2304" max="2304" width="16.28515625" style="2" customWidth="1"/>
    <col min="2305" max="2305" width="20" style="2" customWidth="1"/>
    <col min="2306" max="2306" width="18.5703125" style="2" customWidth="1"/>
    <col min="2307" max="2307" width="20.7109375" style="2" customWidth="1"/>
    <col min="2308" max="2308" width="9.140625" style="2"/>
    <col min="2309" max="2309" width="9.7109375" style="2" bestFit="1" customWidth="1"/>
    <col min="2310" max="2553" width="9.140625" style="2"/>
    <col min="2554" max="2554" width="93.140625" style="2" customWidth="1"/>
    <col min="2555" max="2555" width="17.85546875" style="2" customWidth="1"/>
    <col min="2556" max="2556" width="16.5703125" style="2" customWidth="1"/>
    <col min="2557" max="2557" width="19.7109375" style="2" customWidth="1"/>
    <col min="2558" max="2558" width="16.85546875" style="2" customWidth="1"/>
    <col min="2559" max="2559" width="17.42578125" style="2" customWidth="1"/>
    <col min="2560" max="2560" width="16.28515625" style="2" customWidth="1"/>
    <col min="2561" max="2561" width="20" style="2" customWidth="1"/>
    <col min="2562" max="2562" width="18.5703125" style="2" customWidth="1"/>
    <col min="2563" max="2563" width="20.7109375" style="2" customWidth="1"/>
    <col min="2564" max="2564" width="9.140625" style="2"/>
    <col min="2565" max="2565" width="9.7109375" style="2" bestFit="1" customWidth="1"/>
    <col min="2566" max="2809" width="9.140625" style="2"/>
    <col min="2810" max="2810" width="93.140625" style="2" customWidth="1"/>
    <col min="2811" max="2811" width="17.85546875" style="2" customWidth="1"/>
    <col min="2812" max="2812" width="16.5703125" style="2" customWidth="1"/>
    <col min="2813" max="2813" width="19.7109375" style="2" customWidth="1"/>
    <col min="2814" max="2814" width="16.85546875" style="2" customWidth="1"/>
    <col min="2815" max="2815" width="17.42578125" style="2" customWidth="1"/>
    <col min="2816" max="2816" width="16.28515625" style="2" customWidth="1"/>
    <col min="2817" max="2817" width="20" style="2" customWidth="1"/>
    <col min="2818" max="2818" width="18.5703125" style="2" customWidth="1"/>
    <col min="2819" max="2819" width="20.7109375" style="2" customWidth="1"/>
    <col min="2820" max="2820" width="9.140625" style="2"/>
    <col min="2821" max="2821" width="9.7109375" style="2" bestFit="1" customWidth="1"/>
    <col min="2822" max="3065" width="9.140625" style="2"/>
    <col min="3066" max="3066" width="93.140625" style="2" customWidth="1"/>
    <col min="3067" max="3067" width="17.85546875" style="2" customWidth="1"/>
    <col min="3068" max="3068" width="16.5703125" style="2" customWidth="1"/>
    <col min="3069" max="3069" width="19.7109375" style="2" customWidth="1"/>
    <col min="3070" max="3070" width="16.85546875" style="2" customWidth="1"/>
    <col min="3071" max="3071" width="17.42578125" style="2" customWidth="1"/>
    <col min="3072" max="3072" width="16.28515625" style="2" customWidth="1"/>
    <col min="3073" max="3073" width="20" style="2" customWidth="1"/>
    <col min="3074" max="3074" width="18.5703125" style="2" customWidth="1"/>
    <col min="3075" max="3075" width="20.7109375" style="2" customWidth="1"/>
    <col min="3076" max="3076" width="9.140625" style="2"/>
    <col min="3077" max="3077" width="9.7109375" style="2" bestFit="1" customWidth="1"/>
    <col min="3078" max="3321" width="9.140625" style="2"/>
    <col min="3322" max="3322" width="93.140625" style="2" customWidth="1"/>
    <col min="3323" max="3323" width="17.85546875" style="2" customWidth="1"/>
    <col min="3324" max="3324" width="16.5703125" style="2" customWidth="1"/>
    <col min="3325" max="3325" width="19.7109375" style="2" customWidth="1"/>
    <col min="3326" max="3326" width="16.85546875" style="2" customWidth="1"/>
    <col min="3327" max="3327" width="17.42578125" style="2" customWidth="1"/>
    <col min="3328" max="3328" width="16.28515625" style="2" customWidth="1"/>
    <col min="3329" max="3329" width="20" style="2" customWidth="1"/>
    <col min="3330" max="3330" width="18.5703125" style="2" customWidth="1"/>
    <col min="3331" max="3331" width="20.7109375" style="2" customWidth="1"/>
    <col min="3332" max="3332" width="9.140625" style="2"/>
    <col min="3333" max="3333" width="9.7109375" style="2" bestFit="1" customWidth="1"/>
    <col min="3334" max="3577" width="9.140625" style="2"/>
    <col min="3578" max="3578" width="93.140625" style="2" customWidth="1"/>
    <col min="3579" max="3579" width="17.85546875" style="2" customWidth="1"/>
    <col min="3580" max="3580" width="16.5703125" style="2" customWidth="1"/>
    <col min="3581" max="3581" width="19.7109375" style="2" customWidth="1"/>
    <col min="3582" max="3582" width="16.85546875" style="2" customWidth="1"/>
    <col min="3583" max="3583" width="17.42578125" style="2" customWidth="1"/>
    <col min="3584" max="3584" width="16.28515625" style="2" customWidth="1"/>
    <col min="3585" max="3585" width="20" style="2" customWidth="1"/>
    <col min="3586" max="3586" width="18.5703125" style="2" customWidth="1"/>
    <col min="3587" max="3587" width="20.7109375" style="2" customWidth="1"/>
    <col min="3588" max="3588" width="9.140625" style="2"/>
    <col min="3589" max="3589" width="9.7109375" style="2" bestFit="1" customWidth="1"/>
    <col min="3590" max="3833" width="9.140625" style="2"/>
    <col min="3834" max="3834" width="93.140625" style="2" customWidth="1"/>
    <col min="3835" max="3835" width="17.85546875" style="2" customWidth="1"/>
    <col min="3836" max="3836" width="16.5703125" style="2" customWidth="1"/>
    <col min="3837" max="3837" width="19.7109375" style="2" customWidth="1"/>
    <col min="3838" max="3838" width="16.85546875" style="2" customWidth="1"/>
    <col min="3839" max="3839" width="17.42578125" style="2" customWidth="1"/>
    <col min="3840" max="3840" width="16.28515625" style="2" customWidth="1"/>
    <col min="3841" max="3841" width="20" style="2" customWidth="1"/>
    <col min="3842" max="3842" width="18.5703125" style="2" customWidth="1"/>
    <col min="3843" max="3843" width="20.7109375" style="2" customWidth="1"/>
    <col min="3844" max="3844" width="9.140625" style="2"/>
    <col min="3845" max="3845" width="9.7109375" style="2" bestFit="1" customWidth="1"/>
    <col min="3846" max="4089" width="9.140625" style="2"/>
    <col min="4090" max="4090" width="93.140625" style="2" customWidth="1"/>
    <col min="4091" max="4091" width="17.85546875" style="2" customWidth="1"/>
    <col min="4092" max="4092" width="16.5703125" style="2" customWidth="1"/>
    <col min="4093" max="4093" width="19.7109375" style="2" customWidth="1"/>
    <col min="4094" max="4094" width="16.85546875" style="2" customWidth="1"/>
    <col min="4095" max="4095" width="17.42578125" style="2" customWidth="1"/>
    <col min="4096" max="4096" width="16.28515625" style="2" customWidth="1"/>
    <col min="4097" max="4097" width="20" style="2" customWidth="1"/>
    <col min="4098" max="4098" width="18.5703125" style="2" customWidth="1"/>
    <col min="4099" max="4099" width="20.7109375" style="2" customWidth="1"/>
    <col min="4100" max="4100" width="9.140625" style="2"/>
    <col min="4101" max="4101" width="9.7109375" style="2" bestFit="1" customWidth="1"/>
    <col min="4102" max="4345" width="9.140625" style="2"/>
    <col min="4346" max="4346" width="93.140625" style="2" customWidth="1"/>
    <col min="4347" max="4347" width="17.85546875" style="2" customWidth="1"/>
    <col min="4348" max="4348" width="16.5703125" style="2" customWidth="1"/>
    <col min="4349" max="4349" width="19.7109375" style="2" customWidth="1"/>
    <col min="4350" max="4350" width="16.85546875" style="2" customWidth="1"/>
    <col min="4351" max="4351" width="17.42578125" style="2" customWidth="1"/>
    <col min="4352" max="4352" width="16.28515625" style="2" customWidth="1"/>
    <col min="4353" max="4353" width="20" style="2" customWidth="1"/>
    <col min="4354" max="4354" width="18.5703125" style="2" customWidth="1"/>
    <col min="4355" max="4355" width="20.7109375" style="2" customWidth="1"/>
    <col min="4356" max="4356" width="9.140625" style="2"/>
    <col min="4357" max="4357" width="9.7109375" style="2" bestFit="1" customWidth="1"/>
    <col min="4358" max="4601" width="9.140625" style="2"/>
    <col min="4602" max="4602" width="93.140625" style="2" customWidth="1"/>
    <col min="4603" max="4603" width="17.85546875" style="2" customWidth="1"/>
    <col min="4604" max="4604" width="16.5703125" style="2" customWidth="1"/>
    <col min="4605" max="4605" width="19.7109375" style="2" customWidth="1"/>
    <col min="4606" max="4606" width="16.85546875" style="2" customWidth="1"/>
    <col min="4607" max="4607" width="17.42578125" style="2" customWidth="1"/>
    <col min="4608" max="4608" width="16.28515625" style="2" customWidth="1"/>
    <col min="4609" max="4609" width="20" style="2" customWidth="1"/>
    <col min="4610" max="4610" width="18.5703125" style="2" customWidth="1"/>
    <col min="4611" max="4611" width="20.7109375" style="2" customWidth="1"/>
    <col min="4612" max="4612" width="9.140625" style="2"/>
    <col min="4613" max="4613" width="9.7109375" style="2" bestFit="1" customWidth="1"/>
    <col min="4614" max="4857" width="9.140625" style="2"/>
    <col min="4858" max="4858" width="93.140625" style="2" customWidth="1"/>
    <col min="4859" max="4859" width="17.85546875" style="2" customWidth="1"/>
    <col min="4860" max="4860" width="16.5703125" style="2" customWidth="1"/>
    <col min="4861" max="4861" width="19.7109375" style="2" customWidth="1"/>
    <col min="4862" max="4862" width="16.85546875" style="2" customWidth="1"/>
    <col min="4863" max="4863" width="17.42578125" style="2" customWidth="1"/>
    <col min="4864" max="4864" width="16.28515625" style="2" customWidth="1"/>
    <col min="4865" max="4865" width="20" style="2" customWidth="1"/>
    <col min="4866" max="4866" width="18.5703125" style="2" customWidth="1"/>
    <col min="4867" max="4867" width="20.7109375" style="2" customWidth="1"/>
    <col min="4868" max="4868" width="9.140625" style="2"/>
    <col min="4869" max="4869" width="9.7109375" style="2" bestFit="1" customWidth="1"/>
    <col min="4870" max="5113" width="9.140625" style="2"/>
    <col min="5114" max="5114" width="93.140625" style="2" customWidth="1"/>
    <col min="5115" max="5115" width="17.85546875" style="2" customWidth="1"/>
    <col min="5116" max="5116" width="16.5703125" style="2" customWidth="1"/>
    <col min="5117" max="5117" width="19.7109375" style="2" customWidth="1"/>
    <col min="5118" max="5118" width="16.85546875" style="2" customWidth="1"/>
    <col min="5119" max="5119" width="17.42578125" style="2" customWidth="1"/>
    <col min="5120" max="5120" width="16.28515625" style="2" customWidth="1"/>
    <col min="5121" max="5121" width="20" style="2" customWidth="1"/>
    <col min="5122" max="5122" width="18.5703125" style="2" customWidth="1"/>
    <col min="5123" max="5123" width="20.7109375" style="2" customWidth="1"/>
    <col min="5124" max="5124" width="9.140625" style="2"/>
    <col min="5125" max="5125" width="9.7109375" style="2" bestFit="1" customWidth="1"/>
    <col min="5126" max="5369" width="9.140625" style="2"/>
    <col min="5370" max="5370" width="93.140625" style="2" customWidth="1"/>
    <col min="5371" max="5371" width="17.85546875" style="2" customWidth="1"/>
    <col min="5372" max="5372" width="16.5703125" style="2" customWidth="1"/>
    <col min="5373" max="5373" width="19.7109375" style="2" customWidth="1"/>
    <col min="5374" max="5374" width="16.85546875" style="2" customWidth="1"/>
    <col min="5375" max="5375" width="17.42578125" style="2" customWidth="1"/>
    <col min="5376" max="5376" width="16.28515625" style="2" customWidth="1"/>
    <col min="5377" max="5377" width="20" style="2" customWidth="1"/>
    <col min="5378" max="5378" width="18.5703125" style="2" customWidth="1"/>
    <col min="5379" max="5379" width="20.7109375" style="2" customWidth="1"/>
    <col min="5380" max="5380" width="9.140625" style="2"/>
    <col min="5381" max="5381" width="9.7109375" style="2" bestFit="1" customWidth="1"/>
    <col min="5382" max="5625" width="9.140625" style="2"/>
    <col min="5626" max="5626" width="93.140625" style="2" customWidth="1"/>
    <col min="5627" max="5627" width="17.85546875" style="2" customWidth="1"/>
    <col min="5628" max="5628" width="16.5703125" style="2" customWidth="1"/>
    <col min="5629" max="5629" width="19.7109375" style="2" customWidth="1"/>
    <col min="5630" max="5630" width="16.85546875" style="2" customWidth="1"/>
    <col min="5631" max="5631" width="17.42578125" style="2" customWidth="1"/>
    <col min="5632" max="5632" width="16.28515625" style="2" customWidth="1"/>
    <col min="5633" max="5633" width="20" style="2" customWidth="1"/>
    <col min="5634" max="5634" width="18.5703125" style="2" customWidth="1"/>
    <col min="5635" max="5635" width="20.7109375" style="2" customWidth="1"/>
    <col min="5636" max="5636" width="9.140625" style="2"/>
    <col min="5637" max="5637" width="9.7109375" style="2" bestFit="1" customWidth="1"/>
    <col min="5638" max="5881" width="9.140625" style="2"/>
    <col min="5882" max="5882" width="93.140625" style="2" customWidth="1"/>
    <col min="5883" max="5883" width="17.85546875" style="2" customWidth="1"/>
    <col min="5884" max="5884" width="16.5703125" style="2" customWidth="1"/>
    <col min="5885" max="5885" width="19.7109375" style="2" customWidth="1"/>
    <col min="5886" max="5886" width="16.85546875" style="2" customWidth="1"/>
    <col min="5887" max="5887" width="17.42578125" style="2" customWidth="1"/>
    <col min="5888" max="5888" width="16.28515625" style="2" customWidth="1"/>
    <col min="5889" max="5889" width="20" style="2" customWidth="1"/>
    <col min="5890" max="5890" width="18.5703125" style="2" customWidth="1"/>
    <col min="5891" max="5891" width="20.7109375" style="2" customWidth="1"/>
    <col min="5892" max="5892" width="9.140625" style="2"/>
    <col min="5893" max="5893" width="9.7109375" style="2" bestFit="1" customWidth="1"/>
    <col min="5894" max="6137" width="9.140625" style="2"/>
    <col min="6138" max="6138" width="93.140625" style="2" customWidth="1"/>
    <col min="6139" max="6139" width="17.85546875" style="2" customWidth="1"/>
    <col min="6140" max="6140" width="16.5703125" style="2" customWidth="1"/>
    <col min="6141" max="6141" width="19.7109375" style="2" customWidth="1"/>
    <col min="6142" max="6142" width="16.85546875" style="2" customWidth="1"/>
    <col min="6143" max="6143" width="17.42578125" style="2" customWidth="1"/>
    <col min="6144" max="6144" width="16.28515625" style="2" customWidth="1"/>
    <col min="6145" max="6145" width="20" style="2" customWidth="1"/>
    <col min="6146" max="6146" width="18.5703125" style="2" customWidth="1"/>
    <col min="6147" max="6147" width="20.7109375" style="2" customWidth="1"/>
    <col min="6148" max="6148" width="9.140625" style="2"/>
    <col min="6149" max="6149" width="9.7109375" style="2" bestFit="1" customWidth="1"/>
    <col min="6150" max="6393" width="9.140625" style="2"/>
    <col min="6394" max="6394" width="93.140625" style="2" customWidth="1"/>
    <col min="6395" max="6395" width="17.85546875" style="2" customWidth="1"/>
    <col min="6396" max="6396" width="16.5703125" style="2" customWidth="1"/>
    <col min="6397" max="6397" width="19.7109375" style="2" customWidth="1"/>
    <col min="6398" max="6398" width="16.85546875" style="2" customWidth="1"/>
    <col min="6399" max="6399" width="17.42578125" style="2" customWidth="1"/>
    <col min="6400" max="6400" width="16.28515625" style="2" customWidth="1"/>
    <col min="6401" max="6401" width="20" style="2" customWidth="1"/>
    <col min="6402" max="6402" width="18.5703125" style="2" customWidth="1"/>
    <col min="6403" max="6403" width="20.7109375" style="2" customWidth="1"/>
    <col min="6404" max="6404" width="9.140625" style="2"/>
    <col min="6405" max="6405" width="9.7109375" style="2" bestFit="1" customWidth="1"/>
    <col min="6406" max="6649" width="9.140625" style="2"/>
    <col min="6650" max="6650" width="93.140625" style="2" customWidth="1"/>
    <col min="6651" max="6651" width="17.85546875" style="2" customWidth="1"/>
    <col min="6652" max="6652" width="16.5703125" style="2" customWidth="1"/>
    <col min="6653" max="6653" width="19.7109375" style="2" customWidth="1"/>
    <col min="6654" max="6654" width="16.85546875" style="2" customWidth="1"/>
    <col min="6655" max="6655" width="17.42578125" style="2" customWidth="1"/>
    <col min="6656" max="6656" width="16.28515625" style="2" customWidth="1"/>
    <col min="6657" max="6657" width="20" style="2" customWidth="1"/>
    <col min="6658" max="6658" width="18.5703125" style="2" customWidth="1"/>
    <col min="6659" max="6659" width="20.7109375" style="2" customWidth="1"/>
    <col min="6660" max="6660" width="9.140625" style="2"/>
    <col min="6661" max="6661" width="9.7109375" style="2" bestFit="1" customWidth="1"/>
    <col min="6662" max="6905" width="9.140625" style="2"/>
    <col min="6906" max="6906" width="93.140625" style="2" customWidth="1"/>
    <col min="6907" max="6907" width="17.85546875" style="2" customWidth="1"/>
    <col min="6908" max="6908" width="16.5703125" style="2" customWidth="1"/>
    <col min="6909" max="6909" width="19.7109375" style="2" customWidth="1"/>
    <col min="6910" max="6910" width="16.85546875" style="2" customWidth="1"/>
    <col min="6911" max="6911" width="17.42578125" style="2" customWidth="1"/>
    <col min="6912" max="6912" width="16.28515625" style="2" customWidth="1"/>
    <col min="6913" max="6913" width="20" style="2" customWidth="1"/>
    <col min="6914" max="6914" width="18.5703125" style="2" customWidth="1"/>
    <col min="6915" max="6915" width="20.7109375" style="2" customWidth="1"/>
    <col min="6916" max="6916" width="9.140625" style="2"/>
    <col min="6917" max="6917" width="9.7109375" style="2" bestFit="1" customWidth="1"/>
    <col min="6918" max="7161" width="9.140625" style="2"/>
    <col min="7162" max="7162" width="93.140625" style="2" customWidth="1"/>
    <col min="7163" max="7163" width="17.85546875" style="2" customWidth="1"/>
    <col min="7164" max="7164" width="16.5703125" style="2" customWidth="1"/>
    <col min="7165" max="7165" width="19.7109375" style="2" customWidth="1"/>
    <col min="7166" max="7166" width="16.85546875" style="2" customWidth="1"/>
    <col min="7167" max="7167" width="17.42578125" style="2" customWidth="1"/>
    <col min="7168" max="7168" width="16.28515625" style="2" customWidth="1"/>
    <col min="7169" max="7169" width="20" style="2" customWidth="1"/>
    <col min="7170" max="7170" width="18.5703125" style="2" customWidth="1"/>
    <col min="7171" max="7171" width="20.7109375" style="2" customWidth="1"/>
    <col min="7172" max="7172" width="9.140625" style="2"/>
    <col min="7173" max="7173" width="9.7109375" style="2" bestFit="1" customWidth="1"/>
    <col min="7174" max="7417" width="9.140625" style="2"/>
    <col min="7418" max="7418" width="93.140625" style="2" customWidth="1"/>
    <col min="7419" max="7419" width="17.85546875" style="2" customWidth="1"/>
    <col min="7420" max="7420" width="16.5703125" style="2" customWidth="1"/>
    <col min="7421" max="7421" width="19.7109375" style="2" customWidth="1"/>
    <col min="7422" max="7422" width="16.85546875" style="2" customWidth="1"/>
    <col min="7423" max="7423" width="17.42578125" style="2" customWidth="1"/>
    <col min="7424" max="7424" width="16.28515625" style="2" customWidth="1"/>
    <col min="7425" max="7425" width="20" style="2" customWidth="1"/>
    <col min="7426" max="7426" width="18.5703125" style="2" customWidth="1"/>
    <col min="7427" max="7427" width="20.7109375" style="2" customWidth="1"/>
    <col min="7428" max="7428" width="9.140625" style="2"/>
    <col min="7429" max="7429" width="9.7109375" style="2" bestFit="1" customWidth="1"/>
    <col min="7430" max="7673" width="9.140625" style="2"/>
    <col min="7674" max="7674" width="93.140625" style="2" customWidth="1"/>
    <col min="7675" max="7675" width="17.85546875" style="2" customWidth="1"/>
    <col min="7676" max="7676" width="16.5703125" style="2" customWidth="1"/>
    <col min="7677" max="7677" width="19.7109375" style="2" customWidth="1"/>
    <col min="7678" max="7678" width="16.85546875" style="2" customWidth="1"/>
    <col min="7679" max="7679" width="17.42578125" style="2" customWidth="1"/>
    <col min="7680" max="7680" width="16.28515625" style="2" customWidth="1"/>
    <col min="7681" max="7681" width="20" style="2" customWidth="1"/>
    <col min="7682" max="7682" width="18.5703125" style="2" customWidth="1"/>
    <col min="7683" max="7683" width="20.7109375" style="2" customWidth="1"/>
    <col min="7684" max="7684" width="9.140625" style="2"/>
    <col min="7685" max="7685" width="9.7109375" style="2" bestFit="1" customWidth="1"/>
    <col min="7686" max="7929" width="9.140625" style="2"/>
    <col min="7930" max="7930" width="93.140625" style="2" customWidth="1"/>
    <col min="7931" max="7931" width="17.85546875" style="2" customWidth="1"/>
    <col min="7932" max="7932" width="16.5703125" style="2" customWidth="1"/>
    <col min="7933" max="7933" width="19.7109375" style="2" customWidth="1"/>
    <col min="7934" max="7934" width="16.85546875" style="2" customWidth="1"/>
    <col min="7935" max="7935" width="17.42578125" style="2" customWidth="1"/>
    <col min="7936" max="7936" width="16.28515625" style="2" customWidth="1"/>
    <col min="7937" max="7937" width="20" style="2" customWidth="1"/>
    <col min="7938" max="7938" width="18.5703125" style="2" customWidth="1"/>
    <col min="7939" max="7939" width="20.7109375" style="2" customWidth="1"/>
    <col min="7940" max="7940" width="9.140625" style="2"/>
    <col min="7941" max="7941" width="9.7109375" style="2" bestFit="1" customWidth="1"/>
    <col min="7942" max="8185" width="9.140625" style="2"/>
    <col min="8186" max="8186" width="93.140625" style="2" customWidth="1"/>
    <col min="8187" max="8187" width="17.85546875" style="2" customWidth="1"/>
    <col min="8188" max="8188" width="16.5703125" style="2" customWidth="1"/>
    <col min="8189" max="8189" width="19.7109375" style="2" customWidth="1"/>
    <col min="8190" max="8190" width="16.85546875" style="2" customWidth="1"/>
    <col min="8191" max="8191" width="17.42578125" style="2" customWidth="1"/>
    <col min="8192" max="8192" width="16.28515625" style="2" customWidth="1"/>
    <col min="8193" max="8193" width="20" style="2" customWidth="1"/>
    <col min="8194" max="8194" width="18.5703125" style="2" customWidth="1"/>
    <col min="8195" max="8195" width="20.7109375" style="2" customWidth="1"/>
    <col min="8196" max="8196" width="9.140625" style="2"/>
    <col min="8197" max="8197" width="9.7109375" style="2" bestFit="1" customWidth="1"/>
    <col min="8198" max="8441" width="9.140625" style="2"/>
    <col min="8442" max="8442" width="93.140625" style="2" customWidth="1"/>
    <col min="8443" max="8443" width="17.85546875" style="2" customWidth="1"/>
    <col min="8444" max="8444" width="16.5703125" style="2" customWidth="1"/>
    <col min="8445" max="8445" width="19.7109375" style="2" customWidth="1"/>
    <col min="8446" max="8446" width="16.85546875" style="2" customWidth="1"/>
    <col min="8447" max="8447" width="17.42578125" style="2" customWidth="1"/>
    <col min="8448" max="8448" width="16.28515625" style="2" customWidth="1"/>
    <col min="8449" max="8449" width="20" style="2" customWidth="1"/>
    <col min="8450" max="8450" width="18.5703125" style="2" customWidth="1"/>
    <col min="8451" max="8451" width="20.7109375" style="2" customWidth="1"/>
    <col min="8452" max="8452" width="9.140625" style="2"/>
    <col min="8453" max="8453" width="9.7109375" style="2" bestFit="1" customWidth="1"/>
    <col min="8454" max="8697" width="9.140625" style="2"/>
    <col min="8698" max="8698" width="93.140625" style="2" customWidth="1"/>
    <col min="8699" max="8699" width="17.85546875" style="2" customWidth="1"/>
    <col min="8700" max="8700" width="16.5703125" style="2" customWidth="1"/>
    <col min="8701" max="8701" width="19.7109375" style="2" customWidth="1"/>
    <col min="8702" max="8702" width="16.85546875" style="2" customWidth="1"/>
    <col min="8703" max="8703" width="17.42578125" style="2" customWidth="1"/>
    <col min="8704" max="8704" width="16.28515625" style="2" customWidth="1"/>
    <col min="8705" max="8705" width="20" style="2" customWidth="1"/>
    <col min="8706" max="8706" width="18.5703125" style="2" customWidth="1"/>
    <col min="8707" max="8707" width="20.7109375" style="2" customWidth="1"/>
    <col min="8708" max="8708" width="9.140625" style="2"/>
    <col min="8709" max="8709" width="9.7109375" style="2" bestFit="1" customWidth="1"/>
    <col min="8710" max="8953" width="9.140625" style="2"/>
    <col min="8954" max="8954" width="93.140625" style="2" customWidth="1"/>
    <col min="8955" max="8955" width="17.85546875" style="2" customWidth="1"/>
    <col min="8956" max="8956" width="16.5703125" style="2" customWidth="1"/>
    <col min="8957" max="8957" width="19.7109375" style="2" customWidth="1"/>
    <col min="8958" max="8958" width="16.85546875" style="2" customWidth="1"/>
    <col min="8959" max="8959" width="17.42578125" style="2" customWidth="1"/>
    <col min="8960" max="8960" width="16.28515625" style="2" customWidth="1"/>
    <col min="8961" max="8961" width="20" style="2" customWidth="1"/>
    <col min="8962" max="8962" width="18.5703125" style="2" customWidth="1"/>
    <col min="8963" max="8963" width="20.7109375" style="2" customWidth="1"/>
    <col min="8964" max="8964" width="9.140625" style="2"/>
    <col min="8965" max="8965" width="9.7109375" style="2" bestFit="1" customWidth="1"/>
    <col min="8966" max="9209" width="9.140625" style="2"/>
    <col min="9210" max="9210" width="93.140625" style="2" customWidth="1"/>
    <col min="9211" max="9211" width="17.85546875" style="2" customWidth="1"/>
    <col min="9212" max="9212" width="16.5703125" style="2" customWidth="1"/>
    <col min="9213" max="9213" width="19.7109375" style="2" customWidth="1"/>
    <col min="9214" max="9214" width="16.85546875" style="2" customWidth="1"/>
    <col min="9215" max="9215" width="17.42578125" style="2" customWidth="1"/>
    <col min="9216" max="9216" width="16.28515625" style="2" customWidth="1"/>
    <col min="9217" max="9217" width="20" style="2" customWidth="1"/>
    <col min="9218" max="9218" width="18.5703125" style="2" customWidth="1"/>
    <col min="9219" max="9219" width="20.7109375" style="2" customWidth="1"/>
    <col min="9220" max="9220" width="9.140625" style="2"/>
    <col min="9221" max="9221" width="9.7109375" style="2" bestFit="1" customWidth="1"/>
    <col min="9222" max="9465" width="9.140625" style="2"/>
    <col min="9466" max="9466" width="93.140625" style="2" customWidth="1"/>
    <col min="9467" max="9467" width="17.85546875" style="2" customWidth="1"/>
    <col min="9468" max="9468" width="16.5703125" style="2" customWidth="1"/>
    <col min="9469" max="9469" width="19.7109375" style="2" customWidth="1"/>
    <col min="9470" max="9470" width="16.85546875" style="2" customWidth="1"/>
    <col min="9471" max="9471" width="17.42578125" style="2" customWidth="1"/>
    <col min="9472" max="9472" width="16.28515625" style="2" customWidth="1"/>
    <col min="9473" max="9473" width="20" style="2" customWidth="1"/>
    <col min="9474" max="9474" width="18.5703125" style="2" customWidth="1"/>
    <col min="9475" max="9475" width="20.7109375" style="2" customWidth="1"/>
    <col min="9476" max="9476" width="9.140625" style="2"/>
    <col min="9477" max="9477" width="9.7109375" style="2" bestFit="1" customWidth="1"/>
    <col min="9478" max="9721" width="9.140625" style="2"/>
    <col min="9722" max="9722" width="93.140625" style="2" customWidth="1"/>
    <col min="9723" max="9723" width="17.85546875" style="2" customWidth="1"/>
    <col min="9724" max="9724" width="16.5703125" style="2" customWidth="1"/>
    <col min="9725" max="9725" width="19.7109375" style="2" customWidth="1"/>
    <col min="9726" max="9726" width="16.85546875" style="2" customWidth="1"/>
    <col min="9727" max="9727" width="17.42578125" style="2" customWidth="1"/>
    <col min="9728" max="9728" width="16.28515625" style="2" customWidth="1"/>
    <col min="9729" max="9729" width="20" style="2" customWidth="1"/>
    <col min="9730" max="9730" width="18.5703125" style="2" customWidth="1"/>
    <col min="9731" max="9731" width="20.7109375" style="2" customWidth="1"/>
    <col min="9732" max="9732" width="9.140625" style="2"/>
    <col min="9733" max="9733" width="9.7109375" style="2" bestFit="1" customWidth="1"/>
    <col min="9734" max="9977" width="9.140625" style="2"/>
    <col min="9978" max="9978" width="93.140625" style="2" customWidth="1"/>
    <col min="9979" max="9979" width="17.85546875" style="2" customWidth="1"/>
    <col min="9980" max="9980" width="16.5703125" style="2" customWidth="1"/>
    <col min="9981" max="9981" width="19.7109375" style="2" customWidth="1"/>
    <col min="9982" max="9982" width="16.85546875" style="2" customWidth="1"/>
    <col min="9983" max="9983" width="17.42578125" style="2" customWidth="1"/>
    <col min="9984" max="9984" width="16.28515625" style="2" customWidth="1"/>
    <col min="9985" max="9985" width="20" style="2" customWidth="1"/>
    <col min="9986" max="9986" width="18.5703125" style="2" customWidth="1"/>
    <col min="9987" max="9987" width="20.7109375" style="2" customWidth="1"/>
    <col min="9988" max="9988" width="9.140625" style="2"/>
    <col min="9989" max="9989" width="9.7109375" style="2" bestFit="1" customWidth="1"/>
    <col min="9990" max="10233" width="9.140625" style="2"/>
    <col min="10234" max="10234" width="93.140625" style="2" customWidth="1"/>
    <col min="10235" max="10235" width="17.85546875" style="2" customWidth="1"/>
    <col min="10236" max="10236" width="16.5703125" style="2" customWidth="1"/>
    <col min="10237" max="10237" width="19.7109375" style="2" customWidth="1"/>
    <col min="10238" max="10238" width="16.85546875" style="2" customWidth="1"/>
    <col min="10239" max="10239" width="17.42578125" style="2" customWidth="1"/>
    <col min="10240" max="10240" width="16.28515625" style="2" customWidth="1"/>
    <col min="10241" max="10241" width="20" style="2" customWidth="1"/>
    <col min="10242" max="10242" width="18.5703125" style="2" customWidth="1"/>
    <col min="10243" max="10243" width="20.7109375" style="2" customWidth="1"/>
    <col min="10244" max="10244" width="9.140625" style="2"/>
    <col min="10245" max="10245" width="9.7109375" style="2" bestFit="1" customWidth="1"/>
    <col min="10246" max="10489" width="9.140625" style="2"/>
    <col min="10490" max="10490" width="93.140625" style="2" customWidth="1"/>
    <col min="10491" max="10491" width="17.85546875" style="2" customWidth="1"/>
    <col min="10492" max="10492" width="16.5703125" style="2" customWidth="1"/>
    <col min="10493" max="10493" width="19.7109375" style="2" customWidth="1"/>
    <col min="10494" max="10494" width="16.85546875" style="2" customWidth="1"/>
    <col min="10495" max="10495" width="17.42578125" style="2" customWidth="1"/>
    <col min="10496" max="10496" width="16.28515625" style="2" customWidth="1"/>
    <col min="10497" max="10497" width="20" style="2" customWidth="1"/>
    <col min="10498" max="10498" width="18.5703125" style="2" customWidth="1"/>
    <col min="10499" max="10499" width="20.7109375" style="2" customWidth="1"/>
    <col min="10500" max="10500" width="9.140625" style="2"/>
    <col min="10501" max="10501" width="9.7109375" style="2" bestFit="1" customWidth="1"/>
    <col min="10502" max="10745" width="9.140625" style="2"/>
    <col min="10746" max="10746" width="93.140625" style="2" customWidth="1"/>
    <col min="10747" max="10747" width="17.85546875" style="2" customWidth="1"/>
    <col min="10748" max="10748" width="16.5703125" style="2" customWidth="1"/>
    <col min="10749" max="10749" width="19.7109375" style="2" customWidth="1"/>
    <col min="10750" max="10750" width="16.85546875" style="2" customWidth="1"/>
    <col min="10751" max="10751" width="17.42578125" style="2" customWidth="1"/>
    <col min="10752" max="10752" width="16.28515625" style="2" customWidth="1"/>
    <col min="10753" max="10753" width="20" style="2" customWidth="1"/>
    <col min="10754" max="10754" width="18.5703125" style="2" customWidth="1"/>
    <col min="10755" max="10755" width="20.7109375" style="2" customWidth="1"/>
    <col min="10756" max="10756" width="9.140625" style="2"/>
    <col min="10757" max="10757" width="9.7109375" style="2" bestFit="1" customWidth="1"/>
    <col min="10758" max="11001" width="9.140625" style="2"/>
    <col min="11002" max="11002" width="93.140625" style="2" customWidth="1"/>
    <col min="11003" max="11003" width="17.85546875" style="2" customWidth="1"/>
    <col min="11004" max="11004" width="16.5703125" style="2" customWidth="1"/>
    <col min="11005" max="11005" width="19.7109375" style="2" customWidth="1"/>
    <col min="11006" max="11006" width="16.85546875" style="2" customWidth="1"/>
    <col min="11007" max="11007" width="17.42578125" style="2" customWidth="1"/>
    <col min="11008" max="11008" width="16.28515625" style="2" customWidth="1"/>
    <col min="11009" max="11009" width="20" style="2" customWidth="1"/>
    <col min="11010" max="11010" width="18.5703125" style="2" customWidth="1"/>
    <col min="11011" max="11011" width="20.7109375" style="2" customWidth="1"/>
    <col min="11012" max="11012" width="9.140625" style="2"/>
    <col min="11013" max="11013" width="9.7109375" style="2" bestFit="1" customWidth="1"/>
    <col min="11014" max="11257" width="9.140625" style="2"/>
    <col min="11258" max="11258" width="93.140625" style="2" customWidth="1"/>
    <col min="11259" max="11259" width="17.85546875" style="2" customWidth="1"/>
    <col min="11260" max="11260" width="16.5703125" style="2" customWidth="1"/>
    <col min="11261" max="11261" width="19.7109375" style="2" customWidth="1"/>
    <col min="11262" max="11262" width="16.85546875" style="2" customWidth="1"/>
    <col min="11263" max="11263" width="17.42578125" style="2" customWidth="1"/>
    <col min="11264" max="11264" width="16.28515625" style="2" customWidth="1"/>
    <col min="11265" max="11265" width="20" style="2" customWidth="1"/>
    <col min="11266" max="11266" width="18.5703125" style="2" customWidth="1"/>
    <col min="11267" max="11267" width="20.7109375" style="2" customWidth="1"/>
    <col min="11268" max="11268" width="9.140625" style="2"/>
    <col min="11269" max="11269" width="9.7109375" style="2" bestFit="1" customWidth="1"/>
    <col min="11270" max="11513" width="9.140625" style="2"/>
    <col min="11514" max="11514" width="93.140625" style="2" customWidth="1"/>
    <col min="11515" max="11515" width="17.85546875" style="2" customWidth="1"/>
    <col min="11516" max="11516" width="16.5703125" style="2" customWidth="1"/>
    <col min="11517" max="11517" width="19.7109375" style="2" customWidth="1"/>
    <col min="11518" max="11518" width="16.85546875" style="2" customWidth="1"/>
    <col min="11519" max="11519" width="17.42578125" style="2" customWidth="1"/>
    <col min="11520" max="11520" width="16.28515625" style="2" customWidth="1"/>
    <col min="11521" max="11521" width="20" style="2" customWidth="1"/>
    <col min="11522" max="11522" width="18.5703125" style="2" customWidth="1"/>
    <col min="11523" max="11523" width="20.7109375" style="2" customWidth="1"/>
    <col min="11524" max="11524" width="9.140625" style="2"/>
    <col min="11525" max="11525" width="9.7109375" style="2" bestFit="1" customWidth="1"/>
    <col min="11526" max="11769" width="9.140625" style="2"/>
    <col min="11770" max="11770" width="93.140625" style="2" customWidth="1"/>
    <col min="11771" max="11771" width="17.85546875" style="2" customWidth="1"/>
    <col min="11772" max="11772" width="16.5703125" style="2" customWidth="1"/>
    <col min="11773" max="11773" width="19.7109375" style="2" customWidth="1"/>
    <col min="11774" max="11774" width="16.85546875" style="2" customWidth="1"/>
    <col min="11775" max="11775" width="17.42578125" style="2" customWidth="1"/>
    <col min="11776" max="11776" width="16.28515625" style="2" customWidth="1"/>
    <col min="11777" max="11777" width="20" style="2" customWidth="1"/>
    <col min="11778" max="11778" width="18.5703125" style="2" customWidth="1"/>
    <col min="11779" max="11779" width="20.7109375" style="2" customWidth="1"/>
    <col min="11780" max="11780" width="9.140625" style="2"/>
    <col min="11781" max="11781" width="9.7109375" style="2" bestFit="1" customWidth="1"/>
    <col min="11782" max="12025" width="9.140625" style="2"/>
    <col min="12026" max="12026" width="93.140625" style="2" customWidth="1"/>
    <col min="12027" max="12027" width="17.85546875" style="2" customWidth="1"/>
    <col min="12028" max="12028" width="16.5703125" style="2" customWidth="1"/>
    <col min="12029" max="12029" width="19.7109375" style="2" customWidth="1"/>
    <col min="12030" max="12030" width="16.85546875" style="2" customWidth="1"/>
    <col min="12031" max="12031" width="17.42578125" style="2" customWidth="1"/>
    <col min="12032" max="12032" width="16.28515625" style="2" customWidth="1"/>
    <col min="12033" max="12033" width="20" style="2" customWidth="1"/>
    <col min="12034" max="12034" width="18.5703125" style="2" customWidth="1"/>
    <col min="12035" max="12035" width="20.7109375" style="2" customWidth="1"/>
    <col min="12036" max="12036" width="9.140625" style="2"/>
    <col min="12037" max="12037" width="9.7109375" style="2" bestFit="1" customWidth="1"/>
    <col min="12038" max="12281" width="9.140625" style="2"/>
    <col min="12282" max="12282" width="93.140625" style="2" customWidth="1"/>
    <col min="12283" max="12283" width="17.85546875" style="2" customWidth="1"/>
    <col min="12284" max="12284" width="16.5703125" style="2" customWidth="1"/>
    <col min="12285" max="12285" width="19.7109375" style="2" customWidth="1"/>
    <col min="12286" max="12286" width="16.85546875" style="2" customWidth="1"/>
    <col min="12287" max="12287" width="17.42578125" style="2" customWidth="1"/>
    <col min="12288" max="12288" width="16.28515625" style="2" customWidth="1"/>
    <col min="12289" max="12289" width="20" style="2" customWidth="1"/>
    <col min="12290" max="12290" width="18.5703125" style="2" customWidth="1"/>
    <col min="12291" max="12291" width="20.7109375" style="2" customWidth="1"/>
    <col min="12292" max="12292" width="9.140625" style="2"/>
    <col min="12293" max="12293" width="9.7109375" style="2" bestFit="1" customWidth="1"/>
    <col min="12294" max="12537" width="9.140625" style="2"/>
    <col min="12538" max="12538" width="93.140625" style="2" customWidth="1"/>
    <col min="12539" max="12539" width="17.85546875" style="2" customWidth="1"/>
    <col min="12540" max="12540" width="16.5703125" style="2" customWidth="1"/>
    <col min="12541" max="12541" width="19.7109375" style="2" customWidth="1"/>
    <col min="12542" max="12542" width="16.85546875" style="2" customWidth="1"/>
    <col min="12543" max="12543" width="17.42578125" style="2" customWidth="1"/>
    <col min="12544" max="12544" width="16.28515625" style="2" customWidth="1"/>
    <col min="12545" max="12545" width="20" style="2" customWidth="1"/>
    <col min="12546" max="12546" width="18.5703125" style="2" customWidth="1"/>
    <col min="12547" max="12547" width="20.7109375" style="2" customWidth="1"/>
    <col min="12548" max="12548" width="9.140625" style="2"/>
    <col min="12549" max="12549" width="9.7109375" style="2" bestFit="1" customWidth="1"/>
    <col min="12550" max="12793" width="9.140625" style="2"/>
    <col min="12794" max="12794" width="93.140625" style="2" customWidth="1"/>
    <col min="12795" max="12795" width="17.85546875" style="2" customWidth="1"/>
    <col min="12796" max="12796" width="16.5703125" style="2" customWidth="1"/>
    <col min="12797" max="12797" width="19.7109375" style="2" customWidth="1"/>
    <col min="12798" max="12798" width="16.85546875" style="2" customWidth="1"/>
    <col min="12799" max="12799" width="17.42578125" style="2" customWidth="1"/>
    <col min="12800" max="12800" width="16.28515625" style="2" customWidth="1"/>
    <col min="12801" max="12801" width="20" style="2" customWidth="1"/>
    <col min="12802" max="12802" width="18.5703125" style="2" customWidth="1"/>
    <col min="12803" max="12803" width="20.7109375" style="2" customWidth="1"/>
    <col min="12804" max="12804" width="9.140625" style="2"/>
    <col min="12805" max="12805" width="9.7109375" style="2" bestFit="1" customWidth="1"/>
    <col min="12806" max="13049" width="9.140625" style="2"/>
    <col min="13050" max="13050" width="93.140625" style="2" customWidth="1"/>
    <col min="13051" max="13051" width="17.85546875" style="2" customWidth="1"/>
    <col min="13052" max="13052" width="16.5703125" style="2" customWidth="1"/>
    <col min="13053" max="13053" width="19.7109375" style="2" customWidth="1"/>
    <col min="13054" max="13054" width="16.85546875" style="2" customWidth="1"/>
    <col min="13055" max="13055" width="17.42578125" style="2" customWidth="1"/>
    <col min="13056" max="13056" width="16.28515625" style="2" customWidth="1"/>
    <col min="13057" max="13057" width="20" style="2" customWidth="1"/>
    <col min="13058" max="13058" width="18.5703125" style="2" customWidth="1"/>
    <col min="13059" max="13059" width="20.7109375" style="2" customWidth="1"/>
    <col min="13060" max="13060" width="9.140625" style="2"/>
    <col min="13061" max="13061" width="9.7109375" style="2" bestFit="1" customWidth="1"/>
    <col min="13062" max="13305" width="9.140625" style="2"/>
    <col min="13306" max="13306" width="93.140625" style="2" customWidth="1"/>
    <col min="13307" max="13307" width="17.85546875" style="2" customWidth="1"/>
    <col min="13308" max="13308" width="16.5703125" style="2" customWidth="1"/>
    <col min="13309" max="13309" width="19.7109375" style="2" customWidth="1"/>
    <col min="13310" max="13310" width="16.85546875" style="2" customWidth="1"/>
    <col min="13311" max="13311" width="17.42578125" style="2" customWidth="1"/>
    <col min="13312" max="13312" width="16.28515625" style="2" customWidth="1"/>
    <col min="13313" max="13313" width="20" style="2" customWidth="1"/>
    <col min="13314" max="13314" width="18.5703125" style="2" customWidth="1"/>
    <col min="13315" max="13315" width="20.7109375" style="2" customWidth="1"/>
    <col min="13316" max="13316" width="9.140625" style="2"/>
    <col min="13317" max="13317" width="9.7109375" style="2" bestFit="1" customWidth="1"/>
    <col min="13318" max="13561" width="9.140625" style="2"/>
    <col min="13562" max="13562" width="93.140625" style="2" customWidth="1"/>
    <col min="13563" max="13563" width="17.85546875" style="2" customWidth="1"/>
    <col min="13564" max="13564" width="16.5703125" style="2" customWidth="1"/>
    <col min="13565" max="13565" width="19.7109375" style="2" customWidth="1"/>
    <col min="13566" max="13566" width="16.85546875" style="2" customWidth="1"/>
    <col min="13567" max="13567" width="17.42578125" style="2" customWidth="1"/>
    <col min="13568" max="13568" width="16.28515625" style="2" customWidth="1"/>
    <col min="13569" max="13569" width="20" style="2" customWidth="1"/>
    <col min="13570" max="13570" width="18.5703125" style="2" customWidth="1"/>
    <col min="13571" max="13571" width="20.7109375" style="2" customWidth="1"/>
    <col min="13572" max="13572" width="9.140625" style="2"/>
    <col min="13573" max="13573" width="9.7109375" style="2" bestFit="1" customWidth="1"/>
    <col min="13574" max="13817" width="9.140625" style="2"/>
    <col min="13818" max="13818" width="93.140625" style="2" customWidth="1"/>
    <col min="13819" max="13819" width="17.85546875" style="2" customWidth="1"/>
    <col min="13820" max="13820" width="16.5703125" style="2" customWidth="1"/>
    <col min="13821" max="13821" width="19.7109375" style="2" customWidth="1"/>
    <col min="13822" max="13822" width="16.85546875" style="2" customWidth="1"/>
    <col min="13823" max="13823" width="17.42578125" style="2" customWidth="1"/>
    <col min="13824" max="13824" width="16.28515625" style="2" customWidth="1"/>
    <col min="13825" max="13825" width="20" style="2" customWidth="1"/>
    <col min="13826" max="13826" width="18.5703125" style="2" customWidth="1"/>
    <col min="13827" max="13827" width="20.7109375" style="2" customWidth="1"/>
    <col min="13828" max="13828" width="9.140625" style="2"/>
    <col min="13829" max="13829" width="9.7109375" style="2" bestFit="1" customWidth="1"/>
    <col min="13830" max="14073" width="9.140625" style="2"/>
    <col min="14074" max="14074" width="93.140625" style="2" customWidth="1"/>
    <col min="14075" max="14075" width="17.85546875" style="2" customWidth="1"/>
    <col min="14076" max="14076" width="16.5703125" style="2" customWidth="1"/>
    <col min="14077" max="14077" width="19.7109375" style="2" customWidth="1"/>
    <col min="14078" max="14078" width="16.85546875" style="2" customWidth="1"/>
    <col min="14079" max="14079" width="17.42578125" style="2" customWidth="1"/>
    <col min="14080" max="14080" width="16.28515625" style="2" customWidth="1"/>
    <col min="14081" max="14081" width="20" style="2" customWidth="1"/>
    <col min="14082" max="14082" width="18.5703125" style="2" customWidth="1"/>
    <col min="14083" max="14083" width="20.7109375" style="2" customWidth="1"/>
    <col min="14084" max="14084" width="9.140625" style="2"/>
    <col min="14085" max="14085" width="9.7109375" style="2" bestFit="1" customWidth="1"/>
    <col min="14086" max="14329" width="9.140625" style="2"/>
    <col min="14330" max="14330" width="93.140625" style="2" customWidth="1"/>
    <col min="14331" max="14331" width="17.85546875" style="2" customWidth="1"/>
    <col min="14332" max="14332" width="16.5703125" style="2" customWidth="1"/>
    <col min="14333" max="14333" width="19.7109375" style="2" customWidth="1"/>
    <col min="14334" max="14334" width="16.85546875" style="2" customWidth="1"/>
    <col min="14335" max="14335" width="17.42578125" style="2" customWidth="1"/>
    <col min="14336" max="14336" width="16.28515625" style="2" customWidth="1"/>
    <col min="14337" max="14337" width="20" style="2" customWidth="1"/>
    <col min="14338" max="14338" width="18.5703125" style="2" customWidth="1"/>
    <col min="14339" max="14339" width="20.7109375" style="2" customWidth="1"/>
    <col min="14340" max="14340" width="9.140625" style="2"/>
    <col min="14341" max="14341" width="9.7109375" style="2" bestFit="1" customWidth="1"/>
    <col min="14342" max="14585" width="9.140625" style="2"/>
    <col min="14586" max="14586" width="93.140625" style="2" customWidth="1"/>
    <col min="14587" max="14587" width="17.85546875" style="2" customWidth="1"/>
    <col min="14588" max="14588" width="16.5703125" style="2" customWidth="1"/>
    <col min="14589" max="14589" width="19.7109375" style="2" customWidth="1"/>
    <col min="14590" max="14590" width="16.85546875" style="2" customWidth="1"/>
    <col min="14591" max="14591" width="17.42578125" style="2" customWidth="1"/>
    <col min="14592" max="14592" width="16.28515625" style="2" customWidth="1"/>
    <col min="14593" max="14593" width="20" style="2" customWidth="1"/>
    <col min="14594" max="14594" width="18.5703125" style="2" customWidth="1"/>
    <col min="14595" max="14595" width="20.7109375" style="2" customWidth="1"/>
    <col min="14596" max="14596" width="9.140625" style="2"/>
    <col min="14597" max="14597" width="9.7109375" style="2" bestFit="1" customWidth="1"/>
    <col min="14598" max="14841" width="9.140625" style="2"/>
    <col min="14842" max="14842" width="93.140625" style="2" customWidth="1"/>
    <col min="14843" max="14843" width="17.85546875" style="2" customWidth="1"/>
    <col min="14844" max="14844" width="16.5703125" style="2" customWidth="1"/>
    <col min="14845" max="14845" width="19.7109375" style="2" customWidth="1"/>
    <col min="14846" max="14846" width="16.85546875" style="2" customWidth="1"/>
    <col min="14847" max="14847" width="17.42578125" style="2" customWidth="1"/>
    <col min="14848" max="14848" width="16.28515625" style="2" customWidth="1"/>
    <col min="14849" max="14849" width="20" style="2" customWidth="1"/>
    <col min="14850" max="14850" width="18.5703125" style="2" customWidth="1"/>
    <col min="14851" max="14851" width="20.7109375" style="2" customWidth="1"/>
    <col min="14852" max="14852" width="9.140625" style="2"/>
    <col min="14853" max="14853" width="9.7109375" style="2" bestFit="1" customWidth="1"/>
    <col min="14854" max="15097" width="9.140625" style="2"/>
    <col min="15098" max="15098" width="93.140625" style="2" customWidth="1"/>
    <col min="15099" max="15099" width="17.85546875" style="2" customWidth="1"/>
    <col min="15100" max="15100" width="16.5703125" style="2" customWidth="1"/>
    <col min="15101" max="15101" width="19.7109375" style="2" customWidth="1"/>
    <col min="15102" max="15102" width="16.85546875" style="2" customWidth="1"/>
    <col min="15103" max="15103" width="17.42578125" style="2" customWidth="1"/>
    <col min="15104" max="15104" width="16.28515625" style="2" customWidth="1"/>
    <col min="15105" max="15105" width="20" style="2" customWidth="1"/>
    <col min="15106" max="15106" width="18.5703125" style="2" customWidth="1"/>
    <col min="15107" max="15107" width="20.7109375" style="2" customWidth="1"/>
    <col min="15108" max="15108" width="9.140625" style="2"/>
    <col min="15109" max="15109" width="9.7109375" style="2" bestFit="1" customWidth="1"/>
    <col min="15110" max="15353" width="9.140625" style="2"/>
    <col min="15354" max="15354" width="93.140625" style="2" customWidth="1"/>
    <col min="15355" max="15355" width="17.85546875" style="2" customWidth="1"/>
    <col min="15356" max="15356" width="16.5703125" style="2" customWidth="1"/>
    <col min="15357" max="15357" width="19.7109375" style="2" customWidth="1"/>
    <col min="15358" max="15358" width="16.85546875" style="2" customWidth="1"/>
    <col min="15359" max="15359" width="17.42578125" style="2" customWidth="1"/>
    <col min="15360" max="15360" width="16.28515625" style="2" customWidth="1"/>
    <col min="15361" max="15361" width="20" style="2" customWidth="1"/>
    <col min="15362" max="15362" width="18.5703125" style="2" customWidth="1"/>
    <col min="15363" max="15363" width="20.7109375" style="2" customWidth="1"/>
    <col min="15364" max="15364" width="9.140625" style="2"/>
    <col min="15365" max="15365" width="9.7109375" style="2" bestFit="1" customWidth="1"/>
    <col min="15366" max="15609" width="9.140625" style="2"/>
    <col min="15610" max="15610" width="93.140625" style="2" customWidth="1"/>
    <col min="15611" max="15611" width="17.85546875" style="2" customWidth="1"/>
    <col min="15612" max="15612" width="16.5703125" style="2" customWidth="1"/>
    <col min="15613" max="15613" width="19.7109375" style="2" customWidth="1"/>
    <col min="15614" max="15614" width="16.85546875" style="2" customWidth="1"/>
    <col min="15615" max="15615" width="17.42578125" style="2" customWidth="1"/>
    <col min="15616" max="15616" width="16.28515625" style="2" customWidth="1"/>
    <col min="15617" max="15617" width="20" style="2" customWidth="1"/>
    <col min="15618" max="15618" width="18.5703125" style="2" customWidth="1"/>
    <col min="15619" max="15619" width="20.7109375" style="2" customWidth="1"/>
    <col min="15620" max="15620" width="9.140625" style="2"/>
    <col min="15621" max="15621" width="9.7109375" style="2" bestFit="1" customWidth="1"/>
    <col min="15622" max="15865" width="9.140625" style="2"/>
    <col min="15866" max="15866" width="93.140625" style="2" customWidth="1"/>
    <col min="15867" max="15867" width="17.85546875" style="2" customWidth="1"/>
    <col min="15868" max="15868" width="16.5703125" style="2" customWidth="1"/>
    <col min="15869" max="15869" width="19.7109375" style="2" customWidth="1"/>
    <col min="15870" max="15870" width="16.85546875" style="2" customWidth="1"/>
    <col min="15871" max="15871" width="17.42578125" style="2" customWidth="1"/>
    <col min="15872" max="15872" width="16.28515625" style="2" customWidth="1"/>
    <col min="15873" max="15873" width="20" style="2" customWidth="1"/>
    <col min="15874" max="15874" width="18.5703125" style="2" customWidth="1"/>
    <col min="15875" max="15875" width="20.7109375" style="2" customWidth="1"/>
    <col min="15876" max="15876" width="9.140625" style="2"/>
    <col min="15877" max="15877" width="9.7109375" style="2" bestFit="1" customWidth="1"/>
    <col min="15878" max="16121" width="9.140625" style="2"/>
    <col min="16122" max="16122" width="93.140625" style="2" customWidth="1"/>
    <col min="16123" max="16123" width="17.85546875" style="2" customWidth="1"/>
    <col min="16124" max="16124" width="16.5703125" style="2" customWidth="1"/>
    <col min="16125" max="16125" width="19.7109375" style="2" customWidth="1"/>
    <col min="16126" max="16126" width="16.85546875" style="2" customWidth="1"/>
    <col min="16127" max="16127" width="17.42578125" style="2" customWidth="1"/>
    <col min="16128" max="16128" width="16.28515625" style="2" customWidth="1"/>
    <col min="16129" max="16129" width="20" style="2" customWidth="1"/>
    <col min="16130" max="16130" width="18.5703125" style="2" customWidth="1"/>
    <col min="16131" max="16131" width="20.7109375" style="2" customWidth="1"/>
    <col min="16132" max="16132" width="9.140625" style="2"/>
    <col min="16133" max="16133" width="9.7109375" style="2" bestFit="1" customWidth="1"/>
    <col min="16134" max="16384" width="9.140625" style="2"/>
  </cols>
  <sheetData>
    <row r="1" spans="1:8" x14ac:dyDescent="0.25">
      <c r="F1" s="289" t="s">
        <v>246</v>
      </c>
      <c r="G1" s="289"/>
      <c r="H1" s="289"/>
    </row>
    <row r="2" spans="1:8" ht="31.5" customHeight="1" x14ac:dyDescent="0.25">
      <c r="F2" s="297" t="s">
        <v>231</v>
      </c>
      <c r="G2" s="297"/>
      <c r="H2" s="297"/>
    </row>
    <row r="3" spans="1:8" x14ac:dyDescent="0.25">
      <c r="F3" s="298" t="s">
        <v>276</v>
      </c>
      <c r="G3" s="298"/>
      <c r="H3" s="298"/>
    </row>
    <row r="4" spans="1:8" s="1" customFormat="1" ht="20.25" x14ac:dyDescent="0.3">
      <c r="A4" s="66"/>
      <c r="B4" s="64"/>
      <c r="C4" s="64"/>
      <c r="D4" s="66"/>
      <c r="E4" s="295" t="s">
        <v>1</v>
      </c>
      <c r="F4" s="295"/>
      <c r="G4" s="64"/>
      <c r="H4" s="198"/>
    </row>
    <row r="5" spans="1:8" s="1" customFormat="1" ht="20.25" x14ac:dyDescent="0.3">
      <c r="A5" s="66"/>
      <c r="B5" s="64"/>
      <c r="C5" s="64"/>
      <c r="D5" s="208"/>
      <c r="E5" s="296" t="s">
        <v>247</v>
      </c>
      <c r="F5" s="296"/>
      <c r="G5" s="65"/>
      <c r="H5" s="209"/>
    </row>
    <row r="6" spans="1:8" s="1" customFormat="1" ht="20.25" x14ac:dyDescent="0.25">
      <c r="A6" s="123"/>
      <c r="B6" s="2"/>
      <c r="C6" s="2"/>
      <c r="D6" s="123"/>
      <c r="E6" s="2"/>
      <c r="F6" s="2"/>
      <c r="G6" s="2"/>
      <c r="H6" s="76"/>
    </row>
    <row r="7" spans="1:8" s="1" customFormat="1" ht="18" customHeight="1" x14ac:dyDescent="0.3">
      <c r="A7" s="66"/>
      <c r="B7" s="64" t="s">
        <v>0</v>
      </c>
      <c r="C7" s="64"/>
      <c r="D7" s="66" t="s">
        <v>0</v>
      </c>
      <c r="E7" s="4"/>
      <c r="F7" s="291" t="s">
        <v>248</v>
      </c>
      <c r="G7" s="291"/>
      <c r="H7" s="209"/>
    </row>
    <row r="8" spans="1:8" s="1" customFormat="1" ht="16.5" customHeight="1" x14ac:dyDescent="0.25">
      <c r="A8" s="124"/>
      <c r="B8" s="2"/>
      <c r="C8" s="2"/>
      <c r="D8" s="123"/>
      <c r="E8" s="2"/>
      <c r="F8" s="2"/>
      <c r="G8" s="2"/>
      <c r="H8" s="70"/>
    </row>
    <row r="9" spans="1:8" s="1" customFormat="1" ht="17.25" customHeight="1" x14ac:dyDescent="0.3">
      <c r="A9" s="66"/>
      <c r="B9" s="64"/>
      <c r="C9" s="64"/>
      <c r="D9" s="66"/>
      <c r="E9" s="65" t="s">
        <v>249</v>
      </c>
      <c r="F9" s="4"/>
      <c r="G9" s="65" t="s">
        <v>250</v>
      </c>
      <c r="H9" s="198"/>
    </row>
    <row r="10" spans="1:8" s="1" customFormat="1" ht="20.25" x14ac:dyDescent="0.3">
      <c r="A10" s="67"/>
      <c r="B10" s="64"/>
      <c r="C10" s="64"/>
      <c r="D10" s="208"/>
      <c r="E10" s="207"/>
      <c r="F10" s="207"/>
      <c r="G10" s="67"/>
      <c r="H10" s="198"/>
    </row>
    <row r="11" spans="1:8" x14ac:dyDescent="0.25">
      <c r="A11" s="123"/>
      <c r="E11" s="290" t="s">
        <v>2</v>
      </c>
      <c r="F11" s="290"/>
      <c r="G11" s="62"/>
      <c r="H11" s="182"/>
    </row>
    <row r="12" spans="1:8" x14ac:dyDescent="0.25">
      <c r="E12" s="290" t="s">
        <v>3</v>
      </c>
      <c r="F12" s="290"/>
      <c r="G12" s="62"/>
      <c r="H12" s="182"/>
    </row>
    <row r="13" spans="1:8" x14ac:dyDescent="0.25">
      <c r="E13" s="290" t="s">
        <v>4</v>
      </c>
      <c r="F13" s="290"/>
      <c r="G13" s="62"/>
      <c r="H13" s="182"/>
    </row>
    <row r="14" spans="1:8" x14ac:dyDescent="0.25">
      <c r="E14" s="290" t="s">
        <v>5</v>
      </c>
      <c r="F14" s="290"/>
      <c r="G14" s="62"/>
      <c r="H14" s="182"/>
    </row>
    <row r="15" spans="1:8" x14ac:dyDescent="0.25">
      <c r="E15" s="263" t="s">
        <v>6</v>
      </c>
      <c r="F15" s="263"/>
      <c r="G15" s="263"/>
      <c r="H15" s="263"/>
    </row>
    <row r="16" spans="1:8" x14ac:dyDescent="0.25">
      <c r="A16" s="18" t="s">
        <v>7</v>
      </c>
      <c r="B16" s="268">
        <v>2021</v>
      </c>
      <c r="C16" s="268"/>
      <c r="D16" s="268"/>
      <c r="E16" s="268"/>
      <c r="F16" s="267"/>
      <c r="G16" s="285" t="s">
        <v>8</v>
      </c>
      <c r="H16" s="286"/>
    </row>
    <row r="17" spans="1:8" ht="53.25" customHeight="1" x14ac:dyDescent="0.25">
      <c r="A17" s="180" t="s">
        <v>48</v>
      </c>
      <c r="B17" s="287" t="s">
        <v>251</v>
      </c>
      <c r="C17" s="287"/>
      <c r="D17" s="287"/>
      <c r="E17" s="287"/>
      <c r="F17" s="57" t="s">
        <v>9</v>
      </c>
      <c r="G17" s="285">
        <v>40390032</v>
      </c>
      <c r="H17" s="286"/>
    </row>
    <row r="18" spans="1:8" x14ac:dyDescent="0.25">
      <c r="A18" s="68" t="s">
        <v>10</v>
      </c>
      <c r="B18" s="288" t="s">
        <v>252</v>
      </c>
      <c r="C18" s="288"/>
      <c r="D18" s="288"/>
      <c r="E18" s="288"/>
      <c r="F18" s="57" t="s">
        <v>11</v>
      </c>
      <c r="G18" s="285">
        <v>150</v>
      </c>
      <c r="H18" s="286"/>
    </row>
    <row r="19" spans="1:8" x14ac:dyDescent="0.25">
      <c r="A19" s="68" t="s">
        <v>12</v>
      </c>
      <c r="B19" s="288" t="s">
        <v>278</v>
      </c>
      <c r="C19" s="288"/>
      <c r="D19" s="288"/>
      <c r="E19" s="288"/>
      <c r="F19" s="57" t="s">
        <v>13</v>
      </c>
      <c r="G19" s="285">
        <v>2110400000</v>
      </c>
      <c r="H19" s="286"/>
    </row>
    <row r="20" spans="1:8" x14ac:dyDescent="0.25">
      <c r="A20" s="68" t="s">
        <v>122</v>
      </c>
      <c r="B20" s="265"/>
      <c r="C20" s="265"/>
      <c r="D20" s="265"/>
      <c r="E20" s="265"/>
      <c r="F20" s="57" t="s">
        <v>14</v>
      </c>
      <c r="G20" s="285"/>
      <c r="H20" s="286"/>
    </row>
    <row r="21" spans="1:8" ht="18.75" customHeight="1" x14ac:dyDescent="0.25">
      <c r="A21" s="68" t="s">
        <v>15</v>
      </c>
      <c r="B21" s="288" t="s">
        <v>253</v>
      </c>
      <c r="C21" s="288"/>
      <c r="D21" s="288"/>
      <c r="E21" s="288"/>
      <c r="F21" s="57" t="s">
        <v>16</v>
      </c>
      <c r="G21" s="285"/>
      <c r="H21" s="286"/>
    </row>
    <row r="22" spans="1:8" x14ac:dyDescent="0.25">
      <c r="A22" s="68" t="s">
        <v>17</v>
      </c>
      <c r="B22" s="288" t="s">
        <v>254</v>
      </c>
      <c r="C22" s="288"/>
      <c r="D22" s="288"/>
      <c r="E22" s="288"/>
      <c r="F22" s="57" t="s">
        <v>18</v>
      </c>
      <c r="G22" s="285" t="s">
        <v>258</v>
      </c>
      <c r="H22" s="286"/>
    </row>
    <row r="23" spans="1:8" ht="18.75" customHeight="1" x14ac:dyDescent="0.25">
      <c r="A23" s="68" t="s">
        <v>19</v>
      </c>
      <c r="B23" s="292" t="s">
        <v>255</v>
      </c>
      <c r="C23" s="293"/>
      <c r="D23" s="294"/>
      <c r="E23" s="292" t="s">
        <v>22</v>
      </c>
      <c r="F23" s="294"/>
      <c r="G23" s="285" t="s">
        <v>242</v>
      </c>
      <c r="H23" s="286"/>
    </row>
    <row r="24" spans="1:8" ht="18.75" customHeight="1" x14ac:dyDescent="0.25">
      <c r="A24" s="68" t="s">
        <v>20</v>
      </c>
      <c r="B24" s="292" t="s">
        <v>256</v>
      </c>
      <c r="C24" s="293"/>
      <c r="D24" s="294"/>
      <c r="E24" s="292" t="s">
        <v>24</v>
      </c>
      <c r="F24" s="294"/>
      <c r="G24" s="285"/>
      <c r="H24" s="286"/>
    </row>
    <row r="25" spans="1:8" ht="21" customHeight="1" x14ac:dyDescent="0.25">
      <c r="A25" s="197" t="s">
        <v>21</v>
      </c>
      <c r="B25" s="266">
        <v>235</v>
      </c>
      <c r="C25" s="268"/>
      <c r="D25" s="268"/>
      <c r="E25" s="268"/>
      <c r="F25" s="268"/>
      <c r="G25" s="268"/>
      <c r="H25" s="267"/>
    </row>
    <row r="26" spans="1:8" ht="18.75" customHeight="1" x14ac:dyDescent="0.25">
      <c r="A26" s="68" t="s">
        <v>23</v>
      </c>
      <c r="B26" s="279" t="s">
        <v>257</v>
      </c>
      <c r="C26" s="280"/>
      <c r="D26" s="280"/>
      <c r="E26" s="280"/>
      <c r="F26" s="280"/>
      <c r="G26" s="280"/>
      <c r="H26" s="281"/>
    </row>
    <row r="27" spans="1:8" x14ac:dyDescent="0.25">
      <c r="A27" s="8" t="s">
        <v>25</v>
      </c>
      <c r="B27" s="282" t="s">
        <v>260</v>
      </c>
      <c r="C27" s="283"/>
      <c r="D27" s="283"/>
      <c r="E27" s="283"/>
      <c r="F27" s="283"/>
      <c r="G27" s="283"/>
      <c r="H27" s="284"/>
    </row>
    <row r="28" spans="1:8" x14ac:dyDescent="0.25">
      <c r="A28" s="8" t="s">
        <v>49</v>
      </c>
      <c r="B28" s="292" t="s">
        <v>259</v>
      </c>
      <c r="C28" s="293"/>
      <c r="D28" s="293"/>
      <c r="E28" s="293"/>
      <c r="F28" s="293"/>
      <c r="G28" s="293"/>
      <c r="H28" s="294"/>
    </row>
    <row r="30" spans="1:8" ht="20.25" x14ac:dyDescent="0.25">
      <c r="A30" s="262" t="s">
        <v>270</v>
      </c>
      <c r="B30" s="262"/>
      <c r="C30" s="262"/>
      <c r="D30" s="262"/>
      <c r="E30" s="262"/>
      <c r="F30" s="262"/>
      <c r="G30" s="262"/>
      <c r="H30" s="262"/>
    </row>
    <row r="31" spans="1:8" x14ac:dyDescent="0.25">
      <c r="A31" s="5"/>
      <c r="B31" s="21"/>
      <c r="C31" s="5"/>
      <c r="D31" s="5"/>
      <c r="E31" s="5"/>
      <c r="F31" s="5"/>
      <c r="G31" s="5"/>
      <c r="H31" s="199"/>
    </row>
    <row r="32" spans="1:8" ht="35.25" customHeight="1" x14ac:dyDescent="0.25">
      <c r="A32" s="263" t="s">
        <v>26</v>
      </c>
      <c r="B32" s="265" t="s">
        <v>27</v>
      </c>
      <c r="C32" s="266" t="s">
        <v>55</v>
      </c>
      <c r="D32" s="267"/>
      <c r="E32" s="266" t="s">
        <v>261</v>
      </c>
      <c r="F32" s="268"/>
      <c r="G32" s="268"/>
      <c r="H32" s="267"/>
    </row>
    <row r="33" spans="1:8" ht="38.25" customHeight="1" x14ac:dyDescent="0.25">
      <c r="A33" s="263"/>
      <c r="B33" s="265"/>
      <c r="C33" s="23" t="s">
        <v>56</v>
      </c>
      <c r="D33" s="6" t="s">
        <v>57</v>
      </c>
      <c r="E33" s="6" t="s">
        <v>58</v>
      </c>
      <c r="F33" s="6" t="s">
        <v>59</v>
      </c>
      <c r="G33" s="6" t="s">
        <v>115</v>
      </c>
      <c r="H33" s="183" t="s">
        <v>60</v>
      </c>
    </row>
    <row r="34" spans="1:8" ht="18" customHeight="1" x14ac:dyDescent="0.25">
      <c r="A34" s="17">
        <v>1</v>
      </c>
      <c r="B34" s="16">
        <v>2</v>
      </c>
      <c r="C34" s="16">
        <v>6</v>
      </c>
      <c r="D34" s="16">
        <v>7</v>
      </c>
      <c r="E34" s="16">
        <v>8</v>
      </c>
      <c r="F34" s="16">
        <v>9</v>
      </c>
      <c r="G34" s="29">
        <v>10</v>
      </c>
      <c r="H34" s="181">
        <v>11</v>
      </c>
    </row>
    <row r="35" spans="1:8" ht="18" customHeight="1" x14ac:dyDescent="0.25">
      <c r="A35" s="269" t="s">
        <v>46</v>
      </c>
      <c r="B35" s="270"/>
      <c r="C35" s="270"/>
      <c r="D35" s="270"/>
      <c r="E35" s="270"/>
      <c r="F35" s="270"/>
      <c r="G35" s="270"/>
      <c r="H35" s="271"/>
    </row>
    <row r="36" spans="1:8" s="7" customFormat="1" ht="20.100000000000001" customHeight="1" x14ac:dyDescent="0.25">
      <c r="A36" s="56" t="s">
        <v>116</v>
      </c>
      <c r="B36" s="226">
        <v>100</v>
      </c>
      <c r="C36" s="233"/>
      <c r="D36" s="185">
        <v>31547.899999999998</v>
      </c>
      <c r="E36" s="185">
        <f>E37+E38+E42</f>
        <v>16280.3</v>
      </c>
      <c r="F36" s="185">
        <f>F37+F38+F42</f>
        <v>16318.199999999999</v>
      </c>
      <c r="G36" s="185">
        <f>F36-E36</f>
        <v>37.899999999999636</v>
      </c>
      <c r="H36" s="185">
        <f>F36/E36*100</f>
        <v>100.23279669293564</v>
      </c>
    </row>
    <row r="37" spans="1:8" ht="20.25" x14ac:dyDescent="0.25">
      <c r="A37" s="15" t="s">
        <v>84</v>
      </c>
      <c r="B37" s="230">
        <v>101</v>
      </c>
      <c r="C37" s="229"/>
      <c r="D37" s="200">
        <v>30325.4</v>
      </c>
      <c r="E37" s="186">
        <v>15562</v>
      </c>
      <c r="F37" s="187">
        <v>15686.5</v>
      </c>
      <c r="G37" s="200">
        <f t="shared" ref="G37:G40" si="0">F37-E37</f>
        <v>124.5</v>
      </c>
      <c r="H37" s="200">
        <f t="shared" ref="H37:H84" si="1">F37/E37*100</f>
        <v>100.80002570363706</v>
      </c>
    </row>
    <row r="38" spans="1:8" ht="37.5" x14ac:dyDescent="0.25">
      <c r="A38" s="15" t="s">
        <v>28</v>
      </c>
      <c r="B38" s="230">
        <v>102</v>
      </c>
      <c r="C38" s="229"/>
      <c r="D38" s="200">
        <v>1169.9000000000001</v>
      </c>
      <c r="E38" s="186">
        <f>E39+E40+E41</f>
        <v>698.3</v>
      </c>
      <c r="F38" s="186">
        <f>F39+F40+F41</f>
        <v>613.9</v>
      </c>
      <c r="G38" s="223">
        <f t="shared" si="0"/>
        <v>-84.399999999999977</v>
      </c>
      <c r="H38" s="200">
        <f t="shared" si="1"/>
        <v>87.913504224545321</v>
      </c>
    </row>
    <row r="39" spans="1:8" ht="37.5" x14ac:dyDescent="0.25">
      <c r="A39" s="9" t="s">
        <v>50</v>
      </c>
      <c r="B39" s="231">
        <v>1021</v>
      </c>
      <c r="C39" s="232"/>
      <c r="D39" s="201">
        <v>787.5</v>
      </c>
      <c r="E39" s="187">
        <v>242.4</v>
      </c>
      <c r="F39" s="187">
        <v>231.5</v>
      </c>
      <c r="G39" s="223">
        <f t="shared" si="0"/>
        <v>-10.900000000000006</v>
      </c>
      <c r="H39" s="200">
        <f t="shared" si="1"/>
        <v>95.503300330032999</v>
      </c>
    </row>
    <row r="40" spans="1:8" s="7" customFormat="1" ht="37.5" x14ac:dyDescent="0.25">
      <c r="A40" s="9" t="s">
        <v>51</v>
      </c>
      <c r="B40" s="231">
        <v>1022</v>
      </c>
      <c r="C40" s="232"/>
      <c r="D40" s="201">
        <v>292.89999999999998</v>
      </c>
      <c r="E40" s="187">
        <v>390</v>
      </c>
      <c r="F40" s="187">
        <v>292.89999999999998</v>
      </c>
      <c r="G40" s="223">
        <f t="shared" si="0"/>
        <v>-97.100000000000023</v>
      </c>
      <c r="H40" s="200">
        <f t="shared" si="1"/>
        <v>75.102564102564102</v>
      </c>
    </row>
    <row r="41" spans="1:8" s="7" customFormat="1" ht="20.25" x14ac:dyDescent="0.25">
      <c r="A41" s="9" t="s">
        <v>216</v>
      </c>
      <c r="B41" s="231">
        <v>1023</v>
      </c>
      <c r="C41" s="232"/>
      <c r="D41" s="201">
        <v>89.5</v>
      </c>
      <c r="E41" s="187">
        <v>65.900000000000006</v>
      </c>
      <c r="F41" s="187">
        <v>89.5</v>
      </c>
      <c r="G41" s="219">
        <f>F41-E41</f>
        <v>23.599999999999994</v>
      </c>
      <c r="H41" s="200">
        <f t="shared" si="1"/>
        <v>135.81183611532623</v>
      </c>
    </row>
    <row r="42" spans="1:8" s="7" customFormat="1" ht="20.25" x14ac:dyDescent="0.25">
      <c r="A42" s="15" t="s">
        <v>111</v>
      </c>
      <c r="B42" s="230">
        <v>103</v>
      </c>
      <c r="C42" s="229"/>
      <c r="D42" s="237">
        <v>52.599999999999994</v>
      </c>
      <c r="E42" s="186">
        <v>20</v>
      </c>
      <c r="F42" s="186">
        <v>17.8</v>
      </c>
      <c r="G42" s="219">
        <f t="shared" ref="G42:G58" si="2">F42-E42</f>
        <v>-2.1999999999999993</v>
      </c>
      <c r="H42" s="200">
        <f t="shared" si="1"/>
        <v>89</v>
      </c>
    </row>
    <row r="43" spans="1:8" ht="20.100000000000001" customHeight="1" x14ac:dyDescent="0.25">
      <c r="A43" s="27" t="s">
        <v>85</v>
      </c>
      <c r="B43" s="32">
        <v>110</v>
      </c>
      <c r="C43" s="233"/>
      <c r="D43" s="185">
        <v>25845</v>
      </c>
      <c r="E43" s="185">
        <f>E44+E45+E46+E61+E72</f>
        <v>13416.4</v>
      </c>
      <c r="F43" s="185">
        <f>F44+F45+F46+F61+F72</f>
        <v>14299.900000000001</v>
      </c>
      <c r="G43" s="224">
        <f t="shared" si="2"/>
        <v>883.50000000000182</v>
      </c>
      <c r="H43" s="185">
        <f t="shared" si="1"/>
        <v>106.5852240541427</v>
      </c>
    </row>
    <row r="44" spans="1:8" ht="20.100000000000001" customHeight="1" x14ac:dyDescent="0.25">
      <c r="A44" s="15" t="s">
        <v>69</v>
      </c>
      <c r="B44" s="31">
        <v>111</v>
      </c>
      <c r="C44" s="229"/>
      <c r="D44" s="200">
        <v>18714.5</v>
      </c>
      <c r="E44" s="186">
        <v>9782.6</v>
      </c>
      <c r="F44" s="187">
        <v>10399.299999999999</v>
      </c>
      <c r="G44" s="219">
        <f>F44-E44</f>
        <v>616.69999999999891</v>
      </c>
      <c r="H44" s="200">
        <f t="shared" si="1"/>
        <v>106.30405004804449</v>
      </c>
    </row>
    <row r="45" spans="1:8" ht="20.100000000000001" customHeight="1" x14ac:dyDescent="0.25">
      <c r="A45" s="15" t="s">
        <v>30</v>
      </c>
      <c r="B45" s="31">
        <v>112</v>
      </c>
      <c r="C45" s="229"/>
      <c r="D45" s="200">
        <v>3973.5</v>
      </c>
      <c r="E45" s="186">
        <v>2104.1</v>
      </c>
      <c r="F45" s="187">
        <v>2202.1999999999998</v>
      </c>
      <c r="G45" s="219">
        <f t="shared" si="2"/>
        <v>98.099999999999909</v>
      </c>
      <c r="H45" s="200">
        <f t="shared" si="1"/>
        <v>104.66232593507914</v>
      </c>
    </row>
    <row r="46" spans="1:8" ht="20.25" customHeight="1" x14ac:dyDescent="0.25">
      <c r="A46" s="15" t="s">
        <v>70</v>
      </c>
      <c r="B46" s="31">
        <v>113</v>
      </c>
      <c r="C46" s="235"/>
      <c r="D46" s="190">
        <v>2112.9</v>
      </c>
      <c r="E46" s="190">
        <f>E47+E48+E49+E50+E51+E52+E53+E55+E54</f>
        <v>834.90000000000009</v>
      </c>
      <c r="F46" s="190">
        <f>F47+F48+F49+F50+F51+F52+F53+F55+F54</f>
        <v>1097.7</v>
      </c>
      <c r="G46" s="220">
        <f t="shared" si="2"/>
        <v>262.79999999999995</v>
      </c>
      <c r="H46" s="190">
        <f t="shared" si="1"/>
        <v>131.47682357168523</v>
      </c>
    </row>
    <row r="47" spans="1:8" ht="19.5" customHeight="1" x14ac:dyDescent="0.25">
      <c r="A47" s="28" t="s">
        <v>61</v>
      </c>
      <c r="B47" s="42">
        <v>1131</v>
      </c>
      <c r="C47" s="232"/>
      <c r="D47" s="201">
        <v>0.3</v>
      </c>
      <c r="E47" s="187"/>
      <c r="F47" s="187">
        <v>0.3</v>
      </c>
      <c r="G47" s="219">
        <f t="shared" si="2"/>
        <v>0.3</v>
      </c>
      <c r="H47" s="200"/>
    </row>
    <row r="48" spans="1:8" ht="22.5" customHeight="1" x14ac:dyDescent="0.25">
      <c r="A48" s="57" t="s">
        <v>86</v>
      </c>
      <c r="B48" s="42">
        <v>1132</v>
      </c>
      <c r="C48" s="232"/>
      <c r="D48" s="201">
        <v>477.9</v>
      </c>
      <c r="E48" s="187">
        <v>173.2</v>
      </c>
      <c r="F48" s="187">
        <v>444.2</v>
      </c>
      <c r="G48" s="219">
        <f t="shared" si="2"/>
        <v>271</v>
      </c>
      <c r="H48" s="200">
        <f t="shared" si="1"/>
        <v>256.46651270207855</v>
      </c>
    </row>
    <row r="49" spans="1:8" ht="21.75" customHeight="1" x14ac:dyDescent="0.25">
      <c r="A49" s="28" t="s">
        <v>87</v>
      </c>
      <c r="B49" s="42">
        <v>1133</v>
      </c>
      <c r="C49" s="232"/>
      <c r="D49" s="201">
        <v>67.900000000000006</v>
      </c>
      <c r="E49" s="187">
        <v>31.4</v>
      </c>
      <c r="F49" s="188">
        <v>42.5</v>
      </c>
      <c r="G49" s="219">
        <f t="shared" si="2"/>
        <v>11.100000000000001</v>
      </c>
      <c r="H49" s="200">
        <f t="shared" si="1"/>
        <v>135.35031847133757</v>
      </c>
    </row>
    <row r="50" spans="1:8" ht="21" customHeight="1" x14ac:dyDescent="0.25">
      <c r="A50" s="8" t="s">
        <v>197</v>
      </c>
      <c r="B50" s="42">
        <v>1134</v>
      </c>
      <c r="C50" s="232"/>
      <c r="D50" s="201">
        <v>25.8</v>
      </c>
      <c r="E50" s="188">
        <v>20</v>
      </c>
      <c r="F50" s="187">
        <v>16</v>
      </c>
      <c r="G50" s="219">
        <f t="shared" si="2"/>
        <v>-4</v>
      </c>
      <c r="H50" s="200">
        <f t="shared" si="1"/>
        <v>80</v>
      </c>
    </row>
    <row r="51" spans="1:8" ht="21" customHeight="1" x14ac:dyDescent="0.25">
      <c r="A51" s="8" t="s">
        <v>198</v>
      </c>
      <c r="B51" s="42">
        <v>1135</v>
      </c>
      <c r="C51" s="232"/>
      <c r="D51" s="201">
        <v>7.4</v>
      </c>
      <c r="E51" s="187">
        <v>29.4</v>
      </c>
      <c r="F51" s="187">
        <v>3.8</v>
      </c>
      <c r="G51" s="219">
        <f t="shared" si="2"/>
        <v>-25.599999999999998</v>
      </c>
      <c r="H51" s="200">
        <f t="shared" si="1"/>
        <v>12.925170068027212</v>
      </c>
    </row>
    <row r="52" spans="1:8" ht="22.5" customHeight="1" x14ac:dyDescent="0.25">
      <c r="A52" s="8" t="s">
        <v>88</v>
      </c>
      <c r="B52" s="42">
        <v>1136</v>
      </c>
      <c r="C52" s="232"/>
      <c r="D52" s="201">
        <v>55.8</v>
      </c>
      <c r="E52" s="187">
        <v>18</v>
      </c>
      <c r="F52" s="187">
        <v>31.2</v>
      </c>
      <c r="G52" s="219">
        <f t="shared" si="2"/>
        <v>13.2</v>
      </c>
      <c r="H52" s="200">
        <f t="shared" si="1"/>
        <v>173.33333333333334</v>
      </c>
    </row>
    <row r="53" spans="1:8" ht="21.75" customHeight="1" x14ac:dyDescent="0.25">
      <c r="A53" s="46" t="s">
        <v>89</v>
      </c>
      <c r="B53" s="42">
        <v>1137</v>
      </c>
      <c r="C53" s="232"/>
      <c r="D53" s="201">
        <v>206.89999999999998</v>
      </c>
      <c r="E53" s="187">
        <v>77.3</v>
      </c>
      <c r="F53" s="187">
        <v>81.599999999999994</v>
      </c>
      <c r="G53" s="219">
        <f t="shared" si="2"/>
        <v>4.2999999999999972</v>
      </c>
      <c r="H53" s="200">
        <f t="shared" si="1"/>
        <v>105.56274256144891</v>
      </c>
    </row>
    <row r="54" spans="1:8" ht="22.5" customHeight="1" x14ac:dyDescent="0.25">
      <c r="A54" s="27" t="s">
        <v>62</v>
      </c>
      <c r="B54" s="42">
        <v>1138</v>
      </c>
      <c r="C54" s="236"/>
      <c r="D54" s="192">
        <v>483.4</v>
      </c>
      <c r="E54" s="192">
        <v>243.2</v>
      </c>
      <c r="F54" s="192">
        <v>246.6</v>
      </c>
      <c r="G54" s="221">
        <f t="shared" si="2"/>
        <v>3.4000000000000057</v>
      </c>
      <c r="H54" s="192">
        <f t="shared" si="1"/>
        <v>101.39802631578947</v>
      </c>
    </row>
    <row r="55" spans="1:8" ht="22.5" customHeight="1" x14ac:dyDescent="0.25">
      <c r="A55" s="15" t="s">
        <v>47</v>
      </c>
      <c r="B55" s="42">
        <v>1139</v>
      </c>
      <c r="C55" s="236"/>
      <c r="D55" s="192">
        <v>787.50000000000011</v>
      </c>
      <c r="E55" s="192">
        <f>E56+E57+E58+E59+E60</f>
        <v>242.4</v>
      </c>
      <c r="F55" s="192">
        <f>F56+F57+F58+F59+F60</f>
        <v>231.49999999999997</v>
      </c>
      <c r="G55" s="221">
        <f t="shared" si="2"/>
        <v>-10.900000000000034</v>
      </c>
      <c r="H55" s="192">
        <f t="shared" si="1"/>
        <v>95.503300330032985</v>
      </c>
    </row>
    <row r="56" spans="1:8" ht="21" customHeight="1" x14ac:dyDescent="0.25">
      <c r="A56" s="9" t="s">
        <v>53</v>
      </c>
      <c r="B56" s="42">
        <v>11391</v>
      </c>
      <c r="C56" s="232"/>
      <c r="D56" s="201">
        <v>564.79999999999995</v>
      </c>
      <c r="E56" s="187">
        <v>157</v>
      </c>
      <c r="F56" s="187">
        <v>138.5</v>
      </c>
      <c r="G56" s="219">
        <f t="shared" si="2"/>
        <v>-18.5</v>
      </c>
      <c r="H56" s="200">
        <f t="shared" si="1"/>
        <v>88.216560509554142</v>
      </c>
    </row>
    <row r="57" spans="1:8" ht="20.25" customHeight="1" x14ac:dyDescent="0.25">
      <c r="A57" s="9" t="s">
        <v>52</v>
      </c>
      <c r="B57" s="42">
        <v>11392</v>
      </c>
      <c r="C57" s="232"/>
      <c r="D57" s="201">
        <v>14.799999999999999</v>
      </c>
      <c r="E57" s="187">
        <v>10.3</v>
      </c>
      <c r="F57" s="187">
        <v>8.1999999999999993</v>
      </c>
      <c r="G57" s="219">
        <f t="shared" si="2"/>
        <v>-2.1000000000000014</v>
      </c>
      <c r="H57" s="200">
        <f t="shared" si="1"/>
        <v>79.611650485436883</v>
      </c>
    </row>
    <row r="58" spans="1:8" ht="23.25" customHeight="1" x14ac:dyDescent="0.25">
      <c r="A58" s="9" t="s">
        <v>54</v>
      </c>
      <c r="B58" s="42">
        <v>11393</v>
      </c>
      <c r="C58" s="232"/>
      <c r="D58" s="201">
        <v>186.7</v>
      </c>
      <c r="E58" s="187">
        <v>63.9</v>
      </c>
      <c r="F58" s="187">
        <v>74.2</v>
      </c>
      <c r="G58" s="219">
        <f t="shared" si="2"/>
        <v>10.300000000000004</v>
      </c>
      <c r="H58" s="200">
        <f t="shared" si="1"/>
        <v>116.1189358372457</v>
      </c>
    </row>
    <row r="59" spans="1:8" ht="20.25" x14ac:dyDescent="0.25">
      <c r="A59" s="9" t="s">
        <v>63</v>
      </c>
      <c r="B59" s="42">
        <v>11394</v>
      </c>
      <c r="C59" s="232"/>
      <c r="D59" s="201">
        <v>0</v>
      </c>
      <c r="E59" s="187">
        <v>0</v>
      </c>
      <c r="F59" s="187"/>
      <c r="G59" s="219"/>
      <c r="H59" s="200"/>
    </row>
    <row r="60" spans="1:8" ht="21" customHeight="1" x14ac:dyDescent="0.25">
      <c r="A60" s="9" t="s">
        <v>64</v>
      </c>
      <c r="B60" s="42">
        <v>11395</v>
      </c>
      <c r="C60" s="232"/>
      <c r="D60" s="201">
        <v>21.2</v>
      </c>
      <c r="E60" s="187">
        <v>11.2</v>
      </c>
      <c r="F60" s="187">
        <v>10.6</v>
      </c>
      <c r="G60" s="219">
        <f>F60-E60</f>
        <v>-0.59999999999999964</v>
      </c>
      <c r="H60" s="200">
        <f t="shared" si="1"/>
        <v>94.642857142857153</v>
      </c>
    </row>
    <row r="61" spans="1:8" ht="21.75" customHeight="1" x14ac:dyDescent="0.3">
      <c r="A61" s="33" t="s">
        <v>90</v>
      </c>
      <c r="B61" s="31">
        <v>114</v>
      </c>
      <c r="C61" s="236"/>
      <c r="D61" s="192">
        <v>729.59999999999991</v>
      </c>
      <c r="E61" s="192">
        <f>E62+E63+E64+E65+E66+E67+E68+E69+E70+E71</f>
        <v>581.30000000000007</v>
      </c>
      <c r="F61" s="192">
        <f>F62+F63+F64+F65+F66+F67+F68+F69+F70+F71</f>
        <v>468.69999999999993</v>
      </c>
      <c r="G61" s="221">
        <f t="shared" ref="G61:G83" si="3">F61-E61</f>
        <v>-112.60000000000014</v>
      </c>
      <c r="H61" s="192">
        <f t="shared" si="1"/>
        <v>80.629623258214323</v>
      </c>
    </row>
    <row r="62" spans="1:8" ht="23.25" customHeight="1" x14ac:dyDescent="0.25">
      <c r="A62" s="47" t="s">
        <v>91</v>
      </c>
      <c r="B62" s="42">
        <v>1141</v>
      </c>
      <c r="C62" s="232"/>
      <c r="D62" s="201">
        <v>1.8</v>
      </c>
      <c r="E62" s="187">
        <v>5</v>
      </c>
      <c r="F62" s="187">
        <v>0.1</v>
      </c>
      <c r="G62" s="219">
        <f t="shared" si="3"/>
        <v>-4.9000000000000004</v>
      </c>
      <c r="H62" s="200">
        <f t="shared" si="1"/>
        <v>2</v>
      </c>
    </row>
    <row r="63" spans="1:8" ht="37.5" x14ac:dyDescent="0.25">
      <c r="A63" s="47" t="s">
        <v>92</v>
      </c>
      <c r="B63" s="42">
        <v>1142</v>
      </c>
      <c r="C63" s="232"/>
      <c r="D63" s="201">
        <v>73.2</v>
      </c>
      <c r="E63" s="187">
        <v>197.8</v>
      </c>
      <c r="F63" s="187">
        <v>52.4</v>
      </c>
      <c r="G63" s="219">
        <f t="shared" si="3"/>
        <v>-145.4</v>
      </c>
      <c r="H63" s="200">
        <f t="shared" si="1"/>
        <v>26.491405460060662</v>
      </c>
    </row>
    <row r="64" spans="1:8" ht="22.5" customHeight="1" x14ac:dyDescent="0.25">
      <c r="A64" s="47" t="s">
        <v>65</v>
      </c>
      <c r="B64" s="42">
        <v>1143</v>
      </c>
      <c r="C64" s="232"/>
      <c r="D64" s="201">
        <v>322.39999999999998</v>
      </c>
      <c r="E64" s="187">
        <v>170</v>
      </c>
      <c r="F64" s="187">
        <v>236.4</v>
      </c>
      <c r="G64" s="219">
        <f t="shared" si="3"/>
        <v>66.400000000000006</v>
      </c>
      <c r="H64" s="200">
        <f t="shared" si="1"/>
        <v>139.05882352941177</v>
      </c>
    </row>
    <row r="65" spans="1:8" ht="21.75" customHeight="1" x14ac:dyDescent="0.25">
      <c r="A65" s="48" t="s">
        <v>93</v>
      </c>
      <c r="B65" s="42">
        <v>1144</v>
      </c>
      <c r="C65" s="232"/>
      <c r="D65" s="201">
        <v>95.1</v>
      </c>
      <c r="E65" s="187">
        <v>51.8</v>
      </c>
      <c r="F65" s="187">
        <v>80.5</v>
      </c>
      <c r="G65" s="219">
        <f t="shared" si="3"/>
        <v>28.700000000000003</v>
      </c>
      <c r="H65" s="200">
        <f t="shared" si="1"/>
        <v>155.40540540540542</v>
      </c>
    </row>
    <row r="66" spans="1:8" ht="21" customHeight="1" x14ac:dyDescent="0.25">
      <c r="A66" s="34" t="s">
        <v>202</v>
      </c>
      <c r="B66" s="42">
        <v>1145</v>
      </c>
      <c r="C66" s="232"/>
      <c r="D66" s="201">
        <v>20.2</v>
      </c>
      <c r="E66" s="187">
        <v>21.1</v>
      </c>
      <c r="F66" s="187">
        <v>20.2</v>
      </c>
      <c r="G66" s="219">
        <f t="shared" si="3"/>
        <v>-0.90000000000000213</v>
      </c>
      <c r="H66" s="200">
        <f t="shared" si="1"/>
        <v>95.734597156398095</v>
      </c>
    </row>
    <row r="67" spans="1:8" ht="21.75" customHeight="1" x14ac:dyDescent="0.25">
      <c r="A67" s="34" t="s">
        <v>201</v>
      </c>
      <c r="B67" s="42">
        <v>1146</v>
      </c>
      <c r="C67" s="232"/>
      <c r="D67" s="201">
        <v>18</v>
      </c>
      <c r="E67" s="187">
        <v>13.5</v>
      </c>
      <c r="F67" s="187">
        <v>9</v>
      </c>
      <c r="G67" s="219">
        <f t="shared" si="3"/>
        <v>-4.5</v>
      </c>
      <c r="H67" s="200">
        <f t="shared" si="1"/>
        <v>66.666666666666657</v>
      </c>
    </row>
    <row r="68" spans="1:8" ht="21.75" customHeight="1" x14ac:dyDescent="0.25">
      <c r="A68" s="34" t="s">
        <v>94</v>
      </c>
      <c r="B68" s="42">
        <v>1147</v>
      </c>
      <c r="C68" s="232"/>
      <c r="D68" s="201">
        <v>6.8000000000000007</v>
      </c>
      <c r="E68" s="187">
        <v>4.5</v>
      </c>
      <c r="F68" s="187">
        <v>5.2</v>
      </c>
      <c r="G68" s="219">
        <f t="shared" si="3"/>
        <v>0.70000000000000018</v>
      </c>
      <c r="H68" s="200">
        <f t="shared" si="1"/>
        <v>115.55555555555557</v>
      </c>
    </row>
    <row r="69" spans="1:8" ht="21" customHeight="1" x14ac:dyDescent="0.25">
      <c r="A69" s="48" t="s">
        <v>66</v>
      </c>
      <c r="B69" s="42">
        <v>1148</v>
      </c>
      <c r="C69" s="232"/>
      <c r="D69" s="201">
        <v>2.9</v>
      </c>
      <c r="E69" s="187">
        <v>3</v>
      </c>
      <c r="F69" s="187">
        <v>0.9</v>
      </c>
      <c r="G69" s="219">
        <f t="shared" si="3"/>
        <v>-2.1</v>
      </c>
      <c r="H69" s="200">
        <f t="shared" si="1"/>
        <v>30</v>
      </c>
    </row>
    <row r="70" spans="1:8" ht="23.25" customHeight="1" x14ac:dyDescent="0.25">
      <c r="A70" s="191" t="s">
        <v>67</v>
      </c>
      <c r="B70" s="42">
        <v>1149</v>
      </c>
      <c r="C70" s="232"/>
      <c r="D70" s="201">
        <v>77.099999999999994</v>
      </c>
      <c r="E70" s="187">
        <v>54.9</v>
      </c>
      <c r="F70" s="187">
        <v>16.3</v>
      </c>
      <c r="G70" s="219">
        <f t="shared" si="3"/>
        <v>-38.599999999999994</v>
      </c>
      <c r="H70" s="200">
        <f t="shared" si="1"/>
        <v>29.690346083788711</v>
      </c>
    </row>
    <row r="71" spans="1:8" ht="22.5" customHeight="1" x14ac:dyDescent="0.25">
      <c r="A71" s="8" t="s">
        <v>71</v>
      </c>
      <c r="B71" s="42">
        <v>11410</v>
      </c>
      <c r="C71" s="232"/>
      <c r="D71" s="201">
        <v>112.10000000000001</v>
      </c>
      <c r="E71" s="187">
        <v>59.7</v>
      </c>
      <c r="F71" s="187">
        <v>47.7</v>
      </c>
      <c r="G71" s="219">
        <f t="shared" si="3"/>
        <v>-12</v>
      </c>
      <c r="H71" s="200">
        <f t="shared" si="1"/>
        <v>79.899497487437188</v>
      </c>
    </row>
    <row r="72" spans="1:8" ht="22.5" customHeight="1" x14ac:dyDescent="0.25">
      <c r="A72" s="27" t="s">
        <v>72</v>
      </c>
      <c r="B72" s="31">
        <v>115</v>
      </c>
      <c r="C72" s="235"/>
      <c r="D72" s="190">
        <v>314.5</v>
      </c>
      <c r="E72" s="190">
        <v>113.5</v>
      </c>
      <c r="F72" s="190">
        <v>132</v>
      </c>
      <c r="G72" s="190">
        <f t="shared" si="3"/>
        <v>18.5</v>
      </c>
      <c r="H72" s="190">
        <f t="shared" si="1"/>
        <v>116.29955947136563</v>
      </c>
    </row>
    <row r="73" spans="1:8" ht="23.25" customHeight="1" x14ac:dyDescent="0.25">
      <c r="A73" s="27" t="s">
        <v>100</v>
      </c>
      <c r="B73" s="31">
        <v>120</v>
      </c>
      <c r="C73" s="233"/>
      <c r="D73" s="185">
        <v>2690.3999999999996</v>
      </c>
      <c r="E73" s="185">
        <f>E74+E75+E76+E77+E78+E79+E80+E81+E82+E84</f>
        <v>1461.6999999999998</v>
      </c>
      <c r="F73" s="185">
        <f>F74+F75+F76+F77+F78+F79+F80+F81+F82+F84</f>
        <v>1452.6999999999998</v>
      </c>
      <c r="G73" s="222">
        <f t="shared" si="3"/>
        <v>-9</v>
      </c>
      <c r="H73" s="185">
        <f t="shared" si="1"/>
        <v>99.38427857973592</v>
      </c>
    </row>
    <row r="74" spans="1:8" ht="21" customHeight="1" x14ac:dyDescent="0.25">
      <c r="A74" s="9" t="s">
        <v>95</v>
      </c>
      <c r="B74" s="42">
        <v>121</v>
      </c>
      <c r="C74" s="232"/>
      <c r="D74" s="194">
        <v>2176.1</v>
      </c>
      <c r="E74" s="187">
        <v>1130.0999999999999</v>
      </c>
      <c r="F74" s="187">
        <v>1164</v>
      </c>
      <c r="G74" s="219">
        <f t="shared" si="3"/>
        <v>33.900000000000091</v>
      </c>
      <c r="H74" s="200">
        <f t="shared" si="1"/>
        <v>102.99973453676668</v>
      </c>
    </row>
    <row r="75" spans="1:8" ht="20.25" customHeight="1" x14ac:dyDescent="0.25">
      <c r="A75" s="9" t="s">
        <v>73</v>
      </c>
      <c r="B75" s="42">
        <v>122</v>
      </c>
      <c r="C75" s="232"/>
      <c r="D75" s="194">
        <v>435.9</v>
      </c>
      <c r="E75" s="187">
        <v>243</v>
      </c>
      <c r="F75" s="187">
        <v>230</v>
      </c>
      <c r="G75" s="219">
        <f t="shared" si="3"/>
        <v>-13</v>
      </c>
      <c r="H75" s="200">
        <f t="shared" si="1"/>
        <v>94.650205761316869</v>
      </c>
    </row>
    <row r="76" spans="1:8" ht="21" customHeight="1" x14ac:dyDescent="0.25">
      <c r="A76" s="9" t="s">
        <v>96</v>
      </c>
      <c r="B76" s="42">
        <v>123</v>
      </c>
      <c r="C76" s="232"/>
      <c r="D76" s="194">
        <v>9</v>
      </c>
      <c r="E76" s="187">
        <v>9</v>
      </c>
      <c r="F76" s="187"/>
      <c r="G76" s="219">
        <f t="shared" si="3"/>
        <v>-9</v>
      </c>
      <c r="H76" s="200">
        <f t="shared" si="1"/>
        <v>0</v>
      </c>
    </row>
    <row r="77" spans="1:8" ht="22.5" customHeight="1" x14ac:dyDescent="0.25">
      <c r="A77" s="35" t="s">
        <v>74</v>
      </c>
      <c r="B77" s="42">
        <v>124</v>
      </c>
      <c r="C77" s="232"/>
      <c r="D77" s="194">
        <v>53.8</v>
      </c>
      <c r="E77" s="187">
        <v>51.6</v>
      </c>
      <c r="F77" s="187">
        <v>50.8</v>
      </c>
      <c r="G77" s="219">
        <f t="shared" si="3"/>
        <v>-0.80000000000000426</v>
      </c>
      <c r="H77" s="200">
        <f t="shared" si="1"/>
        <v>98.449612403100772</v>
      </c>
    </row>
    <row r="78" spans="1:8" ht="21.75" customHeight="1" x14ac:dyDescent="0.25">
      <c r="A78" s="35" t="s">
        <v>97</v>
      </c>
      <c r="B78" s="42">
        <v>125</v>
      </c>
      <c r="C78" s="232"/>
      <c r="D78" s="194">
        <v>2.4</v>
      </c>
      <c r="E78" s="187">
        <v>5</v>
      </c>
      <c r="F78" s="187">
        <v>1.7</v>
      </c>
      <c r="G78" s="219">
        <f t="shared" si="3"/>
        <v>-3.3</v>
      </c>
      <c r="H78" s="200">
        <f t="shared" si="1"/>
        <v>34</v>
      </c>
    </row>
    <row r="79" spans="1:8" ht="20.25" customHeight="1" x14ac:dyDescent="0.25">
      <c r="A79" s="35" t="s">
        <v>75</v>
      </c>
      <c r="B79" s="42">
        <v>126</v>
      </c>
      <c r="C79" s="232"/>
      <c r="D79" s="194">
        <v>0</v>
      </c>
      <c r="E79" s="187">
        <v>7</v>
      </c>
      <c r="F79" s="187">
        <v>0</v>
      </c>
      <c r="G79" s="219">
        <f t="shared" si="3"/>
        <v>-7</v>
      </c>
      <c r="H79" s="200">
        <f t="shared" si="1"/>
        <v>0</v>
      </c>
    </row>
    <row r="80" spans="1:8" ht="22.5" customHeight="1" x14ac:dyDescent="0.25">
      <c r="A80" s="9" t="s">
        <v>98</v>
      </c>
      <c r="B80" s="42">
        <v>127</v>
      </c>
      <c r="C80" s="232"/>
      <c r="D80" s="194">
        <v>0.2</v>
      </c>
      <c r="E80" s="187">
        <v>2.5</v>
      </c>
      <c r="F80" s="187">
        <v>0.1</v>
      </c>
      <c r="G80" s="219">
        <f t="shared" si="3"/>
        <v>-2.4</v>
      </c>
      <c r="H80" s="200">
        <f t="shared" si="1"/>
        <v>4</v>
      </c>
    </row>
    <row r="81" spans="1:8" ht="33" customHeight="1" x14ac:dyDescent="0.25">
      <c r="A81" s="9" t="s">
        <v>99</v>
      </c>
      <c r="B81" s="42">
        <v>128</v>
      </c>
      <c r="C81" s="232"/>
      <c r="D81" s="194">
        <v>3.3</v>
      </c>
      <c r="E81" s="187">
        <v>2.5</v>
      </c>
      <c r="F81" s="187"/>
      <c r="G81" s="219">
        <f t="shared" si="3"/>
        <v>-2.5</v>
      </c>
      <c r="H81" s="200">
        <f t="shared" si="1"/>
        <v>0</v>
      </c>
    </row>
    <row r="82" spans="1:8" ht="21.75" customHeight="1" x14ac:dyDescent="0.25">
      <c r="A82" s="9" t="s">
        <v>76</v>
      </c>
      <c r="B82" s="42">
        <v>129</v>
      </c>
      <c r="C82" s="232"/>
      <c r="D82" s="194">
        <v>5</v>
      </c>
      <c r="E82" s="187">
        <v>3</v>
      </c>
      <c r="F82" s="187">
        <v>3</v>
      </c>
      <c r="G82" s="219">
        <f t="shared" si="3"/>
        <v>0</v>
      </c>
      <c r="H82" s="200">
        <f t="shared" si="1"/>
        <v>100</v>
      </c>
    </row>
    <row r="83" spans="1:8" ht="35.25" customHeight="1" x14ac:dyDescent="0.25">
      <c r="A83" s="9" t="s">
        <v>265</v>
      </c>
      <c r="B83" s="42">
        <v>1210</v>
      </c>
      <c r="C83" s="232"/>
      <c r="D83" s="194">
        <v>0</v>
      </c>
      <c r="E83" s="187">
        <v>0</v>
      </c>
      <c r="F83" s="187">
        <v>0</v>
      </c>
      <c r="G83" s="219">
        <f t="shared" si="3"/>
        <v>0</v>
      </c>
      <c r="H83" s="200">
        <v>0</v>
      </c>
    </row>
    <row r="84" spans="1:8" ht="25.5" customHeight="1" x14ac:dyDescent="0.25">
      <c r="A84" s="9" t="s">
        <v>103</v>
      </c>
      <c r="B84" s="42">
        <v>1211</v>
      </c>
      <c r="C84" s="232"/>
      <c r="D84" s="194">
        <v>4.7</v>
      </c>
      <c r="E84" s="187">
        <v>8</v>
      </c>
      <c r="F84" s="187">
        <v>3.1</v>
      </c>
      <c r="G84" s="219">
        <f>F84-E84</f>
        <v>-4.9000000000000004</v>
      </c>
      <c r="H84" s="200">
        <f t="shared" si="1"/>
        <v>38.75</v>
      </c>
    </row>
    <row r="85" spans="1:8" ht="22.5" customHeight="1" x14ac:dyDescent="0.25">
      <c r="A85" s="49" t="s">
        <v>117</v>
      </c>
      <c r="B85" s="50">
        <v>130</v>
      </c>
      <c r="C85" s="233"/>
      <c r="D85" s="185">
        <v>0</v>
      </c>
      <c r="E85" s="189"/>
      <c r="F85" s="189"/>
      <c r="G85" s="189"/>
      <c r="H85" s="189"/>
    </row>
    <row r="86" spans="1:8" ht="20.100000000000001" customHeight="1" x14ac:dyDescent="0.25">
      <c r="A86" s="51" t="s">
        <v>29</v>
      </c>
      <c r="B86" s="36">
        <v>131</v>
      </c>
      <c r="C86" s="232"/>
      <c r="D86" s="201">
        <v>0</v>
      </c>
      <c r="E86" s="187"/>
      <c r="F86" s="187"/>
      <c r="G86" s="187"/>
      <c r="H86" s="201"/>
    </row>
    <row r="87" spans="1:8" ht="20.100000000000001" customHeight="1" x14ac:dyDescent="0.25">
      <c r="A87" s="15" t="s">
        <v>101</v>
      </c>
      <c r="B87" s="31">
        <v>140</v>
      </c>
      <c r="C87" s="233"/>
      <c r="D87" s="185">
        <v>0</v>
      </c>
      <c r="E87" s="189"/>
      <c r="F87" s="189"/>
      <c r="G87" s="189"/>
      <c r="H87" s="189"/>
    </row>
    <row r="88" spans="1:8" ht="20.100000000000001" customHeight="1" x14ac:dyDescent="0.25">
      <c r="A88" s="8" t="s">
        <v>102</v>
      </c>
      <c r="B88" s="42">
        <v>141</v>
      </c>
      <c r="C88" s="232"/>
      <c r="D88" s="201">
        <v>0</v>
      </c>
      <c r="E88" s="187"/>
      <c r="F88" s="187"/>
      <c r="G88" s="187"/>
      <c r="H88" s="201"/>
    </row>
    <row r="89" spans="1:8" ht="20.100000000000001" customHeight="1" x14ac:dyDescent="0.25">
      <c r="A89" s="15" t="s">
        <v>121</v>
      </c>
      <c r="B89" s="31">
        <v>150</v>
      </c>
      <c r="C89" s="233"/>
      <c r="D89" s="185">
        <v>0</v>
      </c>
      <c r="E89" s="234"/>
      <c r="F89" s="234"/>
      <c r="G89" s="234"/>
      <c r="H89" s="234"/>
    </row>
    <row r="90" spans="1:8" ht="26.25" customHeight="1" x14ac:dyDescent="0.25">
      <c r="A90" s="15" t="s">
        <v>32</v>
      </c>
      <c r="B90" s="31">
        <v>160</v>
      </c>
      <c r="C90" s="233"/>
      <c r="D90" s="185">
        <v>0</v>
      </c>
      <c r="E90" s="234"/>
      <c r="F90" s="234"/>
      <c r="G90" s="234"/>
      <c r="H90" s="234"/>
    </row>
    <row r="91" spans="1:8" ht="34.5" customHeight="1" x14ac:dyDescent="0.25">
      <c r="A91" s="15" t="s">
        <v>31</v>
      </c>
      <c r="B91" s="31">
        <v>170</v>
      </c>
      <c r="C91" s="233"/>
      <c r="D91" s="185">
        <v>292.89999999999998</v>
      </c>
      <c r="E91" s="189">
        <v>390</v>
      </c>
      <c r="F91" s="189">
        <v>292.89999999999998</v>
      </c>
      <c r="G91" s="224">
        <f>F91-E91</f>
        <v>-97.100000000000023</v>
      </c>
      <c r="H91" s="189">
        <f>F91/E91*100</f>
        <v>75.102564102564102</v>
      </c>
    </row>
    <row r="92" spans="1:8" ht="20.100000000000001" customHeight="1" x14ac:dyDescent="0.25">
      <c r="A92" s="44" t="s">
        <v>104</v>
      </c>
      <c r="B92" s="45"/>
      <c r="C92" s="184"/>
      <c r="D92" s="184"/>
      <c r="E92" s="184"/>
      <c r="F92" s="184"/>
      <c r="G92" s="184"/>
      <c r="H92" s="202"/>
    </row>
    <row r="93" spans="1:8" ht="20.100000000000001" customHeight="1" x14ac:dyDescent="0.25">
      <c r="A93" s="9" t="s">
        <v>118</v>
      </c>
      <c r="B93" s="32">
        <v>200</v>
      </c>
      <c r="C93" s="185"/>
      <c r="D93" s="185"/>
      <c r="E93" s="185"/>
      <c r="F93" s="185"/>
      <c r="G93" s="185"/>
      <c r="H93" s="185"/>
    </row>
    <row r="94" spans="1:8" ht="36" customHeight="1" x14ac:dyDescent="0.3">
      <c r="A94" s="30" t="s">
        <v>68</v>
      </c>
      <c r="B94" s="43">
        <v>201</v>
      </c>
      <c r="C94" s="186"/>
      <c r="D94" s="186"/>
      <c r="E94" s="186"/>
      <c r="F94" s="186"/>
      <c r="G94" s="186"/>
      <c r="H94" s="200"/>
    </row>
    <row r="95" spans="1:8" ht="20.100000000000001" customHeight="1" x14ac:dyDescent="0.3">
      <c r="A95" s="30" t="s">
        <v>77</v>
      </c>
      <c r="B95" s="43">
        <v>202</v>
      </c>
      <c r="C95" s="186"/>
      <c r="D95" s="186"/>
      <c r="E95" s="186"/>
      <c r="F95" s="186"/>
      <c r="G95" s="186"/>
      <c r="H95" s="200"/>
    </row>
    <row r="96" spans="1:8" ht="22.15" customHeight="1" x14ac:dyDescent="0.25">
      <c r="A96" s="15" t="s">
        <v>78</v>
      </c>
      <c r="B96" s="25">
        <v>210</v>
      </c>
      <c r="C96" s="185"/>
      <c r="D96" s="185">
        <f>D97+D98+D99+D100+D101+D102</f>
        <v>1138.6000000000001</v>
      </c>
      <c r="E96" s="185">
        <f>E97+E98+E99+E100+E101+E102</f>
        <v>1488.4</v>
      </c>
      <c r="F96" s="185">
        <f>F97+F98+F99+F100+F101+F102</f>
        <v>660.3</v>
      </c>
      <c r="G96" s="222">
        <f>F96-E96</f>
        <v>-828.10000000000014</v>
      </c>
      <c r="H96" s="185">
        <f>F96/E96*100</f>
        <v>44.363074442354197</v>
      </c>
    </row>
    <row r="97" spans="1:8" ht="20.100000000000001" customHeight="1" x14ac:dyDescent="0.25">
      <c r="A97" s="9" t="s">
        <v>35</v>
      </c>
      <c r="B97" s="39">
        <v>211</v>
      </c>
      <c r="C97" s="194"/>
      <c r="D97" s="194">
        <v>0</v>
      </c>
      <c r="E97" s="187"/>
      <c r="F97" s="187"/>
      <c r="G97" s="200"/>
      <c r="H97" s="200"/>
    </row>
    <row r="98" spans="1:8" ht="24" customHeight="1" x14ac:dyDescent="0.25">
      <c r="A98" s="9" t="s">
        <v>36</v>
      </c>
      <c r="B98" s="39">
        <v>212</v>
      </c>
      <c r="C98" s="194"/>
      <c r="D98" s="194">
        <v>213.60000000000002</v>
      </c>
      <c r="E98" s="187">
        <v>400</v>
      </c>
      <c r="F98" s="187">
        <v>74.8</v>
      </c>
      <c r="G98" s="223">
        <f t="shared" ref="G98:G102" si="4">F98-E98</f>
        <v>-325.2</v>
      </c>
      <c r="H98" s="200">
        <f t="shared" ref="H98:H101" si="5">F98/E98*100</f>
        <v>18.7</v>
      </c>
    </row>
    <row r="99" spans="1:8" ht="32.25" customHeight="1" x14ac:dyDescent="0.25">
      <c r="A99" s="9" t="s">
        <v>37</v>
      </c>
      <c r="B99" s="39">
        <v>213</v>
      </c>
      <c r="C99" s="194"/>
      <c r="D99" s="194">
        <v>281.3</v>
      </c>
      <c r="E99" s="187"/>
      <c r="F99" s="187">
        <v>249.8</v>
      </c>
      <c r="G99" s="223">
        <f t="shared" si="4"/>
        <v>249.8</v>
      </c>
      <c r="H99" s="200"/>
    </row>
    <row r="100" spans="1:8" ht="21.75" customHeight="1" x14ac:dyDescent="0.25">
      <c r="A100" s="9" t="s">
        <v>38</v>
      </c>
      <c r="B100" s="39">
        <v>214</v>
      </c>
      <c r="C100" s="194"/>
      <c r="D100" s="194">
        <v>0</v>
      </c>
      <c r="E100" s="187"/>
      <c r="F100" s="187"/>
      <c r="G100" s="223"/>
      <c r="H100" s="200"/>
    </row>
    <row r="101" spans="1:8" ht="37.9" customHeight="1" x14ac:dyDescent="0.25">
      <c r="A101" s="9" t="s">
        <v>39</v>
      </c>
      <c r="B101" s="39">
        <v>215</v>
      </c>
      <c r="C101" s="194"/>
      <c r="D101" s="194">
        <v>643.70000000000005</v>
      </c>
      <c r="E101" s="187">
        <v>1088.4000000000001</v>
      </c>
      <c r="F101" s="187">
        <v>335.7</v>
      </c>
      <c r="G101" s="223">
        <f t="shared" si="4"/>
        <v>-752.7</v>
      </c>
      <c r="H101" s="200">
        <f t="shared" si="5"/>
        <v>30.843439911797134</v>
      </c>
    </row>
    <row r="102" spans="1:8" ht="23.25" customHeight="1" x14ac:dyDescent="0.25">
      <c r="A102" s="9" t="s">
        <v>40</v>
      </c>
      <c r="B102" s="43">
        <v>216</v>
      </c>
      <c r="C102" s="194"/>
      <c r="D102" s="194">
        <v>0</v>
      </c>
      <c r="E102" s="187"/>
      <c r="F102" s="187"/>
      <c r="G102" s="223">
        <f t="shared" si="4"/>
        <v>0</v>
      </c>
      <c r="H102" s="200"/>
    </row>
    <row r="103" spans="1:8" ht="16.5" customHeight="1" x14ac:dyDescent="0.25">
      <c r="A103" s="269" t="s">
        <v>105</v>
      </c>
      <c r="B103" s="270"/>
      <c r="C103" s="270"/>
      <c r="D103" s="270"/>
      <c r="E103" s="270"/>
      <c r="F103" s="270"/>
      <c r="G103" s="270"/>
      <c r="H103" s="271"/>
    </row>
    <row r="104" spans="1:8" ht="36" customHeight="1" x14ac:dyDescent="0.25">
      <c r="A104" s="8" t="s">
        <v>119</v>
      </c>
      <c r="B104" s="31">
        <v>300</v>
      </c>
      <c r="C104" s="189"/>
      <c r="D104" s="185"/>
      <c r="E104" s="185"/>
      <c r="F104" s="185"/>
      <c r="G104" s="185"/>
      <c r="H104" s="185"/>
    </row>
    <row r="105" spans="1:8" ht="18.75" customHeight="1" x14ac:dyDescent="0.25">
      <c r="A105" s="9" t="s">
        <v>41</v>
      </c>
      <c r="B105" s="42">
        <v>301</v>
      </c>
      <c r="C105" s="187"/>
      <c r="D105" s="194"/>
      <c r="E105" s="194"/>
      <c r="F105" s="194"/>
      <c r="G105" s="194"/>
      <c r="H105" s="201"/>
    </row>
    <row r="106" spans="1:8" ht="18.75" customHeight="1" x14ac:dyDescent="0.25">
      <c r="A106" s="9" t="s">
        <v>42</v>
      </c>
      <c r="B106" s="42">
        <v>302</v>
      </c>
      <c r="C106" s="187"/>
      <c r="D106" s="194"/>
      <c r="E106" s="194"/>
      <c r="F106" s="194"/>
      <c r="G106" s="194"/>
      <c r="H106" s="201"/>
    </row>
    <row r="107" spans="1:8" ht="18.75" customHeight="1" x14ac:dyDescent="0.25">
      <c r="A107" s="9" t="s">
        <v>43</v>
      </c>
      <c r="B107" s="42">
        <v>303</v>
      </c>
      <c r="C107" s="187"/>
      <c r="D107" s="194"/>
      <c r="E107" s="194"/>
      <c r="F107" s="194"/>
      <c r="G107" s="194"/>
      <c r="H107" s="201"/>
    </row>
    <row r="108" spans="1:8" ht="24" customHeight="1" x14ac:dyDescent="0.25">
      <c r="A108" s="8" t="s">
        <v>44</v>
      </c>
      <c r="B108" s="31">
        <v>310</v>
      </c>
      <c r="C108" s="189"/>
      <c r="D108" s="185"/>
      <c r="E108" s="185"/>
      <c r="F108" s="185"/>
      <c r="G108" s="185"/>
      <c r="H108" s="185"/>
    </row>
    <row r="109" spans="1:8" ht="17.25" customHeight="1" x14ac:dyDescent="0.25">
      <c r="A109" s="9" t="s">
        <v>41</v>
      </c>
      <c r="B109" s="42">
        <v>311</v>
      </c>
      <c r="C109" s="187"/>
      <c r="D109" s="194"/>
      <c r="E109" s="194"/>
      <c r="F109" s="194"/>
      <c r="G109" s="194"/>
      <c r="H109" s="201"/>
    </row>
    <row r="110" spans="1:8" ht="17.25" customHeight="1" x14ac:dyDescent="0.25">
      <c r="A110" s="9" t="s">
        <v>42</v>
      </c>
      <c r="B110" s="42">
        <v>312</v>
      </c>
      <c r="C110" s="187"/>
      <c r="D110" s="194"/>
      <c r="E110" s="194"/>
      <c r="F110" s="194"/>
      <c r="G110" s="194"/>
      <c r="H110" s="201"/>
    </row>
    <row r="111" spans="1:8" ht="17.25" customHeight="1" x14ac:dyDescent="0.25">
      <c r="A111" s="9" t="s">
        <v>43</v>
      </c>
      <c r="B111" s="42">
        <v>313</v>
      </c>
      <c r="C111" s="187"/>
      <c r="D111" s="194"/>
      <c r="E111" s="194"/>
      <c r="F111" s="194"/>
      <c r="G111" s="194"/>
      <c r="H111" s="201"/>
    </row>
    <row r="112" spans="1:8" ht="20.100000000000001" customHeight="1" x14ac:dyDescent="0.25">
      <c r="A112" s="15" t="s">
        <v>120</v>
      </c>
      <c r="B112" s="31">
        <v>400</v>
      </c>
      <c r="C112" s="185"/>
      <c r="D112" s="185">
        <v>31547.899999999998</v>
      </c>
      <c r="E112" s="185">
        <f>E104+E93+E85+E36</f>
        <v>16280.3</v>
      </c>
      <c r="F112" s="185">
        <f>F104+F93+F85+F36</f>
        <v>16318.199999999999</v>
      </c>
      <c r="G112" s="185">
        <f>F112-E112</f>
        <v>37.899999999999636</v>
      </c>
      <c r="H112" s="185">
        <f>F112/E112*100</f>
        <v>100.23279669293564</v>
      </c>
    </row>
    <row r="113" spans="1:8" ht="20.100000000000001" customHeight="1" x14ac:dyDescent="0.25">
      <c r="A113" s="15" t="s">
        <v>33</v>
      </c>
      <c r="B113" s="31">
        <v>500</v>
      </c>
      <c r="C113" s="185"/>
      <c r="D113" s="185">
        <v>29966.9</v>
      </c>
      <c r="E113" s="185">
        <f>E108+E96+E91+E90+E89+E87+E73+E43</f>
        <v>16756.5</v>
      </c>
      <c r="F113" s="185">
        <f>F108+F96+F91+F90+F89+F87+F73+F43</f>
        <v>16705.800000000003</v>
      </c>
      <c r="G113" s="222">
        <f t="shared" ref="G113" si="6">F113-E113</f>
        <v>-50.69999999999709</v>
      </c>
      <c r="H113" s="185">
        <f t="shared" ref="H113" si="7">F113/E113*100</f>
        <v>99.697430847730743</v>
      </c>
    </row>
    <row r="114" spans="1:8" ht="20.100000000000001" customHeight="1" x14ac:dyDescent="0.25">
      <c r="A114" s="15" t="s">
        <v>106</v>
      </c>
      <c r="B114" s="31">
        <v>550</v>
      </c>
      <c r="C114" s="185"/>
      <c r="D114" s="222">
        <v>-1580.9999999999964</v>
      </c>
      <c r="E114" s="185">
        <f>E113-E112</f>
        <v>476.20000000000073</v>
      </c>
      <c r="F114" s="222">
        <f>F113-F112</f>
        <v>387.600000000004</v>
      </c>
      <c r="G114" s="185"/>
      <c r="H114" s="185"/>
    </row>
    <row r="115" spans="1:8" s="19" customFormat="1" ht="14.25" customHeight="1" x14ac:dyDescent="0.25">
      <c r="A115" s="273"/>
      <c r="B115" s="274"/>
      <c r="C115" s="274"/>
      <c r="D115" s="274"/>
      <c r="E115" s="274"/>
      <c r="F115" s="274"/>
      <c r="G115" s="274"/>
      <c r="H115" s="275"/>
    </row>
    <row r="116" spans="1:8" s="19" customFormat="1" ht="15.75" customHeight="1" x14ac:dyDescent="0.25">
      <c r="A116" s="52" t="s">
        <v>107</v>
      </c>
      <c r="B116" s="53"/>
      <c r="C116" s="40"/>
      <c r="D116" s="40"/>
      <c r="E116" s="40"/>
      <c r="F116" s="40"/>
      <c r="G116" s="40"/>
      <c r="H116" s="203"/>
    </row>
    <row r="117" spans="1:8" s="19" customFormat="1" ht="34.5" customHeight="1" x14ac:dyDescent="0.25">
      <c r="A117" s="47" t="s">
        <v>108</v>
      </c>
      <c r="B117" s="54">
        <v>601</v>
      </c>
      <c r="C117" s="227"/>
      <c r="D117" s="227">
        <v>320.29999999999995</v>
      </c>
      <c r="E117" s="195">
        <v>161.69999999999999</v>
      </c>
      <c r="F117" s="195">
        <v>177.2</v>
      </c>
      <c r="G117" s="195">
        <f>F117-E117</f>
        <v>15.5</v>
      </c>
      <c r="H117" s="201">
        <f>F117/E117*100</f>
        <v>109.58565244279529</v>
      </c>
    </row>
    <row r="118" spans="1:8" s="19" customFormat="1" ht="38.25" customHeight="1" x14ac:dyDescent="0.25">
      <c r="A118" s="47" t="s">
        <v>109</v>
      </c>
      <c r="B118" s="54">
        <v>602</v>
      </c>
      <c r="C118" s="227"/>
      <c r="D118" s="227">
        <v>3828.2</v>
      </c>
      <c r="E118" s="195">
        <v>1926</v>
      </c>
      <c r="F118" s="195">
        <v>2121.4</v>
      </c>
      <c r="G118" s="195">
        <f t="shared" ref="G118:G120" si="8">F118-E118</f>
        <v>195.40000000000009</v>
      </c>
      <c r="H118" s="201">
        <f t="shared" ref="H118:H120" si="9">F118/E118*100</f>
        <v>110.14537902388371</v>
      </c>
    </row>
    <row r="119" spans="1:8" s="19" customFormat="1" ht="19.5" customHeight="1" x14ac:dyDescent="0.25">
      <c r="A119" s="47" t="s">
        <v>110</v>
      </c>
      <c r="B119" s="54">
        <v>603</v>
      </c>
      <c r="C119" s="227"/>
      <c r="D119" s="227">
        <v>4527.3</v>
      </c>
      <c r="E119" s="195">
        <v>2318.5</v>
      </c>
      <c r="F119" s="195">
        <v>2503.6</v>
      </c>
      <c r="G119" s="195">
        <f t="shared" si="8"/>
        <v>185.09999999999991</v>
      </c>
      <c r="H119" s="201">
        <f t="shared" si="9"/>
        <v>107.98361009273236</v>
      </c>
    </row>
    <row r="120" spans="1:8" s="19" customFormat="1" ht="19.5" customHeight="1" x14ac:dyDescent="0.25">
      <c r="A120" s="49" t="s">
        <v>124</v>
      </c>
      <c r="B120" s="54">
        <v>604</v>
      </c>
      <c r="C120" s="228"/>
      <c r="D120" s="228">
        <v>8675.7999999999993</v>
      </c>
      <c r="E120" s="193">
        <f>E117+E118+E119</f>
        <v>4406.2</v>
      </c>
      <c r="F120" s="193">
        <f>SUM(F117:F119)</f>
        <v>4802.2</v>
      </c>
      <c r="G120" s="238">
        <f t="shared" si="8"/>
        <v>396</v>
      </c>
      <c r="H120" s="189">
        <f t="shared" si="9"/>
        <v>108.9873360265081</v>
      </c>
    </row>
    <row r="121" spans="1:8" s="19" customFormat="1" ht="19.5" customHeight="1" x14ac:dyDescent="0.25">
      <c r="A121" s="49" t="s">
        <v>34</v>
      </c>
      <c r="B121" s="54">
        <v>605</v>
      </c>
      <c r="C121" s="196"/>
      <c r="D121" s="196"/>
      <c r="E121" s="196"/>
      <c r="F121" s="196"/>
      <c r="G121" s="196"/>
      <c r="H121" s="196"/>
    </row>
    <row r="122" spans="1:8" s="19" customFormat="1" ht="19.5" customHeight="1" x14ac:dyDescent="0.25">
      <c r="A122" s="58" t="s">
        <v>193</v>
      </c>
      <c r="B122" s="69">
        <v>700</v>
      </c>
      <c r="C122" s="40"/>
      <c r="D122" s="40"/>
      <c r="E122" s="40"/>
      <c r="F122" s="40"/>
      <c r="G122" s="40"/>
      <c r="H122" s="203"/>
    </row>
    <row r="123" spans="1:8" s="19" customFormat="1" ht="19.5" customHeight="1" x14ac:dyDescent="0.25">
      <c r="A123" s="15" t="s">
        <v>195</v>
      </c>
      <c r="B123" s="32">
        <v>701</v>
      </c>
      <c r="C123" s="55"/>
      <c r="D123" s="200">
        <v>290.39999999999998</v>
      </c>
      <c r="E123" s="200">
        <v>290.39999999999998</v>
      </c>
      <c r="F123" s="38" t="s">
        <v>242</v>
      </c>
      <c r="G123" s="239"/>
      <c r="H123" s="204"/>
    </row>
    <row r="124" spans="1:8" s="19" customFormat="1" ht="19.5" customHeight="1" x14ac:dyDescent="0.25">
      <c r="A124" s="15" t="s">
        <v>112</v>
      </c>
      <c r="B124" s="32">
        <v>702</v>
      </c>
      <c r="C124" s="15"/>
      <c r="D124" s="200">
        <v>21364.1</v>
      </c>
      <c r="E124" s="200">
        <v>25325.200000000001</v>
      </c>
      <c r="F124" s="161" t="s">
        <v>242</v>
      </c>
      <c r="G124" s="239"/>
      <c r="H124" s="204"/>
    </row>
    <row r="125" spans="1:8" s="19" customFormat="1" ht="19.5" customHeight="1" x14ac:dyDescent="0.25">
      <c r="A125" s="8" t="s">
        <v>125</v>
      </c>
      <c r="B125" s="63">
        <v>7021</v>
      </c>
      <c r="C125" s="15"/>
      <c r="D125" s="200">
        <v>18087.5</v>
      </c>
      <c r="E125" s="200">
        <v>21604.9</v>
      </c>
      <c r="F125" s="161" t="s">
        <v>242</v>
      </c>
      <c r="G125" s="239"/>
      <c r="H125" s="204"/>
    </row>
    <row r="126" spans="1:8" s="19" customFormat="1" ht="19.5" customHeight="1" x14ac:dyDescent="0.25">
      <c r="A126" s="59" t="s">
        <v>123</v>
      </c>
      <c r="B126" s="32">
        <v>703</v>
      </c>
      <c r="C126" s="8"/>
      <c r="D126" s="200">
        <f>D127+D128+D129</f>
        <v>7095.5</v>
      </c>
      <c r="E126" s="200">
        <v>3783.6</v>
      </c>
      <c r="F126" s="161" t="s">
        <v>242</v>
      </c>
      <c r="G126" s="240"/>
      <c r="H126" s="56"/>
    </row>
    <row r="127" spans="1:8" s="19" customFormat="1" ht="19.5" customHeight="1" x14ac:dyDescent="0.25">
      <c r="A127" s="60" t="s">
        <v>79</v>
      </c>
      <c r="B127" s="43">
        <v>7031</v>
      </c>
      <c r="C127" s="55"/>
      <c r="D127" s="201">
        <v>5297.4</v>
      </c>
      <c r="E127" s="201">
        <v>3295.1</v>
      </c>
      <c r="F127" s="161" t="s">
        <v>242</v>
      </c>
      <c r="G127" s="239"/>
      <c r="H127" s="204"/>
    </row>
    <row r="128" spans="1:8" s="19" customFormat="1" ht="19.5" customHeight="1" x14ac:dyDescent="0.25">
      <c r="A128" s="60" t="s">
        <v>80</v>
      </c>
      <c r="B128" s="43">
        <v>7032</v>
      </c>
      <c r="C128" s="55"/>
      <c r="D128" s="201">
        <v>1798.1</v>
      </c>
      <c r="E128" s="201">
        <v>488.5</v>
      </c>
      <c r="F128" s="161" t="s">
        <v>242</v>
      </c>
      <c r="G128" s="239"/>
      <c r="H128" s="204"/>
    </row>
    <row r="129" spans="1:8" s="19" customFormat="1" ht="19.5" customHeight="1" x14ac:dyDescent="0.3">
      <c r="A129" s="61" t="s">
        <v>81</v>
      </c>
      <c r="B129" s="43">
        <v>7033</v>
      </c>
      <c r="C129" s="55"/>
      <c r="D129" s="201"/>
      <c r="E129" s="201"/>
      <c r="F129" s="161" t="s">
        <v>242</v>
      </c>
      <c r="G129" s="239"/>
      <c r="H129" s="204"/>
    </row>
    <row r="130" spans="1:8" s="19" customFormat="1" ht="19.5" customHeight="1" x14ac:dyDescent="0.3">
      <c r="A130" s="33" t="s">
        <v>196</v>
      </c>
      <c r="B130" s="32">
        <v>704</v>
      </c>
      <c r="C130" s="55"/>
      <c r="D130" s="200">
        <v>2446.5</v>
      </c>
      <c r="E130" s="200">
        <v>1367.7</v>
      </c>
      <c r="F130" s="161" t="s">
        <v>242</v>
      </c>
      <c r="G130" s="239"/>
      <c r="H130" s="204"/>
    </row>
    <row r="131" spans="1:8" s="19" customFormat="1" ht="19.5" customHeight="1" x14ac:dyDescent="0.25">
      <c r="A131" s="15" t="s">
        <v>194</v>
      </c>
      <c r="B131" s="32">
        <v>705</v>
      </c>
      <c r="C131" s="55"/>
      <c r="D131" s="200">
        <v>2680.5</v>
      </c>
      <c r="E131" s="200">
        <v>1973.1</v>
      </c>
      <c r="F131" s="161" t="s">
        <v>242</v>
      </c>
      <c r="G131" s="239"/>
      <c r="H131" s="204"/>
    </row>
    <row r="132" spans="1:8" s="19" customFormat="1" ht="19.5" customHeight="1" x14ac:dyDescent="0.25">
      <c r="A132" s="266"/>
      <c r="B132" s="268"/>
      <c r="C132" s="268"/>
      <c r="D132" s="268"/>
      <c r="E132" s="268"/>
      <c r="F132" s="268"/>
      <c r="G132" s="268"/>
      <c r="H132" s="267"/>
    </row>
    <row r="133" spans="1:8" s="19" customFormat="1" ht="19.5" customHeight="1" x14ac:dyDescent="0.25">
      <c r="A133" s="269" t="s">
        <v>82</v>
      </c>
      <c r="B133" s="270"/>
      <c r="C133" s="270"/>
      <c r="D133" s="270"/>
      <c r="E133" s="270"/>
      <c r="F133" s="270"/>
      <c r="G133" s="270"/>
      <c r="H133" s="271"/>
    </row>
    <row r="134" spans="1:8" s="19" customFormat="1" ht="54.75" customHeight="1" x14ac:dyDescent="0.25">
      <c r="A134" s="37" t="s">
        <v>157</v>
      </c>
      <c r="B134" s="26">
        <v>810</v>
      </c>
      <c r="C134" s="210"/>
      <c r="D134" s="256">
        <f>D37/D112</f>
        <v>0.96124940170344153</v>
      </c>
      <c r="E134" s="257">
        <v>0.96</v>
      </c>
      <c r="F134" s="161" t="s">
        <v>242</v>
      </c>
      <c r="G134" s="29"/>
      <c r="H134" s="181"/>
    </row>
    <row r="135" spans="1:8" s="19" customFormat="1" ht="37.5" customHeight="1" x14ac:dyDescent="0.25">
      <c r="A135" s="8" t="s">
        <v>205</v>
      </c>
      <c r="B135" s="26">
        <v>820</v>
      </c>
      <c r="C135" s="210"/>
      <c r="D135" s="256">
        <f>D96/D126</f>
        <v>0.16046790219152987</v>
      </c>
      <c r="E135" s="257">
        <v>1.25</v>
      </c>
      <c r="F135" s="161" t="s">
        <v>242</v>
      </c>
      <c r="G135" s="29"/>
      <c r="H135" s="181"/>
    </row>
    <row r="136" spans="1:8" s="19" customFormat="1" ht="54" customHeight="1" x14ac:dyDescent="0.25">
      <c r="A136" s="8" t="s">
        <v>203</v>
      </c>
      <c r="B136" s="26">
        <v>830</v>
      </c>
      <c r="C136" s="210"/>
      <c r="D136" s="256">
        <f>D96/D113</f>
        <v>3.799525476442342E-2</v>
      </c>
      <c r="E136" s="257">
        <v>7.0000000000000007E-2</v>
      </c>
      <c r="F136" s="161" t="s">
        <v>242</v>
      </c>
      <c r="G136" s="29"/>
      <c r="H136" s="181"/>
    </row>
    <row r="137" spans="1:8" s="19" customFormat="1" ht="35.25" customHeight="1" x14ac:dyDescent="0.25">
      <c r="A137" s="8" t="s">
        <v>204</v>
      </c>
      <c r="B137" s="26">
        <v>840</v>
      </c>
      <c r="C137" s="210"/>
      <c r="D137" s="256">
        <f>D127/D125</f>
        <v>0.29287629578438146</v>
      </c>
      <c r="E137" s="257">
        <v>0.15</v>
      </c>
      <c r="F137" s="161" t="s">
        <v>242</v>
      </c>
      <c r="G137" s="29"/>
      <c r="H137" s="181"/>
    </row>
    <row r="138" spans="1:8" s="19" customFormat="1" ht="19.5" customHeight="1" x14ac:dyDescent="0.25">
      <c r="A138" s="276"/>
      <c r="B138" s="277"/>
      <c r="C138" s="277"/>
      <c r="D138" s="277"/>
      <c r="E138" s="277"/>
      <c r="F138" s="277"/>
      <c r="G138" s="277"/>
      <c r="H138" s="278"/>
    </row>
    <row r="139" spans="1:8" s="19" customFormat="1" ht="19.5" customHeight="1" x14ac:dyDescent="0.25">
      <c r="A139" s="44" t="s">
        <v>113</v>
      </c>
      <c r="B139" s="41">
        <v>900</v>
      </c>
      <c r="C139" s="212"/>
      <c r="D139" s="211"/>
      <c r="E139" s="211"/>
      <c r="F139" s="16"/>
      <c r="G139" s="29"/>
      <c r="H139" s="181"/>
    </row>
    <row r="140" spans="1:8" s="19" customFormat="1" ht="19.5" customHeight="1" x14ac:dyDescent="0.25">
      <c r="A140" s="8" t="s">
        <v>83</v>
      </c>
      <c r="B140" s="20">
        <v>910</v>
      </c>
      <c r="C140" s="212"/>
      <c r="D140" s="259">
        <v>234</v>
      </c>
      <c r="E140" s="258">
        <v>246.75</v>
      </c>
      <c r="F140" s="167" t="s">
        <v>242</v>
      </c>
      <c r="G140" s="29"/>
      <c r="H140" s="181"/>
    </row>
    <row r="141" spans="1:8" s="19" customFormat="1" ht="19.5" customHeight="1" x14ac:dyDescent="0.25">
      <c r="A141" s="8" t="s">
        <v>114</v>
      </c>
      <c r="B141" s="20">
        <v>920</v>
      </c>
      <c r="C141" s="212"/>
      <c r="D141" s="259">
        <v>0</v>
      </c>
      <c r="E141" s="258">
        <v>0</v>
      </c>
      <c r="F141" s="167" t="s">
        <v>242</v>
      </c>
      <c r="G141" s="29"/>
      <c r="H141" s="181"/>
    </row>
    <row r="142" spans="1:8" s="19" customFormat="1" ht="19.5" customHeight="1" x14ac:dyDescent="0.25">
      <c r="A142" s="37"/>
      <c r="B142" s="38"/>
      <c r="C142" s="212"/>
      <c r="D142" s="211"/>
      <c r="E142" s="211"/>
      <c r="F142" s="16"/>
      <c r="G142" s="29"/>
      <c r="H142" s="181"/>
    </row>
    <row r="143" spans="1:8" ht="19.5" customHeight="1" x14ac:dyDescent="0.25">
      <c r="A143" s="10"/>
      <c r="B143" s="22"/>
      <c r="C143" s="11"/>
      <c r="D143" s="11"/>
      <c r="E143" s="11"/>
      <c r="F143" s="11"/>
      <c r="G143" s="11"/>
      <c r="H143" s="205"/>
    </row>
    <row r="144" spans="1:8" ht="21.75" customHeight="1" x14ac:dyDescent="0.25">
      <c r="A144" s="10"/>
      <c r="C144" s="12"/>
      <c r="D144" s="12"/>
      <c r="E144" s="12"/>
      <c r="F144" s="12"/>
      <c r="G144" s="12"/>
      <c r="H144" s="206"/>
    </row>
    <row r="145" spans="1:27" s="84" customFormat="1" ht="34.5" customHeight="1" x14ac:dyDescent="0.25">
      <c r="A145" s="122" t="s">
        <v>277</v>
      </c>
      <c r="C145" s="158"/>
      <c r="D145" s="158"/>
      <c r="E145" s="158"/>
      <c r="F145" s="260"/>
      <c r="G145" s="260" t="s">
        <v>232</v>
      </c>
      <c r="H145" s="158"/>
      <c r="I145" s="153"/>
      <c r="J145" s="153"/>
      <c r="K145" s="153"/>
      <c r="L145" s="153"/>
      <c r="M145" s="153"/>
      <c r="N145" s="153"/>
      <c r="O145" s="153"/>
      <c r="P145" s="153"/>
      <c r="Q145" s="153"/>
      <c r="R145" s="264" t="s">
        <v>232</v>
      </c>
      <c r="S145" s="264"/>
      <c r="T145" s="264"/>
      <c r="U145" s="264"/>
      <c r="V145" s="85"/>
      <c r="W145" s="85"/>
      <c r="X145" s="85"/>
      <c r="Y145" s="85"/>
      <c r="Z145" s="85"/>
      <c r="AA145" s="85"/>
    </row>
    <row r="146" spans="1:27" ht="20.100000000000001" customHeight="1" x14ac:dyDescent="0.25">
      <c r="A146" s="157" t="s">
        <v>226</v>
      </c>
      <c r="B146" s="2"/>
      <c r="C146" s="24"/>
      <c r="D146" s="13"/>
      <c r="E146" s="272" t="s">
        <v>45</v>
      </c>
      <c r="F146" s="272"/>
      <c r="G146" s="272"/>
      <c r="H146" s="272"/>
    </row>
    <row r="147" spans="1:27" ht="20.100000000000001" customHeight="1" x14ac:dyDescent="0.25">
      <c r="A147" s="10"/>
      <c r="C147" s="12"/>
      <c r="D147" s="12"/>
      <c r="E147" s="12"/>
      <c r="F147" s="12"/>
      <c r="G147" s="12"/>
      <c r="H147" s="206"/>
    </row>
    <row r="148" spans="1:27" x14ac:dyDescent="0.25">
      <c r="A148" s="10"/>
      <c r="C148" s="12"/>
      <c r="D148" s="12"/>
      <c r="E148" s="12"/>
      <c r="F148" s="12"/>
      <c r="G148" s="12"/>
      <c r="H148" s="206"/>
    </row>
    <row r="149" spans="1:27" x14ac:dyDescent="0.25">
      <c r="A149" s="10"/>
      <c r="C149" s="12"/>
      <c r="D149" s="12"/>
      <c r="E149" s="12"/>
      <c r="F149" s="12"/>
      <c r="G149" s="12"/>
      <c r="H149" s="206"/>
    </row>
    <row r="150" spans="1:27" x14ac:dyDescent="0.25">
      <c r="A150" s="10"/>
      <c r="C150" s="12"/>
      <c r="D150" s="12"/>
      <c r="E150" s="12"/>
      <c r="F150" s="12"/>
      <c r="G150" s="12"/>
      <c r="H150" s="206"/>
    </row>
    <row r="151" spans="1:27" x14ac:dyDescent="0.25">
      <c r="A151" s="10"/>
      <c r="C151" s="12"/>
      <c r="D151" s="12"/>
      <c r="E151" s="12"/>
      <c r="F151" s="12"/>
      <c r="G151" s="12"/>
      <c r="H151" s="206"/>
    </row>
    <row r="152" spans="1:27" x14ac:dyDescent="0.25">
      <c r="A152" s="10"/>
      <c r="C152" s="12"/>
      <c r="D152" s="12"/>
      <c r="E152" s="12"/>
      <c r="F152" s="12"/>
      <c r="G152" s="12"/>
      <c r="H152" s="206"/>
    </row>
    <row r="153" spans="1:27" x14ac:dyDescent="0.25">
      <c r="A153" s="10"/>
      <c r="C153" s="12"/>
      <c r="D153" s="12"/>
      <c r="E153" s="12"/>
      <c r="F153" s="12"/>
      <c r="G153" s="12"/>
      <c r="H153" s="206"/>
    </row>
    <row r="154" spans="1:27" x14ac:dyDescent="0.25">
      <c r="A154" s="10"/>
      <c r="C154" s="12"/>
      <c r="D154" s="12"/>
      <c r="E154" s="12"/>
      <c r="F154" s="12"/>
      <c r="G154" s="12"/>
      <c r="H154" s="206"/>
    </row>
    <row r="155" spans="1:27" x14ac:dyDescent="0.25">
      <c r="A155" s="10"/>
      <c r="C155" s="12"/>
      <c r="D155" s="12"/>
      <c r="E155" s="12"/>
      <c r="F155" s="12"/>
      <c r="G155" s="12"/>
      <c r="H155" s="206"/>
    </row>
    <row r="156" spans="1:27" x14ac:dyDescent="0.25">
      <c r="A156" s="10"/>
      <c r="C156" s="12"/>
      <c r="D156" s="12"/>
      <c r="E156" s="12"/>
      <c r="F156" s="12"/>
      <c r="G156" s="12"/>
      <c r="H156" s="206"/>
    </row>
    <row r="157" spans="1:27" x14ac:dyDescent="0.25">
      <c r="A157" s="10"/>
      <c r="C157" s="12"/>
      <c r="D157" s="12"/>
      <c r="E157" s="12"/>
      <c r="F157" s="12"/>
      <c r="G157" s="12"/>
      <c r="H157" s="206"/>
    </row>
    <row r="158" spans="1:27" x14ac:dyDescent="0.25">
      <c r="A158" s="10"/>
      <c r="C158" s="12"/>
      <c r="D158" s="12"/>
      <c r="E158" s="12"/>
      <c r="F158" s="12"/>
      <c r="G158" s="12"/>
      <c r="H158" s="206"/>
    </row>
    <row r="159" spans="1:27" x14ac:dyDescent="0.25">
      <c r="A159" s="10"/>
      <c r="C159" s="12"/>
      <c r="D159" s="12"/>
      <c r="E159" s="12"/>
      <c r="F159" s="12"/>
      <c r="G159" s="12"/>
      <c r="H159" s="206"/>
    </row>
    <row r="160" spans="1:27" x14ac:dyDescent="0.25">
      <c r="A160" s="10"/>
      <c r="C160" s="12"/>
      <c r="D160" s="12"/>
      <c r="E160" s="12"/>
      <c r="F160" s="12"/>
      <c r="G160" s="12"/>
      <c r="H160" s="206"/>
    </row>
    <row r="161" spans="1:8" x14ac:dyDescent="0.25">
      <c r="A161" s="10"/>
      <c r="C161" s="12"/>
      <c r="D161" s="12"/>
      <c r="E161" s="12"/>
      <c r="F161" s="12"/>
      <c r="G161" s="12"/>
      <c r="H161" s="206"/>
    </row>
    <row r="162" spans="1:8" x14ac:dyDescent="0.25">
      <c r="A162" s="10"/>
      <c r="C162" s="12"/>
      <c r="D162" s="12"/>
      <c r="E162" s="12"/>
      <c r="F162" s="12"/>
      <c r="G162" s="12"/>
      <c r="H162" s="206"/>
    </row>
    <row r="163" spans="1:8" x14ac:dyDescent="0.25">
      <c r="A163" s="10"/>
      <c r="C163" s="12"/>
      <c r="D163" s="12"/>
      <c r="E163" s="12"/>
      <c r="F163" s="12"/>
      <c r="G163" s="12"/>
      <c r="H163" s="206"/>
    </row>
    <row r="164" spans="1:8" x14ac:dyDescent="0.25">
      <c r="A164" s="10"/>
      <c r="C164" s="12"/>
      <c r="D164" s="12"/>
      <c r="E164" s="12"/>
      <c r="F164" s="12"/>
      <c r="G164" s="12"/>
      <c r="H164" s="206"/>
    </row>
    <row r="165" spans="1:8" x14ac:dyDescent="0.25">
      <c r="A165" s="10"/>
      <c r="C165" s="12"/>
      <c r="D165" s="12"/>
      <c r="E165" s="12"/>
      <c r="F165" s="12"/>
      <c r="G165" s="12"/>
      <c r="H165" s="206"/>
    </row>
    <row r="166" spans="1:8" x14ac:dyDescent="0.25">
      <c r="A166" s="10"/>
      <c r="C166" s="12"/>
      <c r="D166" s="12"/>
      <c r="E166" s="12"/>
      <c r="F166" s="12"/>
      <c r="G166" s="12"/>
      <c r="H166" s="206"/>
    </row>
    <row r="167" spans="1:8" x14ac:dyDescent="0.25">
      <c r="A167" s="10"/>
      <c r="C167" s="12"/>
      <c r="D167" s="12"/>
      <c r="E167" s="12"/>
      <c r="F167" s="12"/>
      <c r="G167" s="12"/>
      <c r="H167" s="206"/>
    </row>
    <row r="168" spans="1:8" x14ac:dyDescent="0.25">
      <c r="A168" s="10"/>
      <c r="C168" s="12"/>
      <c r="D168" s="12"/>
      <c r="E168" s="12"/>
      <c r="F168" s="12"/>
      <c r="G168" s="12"/>
      <c r="H168" s="206"/>
    </row>
    <row r="169" spans="1:8" x14ac:dyDescent="0.25">
      <c r="A169" s="10"/>
      <c r="C169" s="12"/>
      <c r="D169" s="12"/>
      <c r="E169" s="12"/>
      <c r="F169" s="12"/>
      <c r="G169" s="12"/>
      <c r="H169" s="206"/>
    </row>
    <row r="170" spans="1:8" x14ac:dyDescent="0.25">
      <c r="A170" s="10"/>
      <c r="C170" s="12"/>
      <c r="D170" s="12"/>
      <c r="E170" s="12"/>
      <c r="F170" s="12"/>
      <c r="G170" s="12"/>
      <c r="H170" s="206"/>
    </row>
    <row r="171" spans="1:8" x14ac:dyDescent="0.25">
      <c r="A171" s="10"/>
      <c r="C171" s="12"/>
      <c r="D171" s="12"/>
      <c r="E171" s="12"/>
      <c r="F171" s="12"/>
      <c r="G171" s="12"/>
      <c r="H171" s="206"/>
    </row>
    <row r="172" spans="1:8" x14ac:dyDescent="0.25">
      <c r="A172" s="10"/>
      <c r="C172" s="12"/>
      <c r="D172" s="12"/>
      <c r="E172" s="12"/>
      <c r="F172" s="12"/>
      <c r="G172" s="12"/>
      <c r="H172" s="206"/>
    </row>
    <row r="173" spans="1:8" x14ac:dyDescent="0.25">
      <c r="A173" s="10"/>
      <c r="C173" s="12"/>
      <c r="D173" s="12"/>
      <c r="E173" s="12"/>
      <c r="F173" s="12"/>
      <c r="G173" s="12"/>
      <c r="H173" s="206"/>
    </row>
    <row r="174" spans="1:8" x14ac:dyDescent="0.25">
      <c r="A174" s="10"/>
      <c r="C174" s="12"/>
      <c r="D174" s="12"/>
      <c r="E174" s="12"/>
      <c r="F174" s="12"/>
      <c r="G174" s="12"/>
      <c r="H174" s="206"/>
    </row>
    <row r="175" spans="1:8" x14ac:dyDescent="0.25">
      <c r="A175" s="10"/>
      <c r="C175" s="12"/>
      <c r="D175" s="12"/>
      <c r="E175" s="12"/>
      <c r="F175" s="12"/>
      <c r="G175" s="12"/>
      <c r="H175" s="206"/>
    </row>
    <row r="176" spans="1:8" x14ac:dyDescent="0.25">
      <c r="A176" s="10"/>
      <c r="C176" s="12"/>
      <c r="D176" s="12"/>
      <c r="E176" s="12"/>
      <c r="F176" s="12"/>
      <c r="G176" s="12"/>
      <c r="H176" s="206"/>
    </row>
    <row r="177" spans="1:8" x14ac:dyDescent="0.25">
      <c r="A177" s="10"/>
      <c r="C177" s="12"/>
      <c r="D177" s="12"/>
      <c r="E177" s="12"/>
      <c r="F177" s="12"/>
      <c r="G177" s="12"/>
      <c r="H177" s="206"/>
    </row>
    <row r="178" spans="1:8" x14ac:dyDescent="0.25">
      <c r="A178" s="10"/>
      <c r="C178" s="12"/>
      <c r="D178" s="12"/>
      <c r="E178" s="12"/>
      <c r="F178" s="12"/>
      <c r="G178" s="12"/>
      <c r="H178" s="206"/>
    </row>
    <row r="179" spans="1:8" x14ac:dyDescent="0.25">
      <c r="A179" s="10"/>
      <c r="C179" s="12"/>
      <c r="D179" s="12"/>
      <c r="E179" s="12"/>
      <c r="F179" s="12"/>
      <c r="G179" s="12"/>
      <c r="H179" s="206"/>
    </row>
    <row r="180" spans="1:8" x14ac:dyDescent="0.25">
      <c r="A180" s="10"/>
      <c r="C180" s="12"/>
      <c r="D180" s="12"/>
      <c r="E180" s="12"/>
      <c r="F180" s="12"/>
      <c r="G180" s="12"/>
      <c r="H180" s="206"/>
    </row>
    <row r="181" spans="1:8" x14ac:dyDescent="0.25">
      <c r="A181" s="10"/>
      <c r="C181" s="12"/>
      <c r="D181" s="12"/>
      <c r="E181" s="12"/>
      <c r="F181" s="12"/>
      <c r="G181" s="12"/>
      <c r="H181" s="206"/>
    </row>
    <row r="182" spans="1:8" x14ac:dyDescent="0.25">
      <c r="A182" s="10"/>
      <c r="C182" s="12"/>
      <c r="D182" s="12"/>
      <c r="E182" s="12"/>
      <c r="F182" s="12"/>
      <c r="G182" s="12"/>
      <c r="H182" s="206"/>
    </row>
    <row r="183" spans="1:8" x14ac:dyDescent="0.25">
      <c r="A183" s="10"/>
      <c r="C183" s="12"/>
      <c r="D183" s="12"/>
      <c r="E183" s="12"/>
      <c r="F183" s="12"/>
      <c r="G183" s="12"/>
      <c r="H183" s="206"/>
    </row>
    <row r="184" spans="1:8" x14ac:dyDescent="0.25">
      <c r="A184" s="10"/>
      <c r="C184" s="12"/>
      <c r="D184" s="12"/>
      <c r="E184" s="12"/>
      <c r="F184" s="12"/>
      <c r="G184" s="12"/>
      <c r="H184" s="206"/>
    </row>
    <row r="185" spans="1:8" x14ac:dyDescent="0.25">
      <c r="A185" s="10"/>
      <c r="C185" s="12"/>
      <c r="D185" s="12"/>
      <c r="E185" s="12"/>
      <c r="F185" s="12"/>
      <c r="G185" s="12"/>
      <c r="H185" s="206"/>
    </row>
    <row r="186" spans="1:8" x14ac:dyDescent="0.25">
      <c r="A186" s="10"/>
      <c r="C186" s="12"/>
      <c r="D186" s="12"/>
      <c r="E186" s="12"/>
      <c r="F186" s="12"/>
      <c r="G186" s="12"/>
      <c r="H186" s="206"/>
    </row>
    <row r="187" spans="1:8" x14ac:dyDescent="0.25">
      <c r="A187" s="10"/>
      <c r="C187" s="12"/>
      <c r="D187" s="12"/>
      <c r="E187" s="12"/>
      <c r="F187" s="12"/>
      <c r="G187" s="12"/>
      <c r="H187" s="206"/>
    </row>
    <row r="188" spans="1:8" x14ac:dyDescent="0.25">
      <c r="A188" s="14"/>
    </row>
    <row r="189" spans="1:8" x14ac:dyDescent="0.25">
      <c r="A189" s="14"/>
    </row>
    <row r="190" spans="1:8" x14ac:dyDescent="0.25">
      <c r="A190" s="14"/>
    </row>
    <row r="191" spans="1:8" x14ac:dyDescent="0.25">
      <c r="A191" s="14"/>
    </row>
    <row r="192" spans="1:8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</sheetData>
  <mergeCells count="48">
    <mergeCell ref="B28:H28"/>
    <mergeCell ref="B25:H25"/>
    <mergeCell ref="E4:F4"/>
    <mergeCell ref="E5:F5"/>
    <mergeCell ref="F2:H2"/>
    <mergeCell ref="F3:H3"/>
    <mergeCell ref="G24:H24"/>
    <mergeCell ref="B16:F16"/>
    <mergeCell ref="G23:H23"/>
    <mergeCell ref="G16:H16"/>
    <mergeCell ref="E24:F24"/>
    <mergeCell ref="B24:D24"/>
    <mergeCell ref="E23:F23"/>
    <mergeCell ref="B23:D23"/>
    <mergeCell ref="G20:H20"/>
    <mergeCell ref="G21:H21"/>
    <mergeCell ref="F1:H1"/>
    <mergeCell ref="E15:H15"/>
    <mergeCell ref="E11:F11"/>
    <mergeCell ref="E12:F12"/>
    <mergeCell ref="E13:F13"/>
    <mergeCell ref="E14:F14"/>
    <mergeCell ref="F7:G7"/>
    <mergeCell ref="B26:H26"/>
    <mergeCell ref="B27:H27"/>
    <mergeCell ref="G17:H17"/>
    <mergeCell ref="G18:H18"/>
    <mergeCell ref="G19:H19"/>
    <mergeCell ref="G22:H22"/>
    <mergeCell ref="B17:E17"/>
    <mergeCell ref="B18:E18"/>
    <mergeCell ref="B19:E19"/>
    <mergeCell ref="B20:E20"/>
    <mergeCell ref="B21:E21"/>
    <mergeCell ref="B22:E22"/>
    <mergeCell ref="E146:H146"/>
    <mergeCell ref="A103:H103"/>
    <mergeCell ref="A115:H115"/>
    <mergeCell ref="A133:H133"/>
    <mergeCell ref="A138:H138"/>
    <mergeCell ref="A132:H132"/>
    <mergeCell ref="A30:H30"/>
    <mergeCell ref="A32:A33"/>
    <mergeCell ref="R145:U145"/>
    <mergeCell ref="B32:B33"/>
    <mergeCell ref="C32:D32"/>
    <mergeCell ref="E32:H32"/>
    <mergeCell ref="A35:H35"/>
  </mergeCells>
  <pageMargins left="0.19685039370078741" right="0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63" max="10" man="1"/>
    <brk id="9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4"/>
  <sheetViews>
    <sheetView view="pageBreakPreview" topLeftCell="A4" zoomScale="70" zoomScaleNormal="70" zoomScaleSheetLayoutView="70" workbookViewId="0">
      <selection activeCell="A10" sqref="A10:C10"/>
    </sheetView>
  </sheetViews>
  <sheetFormatPr defaultColWidth="9.140625" defaultRowHeight="18.75" x14ac:dyDescent="0.25"/>
  <cols>
    <col min="1" max="1" width="66" style="70" customWidth="1"/>
    <col min="2" max="2" width="12.5703125" style="71" customWidth="1"/>
    <col min="3" max="3" width="12.7109375" style="70" customWidth="1"/>
    <col min="4" max="4" width="16.140625" style="70" customWidth="1"/>
    <col min="5" max="5" width="7.7109375" style="70" customWidth="1"/>
    <col min="6" max="6" width="15.85546875" style="70" customWidth="1"/>
    <col min="7" max="7" width="9.85546875" style="70" customWidth="1"/>
    <col min="8" max="8" width="14.85546875" style="70" customWidth="1"/>
    <col min="9" max="9" width="7.140625" style="70" customWidth="1"/>
    <col min="10" max="10" width="15.140625" style="70" customWidth="1"/>
    <col min="11" max="11" width="7.140625" style="70" customWidth="1"/>
    <col min="12" max="12" width="14.85546875" style="70" customWidth="1"/>
    <col min="13" max="13" width="4.140625" style="70" customWidth="1"/>
    <col min="14" max="14" width="16" style="70" bestFit="1" customWidth="1"/>
    <col min="15" max="15" width="37.28515625" style="70" customWidth="1"/>
    <col min="16" max="17" width="9.140625" style="70"/>
    <col min="18" max="18" width="12.28515625" style="70" bestFit="1" customWidth="1"/>
    <col min="19" max="16384" width="9.140625" style="70"/>
  </cols>
  <sheetData>
    <row r="1" spans="1:18" x14ac:dyDescent="0.25">
      <c r="A1" s="351" t="s">
        <v>153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8" x14ac:dyDescent="0.25">
      <c r="A2" s="351" t="s">
        <v>275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</row>
    <row r="3" spans="1:18" x14ac:dyDescent="0.25">
      <c r="A3" s="352" t="s">
        <v>268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8" ht="20.100000000000001" customHeight="1" x14ac:dyDescent="0.25">
      <c r="A4" s="355" t="s">
        <v>152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8" ht="21.95" customHeight="1" x14ac:dyDescent="0.25">
      <c r="A5" s="331" t="s">
        <v>151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8" ht="10.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8" ht="10.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8" s="76" customFormat="1" ht="63.75" customHeight="1" x14ac:dyDescent="0.25">
      <c r="A8" s="354" t="s">
        <v>26</v>
      </c>
      <c r="B8" s="354"/>
      <c r="C8" s="354"/>
      <c r="D8" s="317" t="s">
        <v>135</v>
      </c>
      <c r="E8" s="317"/>
      <c r="F8" s="317" t="s">
        <v>150</v>
      </c>
      <c r="G8" s="317"/>
      <c r="H8" s="317" t="s">
        <v>149</v>
      </c>
      <c r="I8" s="317"/>
      <c r="J8" s="317" t="s">
        <v>262</v>
      </c>
      <c r="K8" s="317"/>
      <c r="L8" s="317" t="s">
        <v>148</v>
      </c>
      <c r="M8" s="317"/>
    </row>
    <row r="9" spans="1:18" s="76" customFormat="1" ht="18" customHeight="1" x14ac:dyDescent="0.25">
      <c r="A9" s="354">
        <v>1</v>
      </c>
      <c r="B9" s="354"/>
      <c r="C9" s="354"/>
      <c r="D9" s="317">
        <v>2</v>
      </c>
      <c r="E9" s="317"/>
      <c r="F9" s="317">
        <v>3</v>
      </c>
      <c r="G9" s="317"/>
      <c r="H9" s="317">
        <v>4</v>
      </c>
      <c r="I9" s="317"/>
      <c r="J9" s="317">
        <v>5</v>
      </c>
      <c r="K9" s="317"/>
      <c r="L9" s="317">
        <v>6</v>
      </c>
      <c r="M9" s="317"/>
    </row>
    <row r="10" spans="1:18" s="76" customFormat="1" ht="114" customHeight="1" x14ac:dyDescent="0.25">
      <c r="A10" s="344" t="s">
        <v>200</v>
      </c>
      <c r="B10" s="345"/>
      <c r="C10" s="346"/>
      <c r="D10" s="347"/>
      <c r="E10" s="348"/>
      <c r="F10" s="356">
        <f>F11+F12+F13+F14+F15</f>
        <v>246.75</v>
      </c>
      <c r="G10" s="357"/>
      <c r="H10" s="347">
        <f>H11+H12+H13+H14+H15</f>
        <v>232</v>
      </c>
      <c r="I10" s="348"/>
      <c r="J10" s="299">
        <f>H10-F10</f>
        <v>-14.75</v>
      </c>
      <c r="K10" s="300"/>
      <c r="L10" s="299">
        <f>H10/F10*100</f>
        <v>94.022289766970616</v>
      </c>
      <c r="M10" s="300"/>
    </row>
    <row r="11" spans="1:18" s="76" customFormat="1" ht="26.25" customHeight="1" x14ac:dyDescent="0.25">
      <c r="A11" s="318" t="s">
        <v>145</v>
      </c>
      <c r="B11" s="319"/>
      <c r="C11" s="320"/>
      <c r="D11" s="301"/>
      <c r="E11" s="302"/>
      <c r="F11" s="301">
        <v>5</v>
      </c>
      <c r="G11" s="302"/>
      <c r="H11" s="301">
        <v>4</v>
      </c>
      <c r="I11" s="302"/>
      <c r="J11" s="299">
        <f t="shared" ref="J11:J16" si="0">H11-F11</f>
        <v>-1</v>
      </c>
      <c r="K11" s="300"/>
      <c r="L11" s="299">
        <f t="shared" ref="L11:L14" si="1">H11/F11*100</f>
        <v>80</v>
      </c>
      <c r="M11" s="300"/>
    </row>
    <row r="12" spans="1:18" s="76" customFormat="1" ht="26.25" customHeight="1" x14ac:dyDescent="0.25">
      <c r="A12" s="318" t="s">
        <v>144</v>
      </c>
      <c r="B12" s="319"/>
      <c r="C12" s="320"/>
      <c r="D12" s="301"/>
      <c r="E12" s="302"/>
      <c r="F12" s="301">
        <v>76</v>
      </c>
      <c r="G12" s="302"/>
      <c r="H12" s="301">
        <v>72</v>
      </c>
      <c r="I12" s="302"/>
      <c r="J12" s="299">
        <f t="shared" si="0"/>
        <v>-4</v>
      </c>
      <c r="K12" s="300"/>
      <c r="L12" s="299">
        <f t="shared" si="1"/>
        <v>94.73684210526315</v>
      </c>
      <c r="M12" s="300"/>
    </row>
    <row r="13" spans="1:18" s="76" customFormat="1" ht="26.25" customHeight="1" x14ac:dyDescent="0.25">
      <c r="A13" s="318" t="s">
        <v>143</v>
      </c>
      <c r="B13" s="319"/>
      <c r="C13" s="320"/>
      <c r="D13" s="301"/>
      <c r="E13" s="302"/>
      <c r="F13" s="301">
        <v>126</v>
      </c>
      <c r="G13" s="302"/>
      <c r="H13" s="301">
        <v>116</v>
      </c>
      <c r="I13" s="302"/>
      <c r="J13" s="299">
        <f t="shared" si="0"/>
        <v>-10</v>
      </c>
      <c r="K13" s="300"/>
      <c r="L13" s="299">
        <f t="shared" si="1"/>
        <v>92.063492063492063</v>
      </c>
      <c r="M13" s="300"/>
    </row>
    <row r="14" spans="1:18" s="76" customFormat="1" ht="26.25" customHeight="1" x14ac:dyDescent="0.25">
      <c r="A14" s="318" t="s">
        <v>142</v>
      </c>
      <c r="B14" s="319"/>
      <c r="C14" s="320"/>
      <c r="D14" s="301"/>
      <c r="E14" s="302"/>
      <c r="F14" s="301">
        <v>17</v>
      </c>
      <c r="G14" s="302"/>
      <c r="H14" s="301">
        <v>17</v>
      </c>
      <c r="I14" s="302"/>
      <c r="J14" s="299">
        <f t="shared" si="0"/>
        <v>0</v>
      </c>
      <c r="K14" s="300"/>
      <c r="L14" s="299">
        <f t="shared" si="1"/>
        <v>100</v>
      </c>
      <c r="M14" s="300"/>
      <c r="R14" s="78"/>
    </row>
    <row r="15" spans="1:18" s="76" customFormat="1" ht="26.25" customHeight="1" x14ac:dyDescent="0.25">
      <c r="A15" s="318" t="s">
        <v>199</v>
      </c>
      <c r="B15" s="319"/>
      <c r="C15" s="320"/>
      <c r="D15" s="301"/>
      <c r="E15" s="302"/>
      <c r="F15" s="349">
        <v>22.75</v>
      </c>
      <c r="G15" s="350"/>
      <c r="H15" s="301">
        <v>23</v>
      </c>
      <c r="I15" s="302"/>
      <c r="J15" s="299">
        <f t="shared" si="0"/>
        <v>0.25</v>
      </c>
      <c r="K15" s="300"/>
      <c r="L15" s="299">
        <f t="shared" ref="L15:L21" si="2">H15/F15*100</f>
        <v>101.09890109890109</v>
      </c>
      <c r="M15" s="300"/>
    </row>
    <row r="16" spans="1:18" s="76" customFormat="1" ht="48" customHeight="1" x14ac:dyDescent="0.25">
      <c r="A16" s="344" t="s">
        <v>147</v>
      </c>
      <c r="B16" s="345"/>
      <c r="C16" s="346"/>
      <c r="D16" s="339"/>
      <c r="E16" s="340"/>
      <c r="F16" s="347">
        <f>F17+F18+F19+F20+F21</f>
        <v>10912.699999999999</v>
      </c>
      <c r="G16" s="348"/>
      <c r="H16" s="347">
        <f>SUM(H17:H21)</f>
        <v>11563.300000000001</v>
      </c>
      <c r="I16" s="348"/>
      <c r="J16" s="299">
        <f t="shared" si="0"/>
        <v>650.60000000000218</v>
      </c>
      <c r="K16" s="300"/>
      <c r="L16" s="299">
        <f t="shared" si="2"/>
        <v>105.96186095100207</v>
      </c>
      <c r="M16" s="300"/>
    </row>
    <row r="17" spans="1:14" s="76" customFormat="1" ht="29.25" customHeight="1" x14ac:dyDescent="0.25">
      <c r="A17" s="318" t="s">
        <v>145</v>
      </c>
      <c r="B17" s="319"/>
      <c r="C17" s="320"/>
      <c r="D17" s="315"/>
      <c r="E17" s="316"/>
      <c r="F17" s="301">
        <v>427.2</v>
      </c>
      <c r="G17" s="302"/>
      <c r="H17" s="301">
        <v>418.9</v>
      </c>
      <c r="I17" s="302"/>
      <c r="J17" s="299">
        <f t="shared" ref="J17:J27" si="3">H17-F17</f>
        <v>-8.3000000000000114</v>
      </c>
      <c r="K17" s="300"/>
      <c r="L17" s="299">
        <f t="shared" si="2"/>
        <v>98.057116104868911</v>
      </c>
      <c r="M17" s="300"/>
      <c r="N17" s="77"/>
    </row>
    <row r="18" spans="1:14" s="76" customFormat="1" ht="24" customHeight="1" x14ac:dyDescent="0.25">
      <c r="A18" s="318" t="s">
        <v>144</v>
      </c>
      <c r="B18" s="319"/>
      <c r="C18" s="320"/>
      <c r="D18" s="315"/>
      <c r="E18" s="316"/>
      <c r="F18" s="301">
        <v>4666.8</v>
      </c>
      <c r="G18" s="302"/>
      <c r="H18" s="301">
        <v>4929</v>
      </c>
      <c r="I18" s="302"/>
      <c r="J18" s="299">
        <f t="shared" si="3"/>
        <v>262.19999999999982</v>
      </c>
      <c r="K18" s="300"/>
      <c r="L18" s="299">
        <f t="shared" si="2"/>
        <v>105.61841090254565</v>
      </c>
      <c r="M18" s="300"/>
      <c r="N18" s="77"/>
    </row>
    <row r="19" spans="1:14" s="76" customFormat="1" ht="25.5" customHeight="1" x14ac:dyDescent="0.25">
      <c r="A19" s="318" t="s">
        <v>143</v>
      </c>
      <c r="B19" s="319"/>
      <c r="C19" s="320"/>
      <c r="D19" s="315"/>
      <c r="E19" s="316"/>
      <c r="F19" s="301">
        <v>4238.8</v>
      </c>
      <c r="G19" s="302"/>
      <c r="H19" s="301">
        <v>4633.8</v>
      </c>
      <c r="I19" s="302"/>
      <c r="J19" s="299">
        <f t="shared" si="3"/>
        <v>395</v>
      </c>
      <c r="K19" s="300"/>
      <c r="L19" s="299">
        <f t="shared" si="2"/>
        <v>109.31867509672549</v>
      </c>
      <c r="M19" s="300"/>
      <c r="N19" s="77"/>
    </row>
    <row r="20" spans="1:14" s="76" customFormat="1" ht="27.75" customHeight="1" x14ac:dyDescent="0.25">
      <c r="A20" s="318" t="s">
        <v>142</v>
      </c>
      <c r="B20" s="319"/>
      <c r="C20" s="320"/>
      <c r="D20" s="315"/>
      <c r="E20" s="316"/>
      <c r="F20" s="301">
        <v>419.4</v>
      </c>
      <c r="G20" s="302"/>
      <c r="H20" s="341">
        <v>425.6</v>
      </c>
      <c r="I20" s="342"/>
      <c r="J20" s="299">
        <f t="shared" si="3"/>
        <v>6.2000000000000455</v>
      </c>
      <c r="K20" s="300"/>
      <c r="L20" s="299">
        <f t="shared" si="2"/>
        <v>101.47830233667146</v>
      </c>
      <c r="M20" s="300"/>
      <c r="N20" s="77"/>
    </row>
    <row r="21" spans="1:14" s="76" customFormat="1" ht="27" customHeight="1" x14ac:dyDescent="0.25">
      <c r="A21" s="318" t="s">
        <v>199</v>
      </c>
      <c r="B21" s="319"/>
      <c r="C21" s="320"/>
      <c r="D21" s="315"/>
      <c r="E21" s="316"/>
      <c r="F21" s="301">
        <v>1160.5</v>
      </c>
      <c r="G21" s="302"/>
      <c r="H21" s="341">
        <v>1156</v>
      </c>
      <c r="I21" s="342"/>
      <c r="J21" s="299">
        <f t="shared" si="3"/>
        <v>-4.5</v>
      </c>
      <c r="K21" s="300"/>
      <c r="L21" s="299">
        <f t="shared" si="2"/>
        <v>99.61223610512711</v>
      </c>
      <c r="M21" s="300"/>
      <c r="N21" s="77"/>
    </row>
    <row r="22" spans="1:14" s="76" customFormat="1" ht="73.5" customHeight="1" x14ac:dyDescent="0.25">
      <c r="A22" s="344" t="s">
        <v>146</v>
      </c>
      <c r="B22" s="345"/>
      <c r="C22" s="346"/>
      <c r="D22" s="339"/>
      <c r="E22" s="340"/>
      <c r="F22" s="339">
        <f>F16/F10/3*1000</f>
        <v>14741.9115163796</v>
      </c>
      <c r="G22" s="340"/>
      <c r="H22" s="339">
        <f>H16/3/H10*1000</f>
        <v>16613.936781609198</v>
      </c>
      <c r="I22" s="340"/>
      <c r="J22" s="299">
        <f t="shared" si="3"/>
        <v>1872.0252652295985</v>
      </c>
      <c r="K22" s="300"/>
      <c r="L22" s="299">
        <f t="shared" ref="L22:L27" si="4">H22/F22*100</f>
        <v>112.69866030025759</v>
      </c>
      <c r="M22" s="300"/>
    </row>
    <row r="23" spans="1:14" s="76" customFormat="1" ht="26.25" customHeight="1" x14ac:dyDescent="0.25">
      <c r="A23" s="318" t="s">
        <v>145</v>
      </c>
      <c r="B23" s="319"/>
      <c r="C23" s="320"/>
      <c r="D23" s="315"/>
      <c r="E23" s="316"/>
      <c r="F23" s="315">
        <f t="shared" ref="F23:F27" si="5">F17/F11/3*1000</f>
        <v>28480</v>
      </c>
      <c r="G23" s="316"/>
      <c r="H23" s="315">
        <f>H17/H11/3*1000</f>
        <v>34908.333333333328</v>
      </c>
      <c r="I23" s="316"/>
      <c r="J23" s="299">
        <f t="shared" si="3"/>
        <v>6428.3333333333285</v>
      </c>
      <c r="K23" s="300"/>
      <c r="L23" s="299">
        <f t="shared" si="4"/>
        <v>122.57139513108612</v>
      </c>
      <c r="M23" s="300"/>
    </row>
    <row r="24" spans="1:14" s="76" customFormat="1" ht="26.25" customHeight="1" x14ac:dyDescent="0.25">
      <c r="A24" s="318" t="s">
        <v>144</v>
      </c>
      <c r="B24" s="319"/>
      <c r="C24" s="320"/>
      <c r="D24" s="315"/>
      <c r="E24" s="316"/>
      <c r="F24" s="315">
        <f t="shared" si="5"/>
        <v>20468.42105263158</v>
      </c>
      <c r="G24" s="316"/>
      <c r="H24" s="315">
        <f t="shared" ref="H24:H27" si="6">H18/3/H12*1000</f>
        <v>22819.444444444442</v>
      </c>
      <c r="I24" s="316"/>
      <c r="J24" s="299">
        <f t="shared" si="3"/>
        <v>2351.0233918128615</v>
      </c>
      <c r="K24" s="300"/>
      <c r="L24" s="299">
        <f t="shared" si="4"/>
        <v>111.48610039713149</v>
      </c>
      <c r="M24" s="300"/>
    </row>
    <row r="25" spans="1:14" s="76" customFormat="1" ht="26.25" customHeight="1" x14ac:dyDescent="0.25">
      <c r="A25" s="318" t="s">
        <v>143</v>
      </c>
      <c r="B25" s="319"/>
      <c r="C25" s="320"/>
      <c r="D25" s="315"/>
      <c r="E25" s="316"/>
      <c r="F25" s="315">
        <f t="shared" si="5"/>
        <v>11213.756613756615</v>
      </c>
      <c r="G25" s="316"/>
      <c r="H25" s="315">
        <f t="shared" si="6"/>
        <v>13315.517241379312</v>
      </c>
      <c r="I25" s="316"/>
      <c r="J25" s="299">
        <f t="shared" si="3"/>
        <v>2101.7606276226961</v>
      </c>
      <c r="K25" s="300"/>
      <c r="L25" s="299">
        <f t="shared" si="4"/>
        <v>118.74269881196045</v>
      </c>
      <c r="M25" s="300"/>
    </row>
    <row r="26" spans="1:14" s="76" customFormat="1" ht="26.25" customHeight="1" x14ac:dyDescent="0.25">
      <c r="A26" s="318" t="s">
        <v>142</v>
      </c>
      <c r="B26" s="319"/>
      <c r="C26" s="320"/>
      <c r="D26" s="315"/>
      <c r="E26" s="316"/>
      <c r="F26" s="315">
        <f t="shared" si="5"/>
        <v>8223.5294117647045</v>
      </c>
      <c r="G26" s="316"/>
      <c r="H26" s="315">
        <f t="shared" si="6"/>
        <v>8345.0980392156871</v>
      </c>
      <c r="I26" s="316"/>
      <c r="J26" s="299">
        <f t="shared" si="3"/>
        <v>121.5686274509826</v>
      </c>
      <c r="K26" s="300"/>
      <c r="L26" s="299">
        <f t="shared" si="4"/>
        <v>101.47830233667146</v>
      </c>
      <c r="M26" s="300"/>
    </row>
    <row r="27" spans="1:14" s="76" customFormat="1" ht="30.75" customHeight="1" x14ac:dyDescent="0.25">
      <c r="A27" s="318" t="s">
        <v>199</v>
      </c>
      <c r="B27" s="319"/>
      <c r="C27" s="320"/>
      <c r="D27" s="315"/>
      <c r="E27" s="316"/>
      <c r="F27" s="315">
        <f t="shared" si="5"/>
        <v>17003.663003663005</v>
      </c>
      <c r="G27" s="316"/>
      <c r="H27" s="315">
        <f t="shared" si="6"/>
        <v>16753.623188405796</v>
      </c>
      <c r="I27" s="316"/>
      <c r="J27" s="299">
        <f t="shared" si="3"/>
        <v>-250.03981525720883</v>
      </c>
      <c r="K27" s="300"/>
      <c r="L27" s="299">
        <f t="shared" si="4"/>
        <v>98.529494408332226</v>
      </c>
      <c r="M27" s="300"/>
    </row>
    <row r="28" spans="1:14" ht="47.25" customHeight="1" x14ac:dyDescent="0.25">
      <c r="A28" s="343" t="s">
        <v>141</v>
      </c>
      <c r="B28" s="343"/>
      <c r="C28" s="343"/>
      <c r="D28" s="329"/>
      <c r="E28" s="329"/>
      <c r="F28" s="329">
        <v>0</v>
      </c>
      <c r="G28" s="329"/>
      <c r="H28" s="329">
        <v>0</v>
      </c>
      <c r="I28" s="329"/>
      <c r="J28" s="328"/>
      <c r="K28" s="328"/>
      <c r="L28" s="328"/>
      <c r="M28" s="328"/>
    </row>
    <row r="29" spans="1:14" ht="21.95" customHeight="1" x14ac:dyDescent="0.25">
      <c r="A29" s="331" t="s">
        <v>140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4" ht="10.5" customHeight="1" x14ac:dyDescent="0.25"/>
    <row r="31" spans="1:14" ht="29.25" customHeight="1" x14ac:dyDescent="0.25">
      <c r="A31" s="75" t="s">
        <v>139</v>
      </c>
      <c r="B31" s="307" t="s">
        <v>138</v>
      </c>
      <c r="C31" s="322"/>
      <c r="D31" s="322"/>
      <c r="E31" s="322"/>
      <c r="F31" s="322"/>
      <c r="G31" s="308"/>
      <c r="H31" s="322" t="s">
        <v>137</v>
      </c>
      <c r="I31" s="322"/>
      <c r="J31" s="322"/>
      <c r="K31" s="322"/>
      <c r="L31" s="322"/>
      <c r="M31" s="308"/>
    </row>
    <row r="32" spans="1:14" ht="20.25" customHeight="1" x14ac:dyDescent="0.25">
      <c r="A32" s="75">
        <v>1</v>
      </c>
      <c r="B32" s="307">
        <v>2</v>
      </c>
      <c r="C32" s="322"/>
      <c r="D32" s="322"/>
      <c r="E32" s="322"/>
      <c r="F32" s="322"/>
      <c r="G32" s="308"/>
      <c r="H32" s="322">
        <v>3</v>
      </c>
      <c r="I32" s="322"/>
      <c r="J32" s="322"/>
      <c r="K32" s="322"/>
      <c r="L32" s="322"/>
      <c r="M32" s="308"/>
    </row>
    <row r="33" spans="1:13" ht="58.5" customHeight="1" x14ac:dyDescent="0.25">
      <c r="A33" s="215">
        <v>40390032</v>
      </c>
      <c r="B33" s="336" t="s">
        <v>251</v>
      </c>
      <c r="C33" s="337"/>
      <c r="D33" s="337"/>
      <c r="E33" s="337"/>
      <c r="F33" s="337"/>
      <c r="G33" s="338"/>
      <c r="H33" s="325" t="s">
        <v>269</v>
      </c>
      <c r="I33" s="326"/>
      <c r="J33" s="326"/>
      <c r="K33" s="326"/>
      <c r="L33" s="326"/>
      <c r="M33" s="327"/>
    </row>
    <row r="34" spans="1:13" ht="21.95" customHeight="1" x14ac:dyDescent="0.25">
      <c r="A34" s="330" t="s">
        <v>230</v>
      </c>
      <c r="B34" s="330"/>
      <c r="C34" s="330"/>
      <c r="D34" s="330"/>
      <c r="E34" s="330"/>
      <c r="F34" s="330"/>
      <c r="G34" s="330"/>
      <c r="H34" s="330"/>
    </row>
    <row r="35" spans="1:13" ht="12.75" customHeight="1" x14ac:dyDescent="0.25">
      <c r="A35" s="74"/>
      <c r="D35" s="321"/>
      <c r="E35" s="321"/>
      <c r="F35" s="321"/>
      <c r="G35" s="321"/>
      <c r="H35" s="321"/>
      <c r="I35" s="321"/>
      <c r="J35" s="321"/>
      <c r="K35" s="321"/>
      <c r="L35" s="321"/>
      <c r="M35" s="321"/>
    </row>
    <row r="36" spans="1:13" ht="57.75" customHeight="1" x14ac:dyDescent="0.25">
      <c r="A36" s="332" t="s">
        <v>127</v>
      </c>
      <c r="B36" s="334" t="s">
        <v>136</v>
      </c>
      <c r="C36" s="335"/>
      <c r="D36" s="317" t="s">
        <v>135</v>
      </c>
      <c r="E36" s="317"/>
      <c r="F36" s="317" t="s">
        <v>134</v>
      </c>
      <c r="G36" s="317"/>
      <c r="H36" s="317" t="s">
        <v>133</v>
      </c>
      <c r="I36" s="317"/>
      <c r="J36" s="317" t="s">
        <v>132</v>
      </c>
      <c r="K36" s="317"/>
      <c r="L36" s="317" t="s">
        <v>131</v>
      </c>
      <c r="M36" s="317"/>
    </row>
    <row r="37" spans="1:13" ht="31.5" x14ac:dyDescent="0.25">
      <c r="A37" s="333"/>
      <c r="B37" s="125" t="s">
        <v>130</v>
      </c>
      <c r="C37" s="125" t="s">
        <v>129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</row>
    <row r="38" spans="1:13" ht="14.25" customHeight="1" x14ac:dyDescent="0.25">
      <c r="A38" s="38">
        <v>1</v>
      </c>
      <c r="B38" s="38">
        <v>2</v>
      </c>
      <c r="C38" s="38">
        <v>3</v>
      </c>
      <c r="D38" s="323">
        <v>4</v>
      </c>
      <c r="E38" s="324"/>
      <c r="F38" s="323">
        <v>5</v>
      </c>
      <c r="G38" s="324"/>
      <c r="H38" s="307">
        <v>6</v>
      </c>
      <c r="I38" s="308"/>
      <c r="J38" s="307">
        <v>7</v>
      </c>
      <c r="K38" s="308"/>
      <c r="L38" s="307">
        <v>8</v>
      </c>
      <c r="M38" s="308"/>
    </row>
    <row r="39" spans="1:13" ht="40.5" customHeight="1" x14ac:dyDescent="0.25">
      <c r="A39" s="248" t="s">
        <v>206</v>
      </c>
      <c r="B39" s="250"/>
      <c r="C39" s="250">
        <f>H39/H54*100</f>
        <v>96.12886225196408</v>
      </c>
      <c r="D39" s="305"/>
      <c r="E39" s="306"/>
      <c r="F39" s="305">
        <f t="shared" ref="F39" si="7">F40+F41+F42+F43</f>
        <v>15562.000000000002</v>
      </c>
      <c r="G39" s="306"/>
      <c r="H39" s="305">
        <f t="shared" ref="H39" si="8">H40+H41+H42+H43</f>
        <v>15686.500000000002</v>
      </c>
      <c r="I39" s="306"/>
      <c r="J39" s="311">
        <f>H39-F39</f>
        <v>124.5</v>
      </c>
      <c r="K39" s="312"/>
      <c r="L39" s="305">
        <f>H39/F39*100</f>
        <v>100.80002570363706</v>
      </c>
      <c r="M39" s="306"/>
    </row>
    <row r="40" spans="1:13" ht="27.75" customHeight="1" x14ac:dyDescent="0.25">
      <c r="A40" s="145" t="s">
        <v>207</v>
      </c>
      <c r="B40" s="251"/>
      <c r="C40" s="251"/>
      <c r="D40" s="303"/>
      <c r="E40" s="304"/>
      <c r="F40" s="309">
        <v>15237.6</v>
      </c>
      <c r="G40" s="310"/>
      <c r="H40" s="309">
        <v>15333</v>
      </c>
      <c r="I40" s="310"/>
      <c r="J40" s="309">
        <f>H40-F40</f>
        <v>95.399999999999636</v>
      </c>
      <c r="K40" s="310"/>
      <c r="L40" s="303">
        <f t="shared" ref="L40:L45" si="9">H40/F40*100</f>
        <v>100.62608284769254</v>
      </c>
      <c r="M40" s="304"/>
    </row>
    <row r="41" spans="1:13" ht="42.75" customHeight="1" x14ac:dyDescent="0.25">
      <c r="A41" s="145" t="s">
        <v>208</v>
      </c>
      <c r="B41" s="251"/>
      <c r="C41" s="251"/>
      <c r="D41" s="303"/>
      <c r="E41" s="304"/>
      <c r="F41" s="309">
        <v>253.2</v>
      </c>
      <c r="G41" s="310"/>
      <c r="H41" s="309">
        <v>253.2</v>
      </c>
      <c r="I41" s="310"/>
      <c r="J41" s="309">
        <f t="shared" ref="J41:J47" si="10">H41-F41</f>
        <v>0</v>
      </c>
      <c r="K41" s="310"/>
      <c r="L41" s="303">
        <f t="shared" ref="L41" si="11">H41/F41*100</f>
        <v>100</v>
      </c>
      <c r="M41" s="304"/>
    </row>
    <row r="42" spans="1:13" ht="59.25" customHeight="1" x14ac:dyDescent="0.25">
      <c r="A42" s="146" t="s">
        <v>209</v>
      </c>
      <c r="B42" s="251"/>
      <c r="C42" s="251"/>
      <c r="D42" s="303"/>
      <c r="E42" s="304"/>
      <c r="F42" s="309"/>
      <c r="G42" s="310"/>
      <c r="H42" s="309">
        <v>29.1</v>
      </c>
      <c r="I42" s="310"/>
      <c r="J42" s="309">
        <f t="shared" si="10"/>
        <v>29.1</v>
      </c>
      <c r="K42" s="310"/>
      <c r="L42" s="303"/>
      <c r="M42" s="304"/>
    </row>
    <row r="43" spans="1:13" ht="59.25" customHeight="1" x14ac:dyDescent="0.25">
      <c r="A43" s="247" t="s">
        <v>274</v>
      </c>
      <c r="B43" s="251"/>
      <c r="C43" s="251"/>
      <c r="D43" s="313"/>
      <c r="E43" s="314"/>
      <c r="F43" s="309">
        <v>71.2</v>
      </c>
      <c r="G43" s="310"/>
      <c r="H43" s="309">
        <v>71.2</v>
      </c>
      <c r="I43" s="310"/>
      <c r="J43" s="309">
        <f t="shared" ref="J43" si="12">H43-F43</f>
        <v>0</v>
      </c>
      <c r="K43" s="310"/>
      <c r="L43" s="313">
        <f>H43/F43*100</f>
        <v>100</v>
      </c>
      <c r="M43" s="314"/>
    </row>
    <row r="44" spans="1:13" ht="41.25" customHeight="1" x14ac:dyDescent="0.25">
      <c r="A44" s="249" t="s">
        <v>210</v>
      </c>
      <c r="B44" s="250"/>
      <c r="C44" s="250">
        <f>H44/H54*100</f>
        <v>3.762057089629983</v>
      </c>
      <c r="D44" s="305"/>
      <c r="E44" s="306"/>
      <c r="F44" s="311">
        <f>F45+F46+F47+F48+F49</f>
        <v>698.3</v>
      </c>
      <c r="G44" s="312"/>
      <c r="H44" s="311">
        <f>H45+H46+H47+H48+H49</f>
        <v>613.9</v>
      </c>
      <c r="I44" s="312"/>
      <c r="J44" s="311">
        <f t="shared" si="10"/>
        <v>-84.399999999999977</v>
      </c>
      <c r="K44" s="312"/>
      <c r="L44" s="305">
        <f t="shared" si="9"/>
        <v>87.913504224545321</v>
      </c>
      <c r="M44" s="306"/>
    </row>
    <row r="45" spans="1:13" ht="42" customHeight="1" x14ac:dyDescent="0.25">
      <c r="A45" s="146" t="s">
        <v>211</v>
      </c>
      <c r="B45" s="251"/>
      <c r="C45" s="251"/>
      <c r="D45" s="303"/>
      <c r="E45" s="304"/>
      <c r="F45" s="309">
        <v>242.4</v>
      </c>
      <c r="G45" s="310"/>
      <c r="H45" s="309">
        <v>231.5</v>
      </c>
      <c r="I45" s="310"/>
      <c r="J45" s="309">
        <f t="shared" si="10"/>
        <v>-10.900000000000006</v>
      </c>
      <c r="K45" s="310"/>
      <c r="L45" s="303">
        <f t="shared" si="9"/>
        <v>95.503300330032999</v>
      </c>
      <c r="M45" s="304"/>
    </row>
    <row r="46" spans="1:13" ht="60.75" customHeight="1" x14ac:dyDescent="0.25">
      <c r="A46" s="146" t="s">
        <v>51</v>
      </c>
      <c r="B46" s="250"/>
      <c r="C46" s="251"/>
      <c r="D46" s="305"/>
      <c r="E46" s="306"/>
      <c r="F46" s="309">
        <v>390</v>
      </c>
      <c r="G46" s="310"/>
      <c r="H46" s="309">
        <v>292.89999999999998</v>
      </c>
      <c r="I46" s="310"/>
      <c r="J46" s="309">
        <f t="shared" si="10"/>
        <v>-97.100000000000023</v>
      </c>
      <c r="K46" s="310"/>
      <c r="L46" s="303">
        <f t="shared" ref="L46" si="13">H46/F46*100</f>
        <v>75.102564102564102</v>
      </c>
      <c r="M46" s="304"/>
    </row>
    <row r="47" spans="1:13" ht="42.75" customHeight="1" x14ac:dyDescent="0.25">
      <c r="A47" s="146" t="s">
        <v>212</v>
      </c>
      <c r="B47" s="250"/>
      <c r="C47" s="251"/>
      <c r="D47" s="305"/>
      <c r="E47" s="306"/>
      <c r="F47" s="309">
        <v>65.900000000000006</v>
      </c>
      <c r="G47" s="310"/>
      <c r="H47" s="309">
        <v>89.5</v>
      </c>
      <c r="I47" s="310"/>
      <c r="J47" s="309">
        <f t="shared" si="10"/>
        <v>23.599999999999994</v>
      </c>
      <c r="K47" s="310"/>
      <c r="L47" s="303">
        <f t="shared" ref="L47:L54" si="14">H47/F47*100</f>
        <v>135.81183611532623</v>
      </c>
      <c r="M47" s="304"/>
    </row>
    <row r="48" spans="1:13" ht="42.75" customHeight="1" x14ac:dyDescent="0.25">
      <c r="A48" s="146" t="s">
        <v>68</v>
      </c>
      <c r="B48" s="250"/>
      <c r="C48" s="250"/>
      <c r="D48" s="305"/>
      <c r="E48" s="306"/>
      <c r="F48" s="311"/>
      <c r="G48" s="312"/>
      <c r="H48" s="311"/>
      <c r="I48" s="312"/>
      <c r="J48" s="309">
        <f t="shared" ref="J48:J54" si="15">H48-F48</f>
        <v>0</v>
      </c>
      <c r="K48" s="310"/>
      <c r="L48" s="303"/>
      <c r="M48" s="304"/>
    </row>
    <row r="49" spans="1:13" ht="36.75" customHeight="1" x14ac:dyDescent="0.25">
      <c r="A49" s="247" t="s">
        <v>273</v>
      </c>
      <c r="B49" s="244"/>
      <c r="C49" s="245"/>
      <c r="D49" s="360"/>
      <c r="E49" s="361"/>
      <c r="F49" s="368"/>
      <c r="G49" s="369"/>
      <c r="H49" s="368"/>
      <c r="I49" s="369"/>
      <c r="J49" s="380">
        <f t="shared" si="15"/>
        <v>0</v>
      </c>
      <c r="K49" s="381"/>
      <c r="L49" s="374"/>
      <c r="M49" s="375"/>
    </row>
    <row r="50" spans="1:13" ht="35.450000000000003" customHeight="1" x14ac:dyDescent="0.25">
      <c r="A50" s="147" t="s">
        <v>245</v>
      </c>
      <c r="B50" s="252"/>
      <c r="C50" s="252">
        <f>H50/H54*100</f>
        <v>0.10908065840595164</v>
      </c>
      <c r="D50" s="362"/>
      <c r="E50" s="363"/>
      <c r="F50" s="362">
        <f t="shared" ref="F50" si="16">F51+F52+F53</f>
        <v>20</v>
      </c>
      <c r="G50" s="363"/>
      <c r="H50" s="362">
        <f t="shared" ref="H50" si="17">H51+H52+H53</f>
        <v>17.8</v>
      </c>
      <c r="I50" s="363"/>
      <c r="J50" s="311">
        <f t="shared" si="15"/>
        <v>-2.1999999999999993</v>
      </c>
      <c r="K50" s="312"/>
      <c r="L50" s="305">
        <f t="shared" si="14"/>
        <v>89</v>
      </c>
      <c r="M50" s="306"/>
    </row>
    <row r="51" spans="1:13" ht="36.75" customHeight="1" x14ac:dyDescent="0.25">
      <c r="A51" s="216" t="s">
        <v>263</v>
      </c>
      <c r="B51" s="253"/>
      <c r="C51" s="254"/>
      <c r="D51" s="364"/>
      <c r="E51" s="365"/>
      <c r="F51" s="364"/>
      <c r="G51" s="365"/>
      <c r="H51" s="360">
        <v>3.7</v>
      </c>
      <c r="I51" s="361"/>
      <c r="J51" s="309">
        <f t="shared" si="15"/>
        <v>3.7</v>
      </c>
      <c r="K51" s="310"/>
      <c r="L51" s="303"/>
      <c r="M51" s="304"/>
    </row>
    <row r="52" spans="1:13" ht="42" customHeight="1" x14ac:dyDescent="0.25">
      <c r="A52" s="217" t="s">
        <v>264</v>
      </c>
      <c r="B52" s="253"/>
      <c r="C52" s="254"/>
      <c r="D52" s="364"/>
      <c r="E52" s="365"/>
      <c r="F52" s="364">
        <v>20</v>
      </c>
      <c r="G52" s="365"/>
      <c r="H52" s="378">
        <v>14.1</v>
      </c>
      <c r="I52" s="379"/>
      <c r="J52" s="309">
        <f t="shared" si="15"/>
        <v>-5.9</v>
      </c>
      <c r="K52" s="310"/>
      <c r="L52" s="303">
        <f>H52/F52*100</f>
        <v>70.5</v>
      </c>
      <c r="M52" s="304"/>
    </row>
    <row r="53" spans="1:13" ht="42" customHeight="1" x14ac:dyDescent="0.25">
      <c r="A53" s="218" t="s">
        <v>272</v>
      </c>
      <c r="B53" s="246"/>
      <c r="C53" s="246"/>
      <c r="D53" s="360"/>
      <c r="E53" s="361"/>
      <c r="F53" s="372"/>
      <c r="G53" s="373"/>
      <c r="H53" s="368"/>
      <c r="I53" s="369"/>
      <c r="J53" s="380"/>
      <c r="K53" s="381"/>
      <c r="L53" s="358"/>
      <c r="M53" s="359"/>
    </row>
    <row r="54" spans="1:13" ht="28.5" customHeight="1" x14ac:dyDescent="0.25">
      <c r="A54" s="179" t="s">
        <v>128</v>
      </c>
      <c r="B54" s="213"/>
      <c r="C54" s="214"/>
      <c r="D54" s="366"/>
      <c r="E54" s="367"/>
      <c r="F54" s="370">
        <f>F39+F44+F50</f>
        <v>16280.300000000001</v>
      </c>
      <c r="G54" s="371"/>
      <c r="H54" s="370">
        <f>H39+H44+H50</f>
        <v>16318.2</v>
      </c>
      <c r="I54" s="371"/>
      <c r="J54" s="382">
        <f t="shared" si="15"/>
        <v>37.899999999999636</v>
      </c>
      <c r="K54" s="383"/>
      <c r="L54" s="376">
        <f t="shared" si="14"/>
        <v>100.23279669293564</v>
      </c>
      <c r="M54" s="377"/>
    </row>
  </sheetData>
  <mergeCells count="236">
    <mergeCell ref="L43:M43"/>
    <mergeCell ref="L47:M47"/>
    <mergeCell ref="L49:M49"/>
    <mergeCell ref="L50:M50"/>
    <mergeCell ref="L51:M51"/>
    <mergeCell ref="L52:M52"/>
    <mergeCell ref="L54:M54"/>
    <mergeCell ref="H47:I47"/>
    <mergeCell ref="J47:K47"/>
    <mergeCell ref="H49:I49"/>
    <mergeCell ref="H50:I50"/>
    <mergeCell ref="H51:I51"/>
    <mergeCell ref="H52:I52"/>
    <mergeCell ref="H54:I54"/>
    <mergeCell ref="J49:K49"/>
    <mergeCell ref="J50:K50"/>
    <mergeCell ref="J51:K51"/>
    <mergeCell ref="J52:K52"/>
    <mergeCell ref="J54:K54"/>
    <mergeCell ref="H48:I48"/>
    <mergeCell ref="J48:K48"/>
    <mergeCell ref="L48:M48"/>
    <mergeCell ref="H53:I53"/>
    <mergeCell ref="J53:K53"/>
    <mergeCell ref="L53:M53"/>
    <mergeCell ref="D47:E47"/>
    <mergeCell ref="D49:E49"/>
    <mergeCell ref="D50:E50"/>
    <mergeCell ref="D51:E51"/>
    <mergeCell ref="D52:E52"/>
    <mergeCell ref="D54:E54"/>
    <mergeCell ref="F47:G47"/>
    <mergeCell ref="F49:G49"/>
    <mergeCell ref="F50:G50"/>
    <mergeCell ref="F51:G51"/>
    <mergeCell ref="F52:G52"/>
    <mergeCell ref="F54:G54"/>
    <mergeCell ref="F48:G48"/>
    <mergeCell ref="D48:E48"/>
    <mergeCell ref="D53:E53"/>
    <mergeCell ref="F53:G53"/>
    <mergeCell ref="L9:M9"/>
    <mergeCell ref="J9:K9"/>
    <mergeCell ref="F11:G11"/>
    <mergeCell ref="L11:M11"/>
    <mergeCell ref="L10:M10"/>
    <mergeCell ref="D12:E12"/>
    <mergeCell ref="J12:K12"/>
    <mergeCell ref="F12:G12"/>
    <mergeCell ref="H12:I12"/>
    <mergeCell ref="A9:C9"/>
    <mergeCell ref="A11:C11"/>
    <mergeCell ref="D11:E11"/>
    <mergeCell ref="D10:E10"/>
    <mergeCell ref="D9:E9"/>
    <mergeCell ref="F9:G9"/>
    <mergeCell ref="F10:G10"/>
    <mergeCell ref="A10:C10"/>
    <mergeCell ref="H9:I9"/>
    <mergeCell ref="A1:M1"/>
    <mergeCell ref="A2:M2"/>
    <mergeCell ref="A3:M3"/>
    <mergeCell ref="D8:E8"/>
    <mergeCell ref="F8:G8"/>
    <mergeCell ref="A5:M5"/>
    <mergeCell ref="A8:C8"/>
    <mergeCell ref="A4:M4"/>
    <mergeCell ref="J8:K8"/>
    <mergeCell ref="H8:I8"/>
    <mergeCell ref="L8:M8"/>
    <mergeCell ref="L17:M17"/>
    <mergeCell ref="H17:I17"/>
    <mergeCell ref="J17:K17"/>
    <mergeCell ref="H16:I16"/>
    <mergeCell ref="L16:M16"/>
    <mergeCell ref="J16:K16"/>
    <mergeCell ref="A12:C12"/>
    <mergeCell ref="H13:I13"/>
    <mergeCell ref="F13:G13"/>
    <mergeCell ref="A13:C13"/>
    <mergeCell ref="D13:E13"/>
    <mergeCell ref="F16:G16"/>
    <mergeCell ref="D17:E17"/>
    <mergeCell ref="A16:C16"/>
    <mergeCell ref="L14:M14"/>
    <mergeCell ref="L13:M13"/>
    <mergeCell ref="H14:I14"/>
    <mergeCell ref="L12:M12"/>
    <mergeCell ref="L15:M15"/>
    <mergeCell ref="A17:C17"/>
    <mergeCell ref="H18:I18"/>
    <mergeCell ref="D18:E18"/>
    <mergeCell ref="A18:C18"/>
    <mergeCell ref="F18:G18"/>
    <mergeCell ref="H20:I20"/>
    <mergeCell ref="D19:E19"/>
    <mergeCell ref="H10:I10"/>
    <mergeCell ref="J13:K13"/>
    <mergeCell ref="J11:K11"/>
    <mergeCell ref="H11:I11"/>
    <mergeCell ref="J10:K10"/>
    <mergeCell ref="J20:K20"/>
    <mergeCell ref="A14:C14"/>
    <mergeCell ref="J14:K14"/>
    <mergeCell ref="H15:I15"/>
    <mergeCell ref="D15:E15"/>
    <mergeCell ref="J15:K15"/>
    <mergeCell ref="D16:E16"/>
    <mergeCell ref="F15:G15"/>
    <mergeCell ref="D14:E14"/>
    <mergeCell ref="F14:G14"/>
    <mergeCell ref="A15:C15"/>
    <mergeCell ref="A28:C28"/>
    <mergeCell ref="D28:E28"/>
    <mergeCell ref="D24:E24"/>
    <mergeCell ref="F24:G24"/>
    <mergeCell ref="A19:C19"/>
    <mergeCell ref="A20:C20"/>
    <mergeCell ref="D20:E20"/>
    <mergeCell ref="F20:G20"/>
    <mergeCell ref="F28:G28"/>
    <mergeCell ref="A26:C26"/>
    <mergeCell ref="D25:E25"/>
    <mergeCell ref="D26:E26"/>
    <mergeCell ref="F25:G25"/>
    <mergeCell ref="A22:C22"/>
    <mergeCell ref="D22:E22"/>
    <mergeCell ref="A23:C23"/>
    <mergeCell ref="F22:G22"/>
    <mergeCell ref="A24:C24"/>
    <mergeCell ref="A25:C25"/>
    <mergeCell ref="F23:G23"/>
    <mergeCell ref="H23:I23"/>
    <mergeCell ref="F19:G19"/>
    <mergeCell ref="H19:I19"/>
    <mergeCell ref="H22:I22"/>
    <mergeCell ref="J22:K22"/>
    <mergeCell ref="A21:C21"/>
    <mergeCell ref="D21:E21"/>
    <mergeCell ref="F21:G21"/>
    <mergeCell ref="H21:I21"/>
    <mergeCell ref="J21:K21"/>
    <mergeCell ref="D23:E23"/>
    <mergeCell ref="H25:I25"/>
    <mergeCell ref="J23:K23"/>
    <mergeCell ref="H24:I24"/>
    <mergeCell ref="J27:K27"/>
    <mergeCell ref="L23:M23"/>
    <mergeCell ref="L25:M25"/>
    <mergeCell ref="J24:K24"/>
    <mergeCell ref="H39:I39"/>
    <mergeCell ref="J25:K25"/>
    <mergeCell ref="H28:I28"/>
    <mergeCell ref="H27:I27"/>
    <mergeCell ref="L36:M37"/>
    <mergeCell ref="H38:I38"/>
    <mergeCell ref="J38:K38"/>
    <mergeCell ref="A34:H34"/>
    <mergeCell ref="A29:M29"/>
    <mergeCell ref="A36:A37"/>
    <mergeCell ref="H31:M31"/>
    <mergeCell ref="B36:C36"/>
    <mergeCell ref="B32:G32"/>
    <mergeCell ref="H35:I35"/>
    <mergeCell ref="J35:K35"/>
    <mergeCell ref="B33:G33"/>
    <mergeCell ref="J26:K26"/>
    <mergeCell ref="H26:I26"/>
    <mergeCell ref="J36:K37"/>
    <mergeCell ref="H36:I37"/>
    <mergeCell ref="D45:E45"/>
    <mergeCell ref="A27:C27"/>
    <mergeCell ref="D27:E27"/>
    <mergeCell ref="F27:G27"/>
    <mergeCell ref="D40:E40"/>
    <mergeCell ref="D41:E41"/>
    <mergeCell ref="D36:E37"/>
    <mergeCell ref="F36:G37"/>
    <mergeCell ref="D35:E35"/>
    <mergeCell ref="F35:G35"/>
    <mergeCell ref="H32:M32"/>
    <mergeCell ref="B31:G31"/>
    <mergeCell ref="D38:E38"/>
    <mergeCell ref="F38:G38"/>
    <mergeCell ref="H33:M33"/>
    <mergeCell ref="L35:M35"/>
    <mergeCell ref="J28:K28"/>
    <mergeCell ref="L28:M28"/>
    <mergeCell ref="L27:M27"/>
    <mergeCell ref="J45:K45"/>
    <mergeCell ref="F26:G26"/>
    <mergeCell ref="J46:K46"/>
    <mergeCell ref="H44:I44"/>
    <mergeCell ref="H45:I45"/>
    <mergeCell ref="D46:E46"/>
    <mergeCell ref="F39:G39"/>
    <mergeCell ref="F40:G40"/>
    <mergeCell ref="F41:G41"/>
    <mergeCell ref="F42:G42"/>
    <mergeCell ref="F44:G44"/>
    <mergeCell ref="F45:G45"/>
    <mergeCell ref="F46:G46"/>
    <mergeCell ref="D39:E39"/>
    <mergeCell ref="D44:E44"/>
    <mergeCell ref="D42:E42"/>
    <mergeCell ref="H40:I40"/>
    <mergeCell ref="H41:I41"/>
    <mergeCell ref="H42:I42"/>
    <mergeCell ref="D43:E43"/>
    <mergeCell ref="F43:G43"/>
    <mergeCell ref="H43:I43"/>
    <mergeCell ref="J43:K43"/>
    <mergeCell ref="L18:M18"/>
    <mergeCell ref="J19:K19"/>
    <mergeCell ref="J18:K18"/>
    <mergeCell ref="L22:M22"/>
    <mergeCell ref="F17:G17"/>
    <mergeCell ref="L46:M46"/>
    <mergeCell ref="L42:M42"/>
    <mergeCell ref="L44:M44"/>
    <mergeCell ref="L45:M45"/>
    <mergeCell ref="L39:M39"/>
    <mergeCell ref="L40:M40"/>
    <mergeCell ref="L41:M41"/>
    <mergeCell ref="L38:M38"/>
    <mergeCell ref="L19:M19"/>
    <mergeCell ref="L21:M21"/>
    <mergeCell ref="L26:M26"/>
    <mergeCell ref="L20:M20"/>
    <mergeCell ref="L24:M24"/>
    <mergeCell ref="H46:I46"/>
    <mergeCell ref="J39:K39"/>
    <mergeCell ref="J40:K40"/>
    <mergeCell ref="J41:K41"/>
    <mergeCell ref="J42:K42"/>
    <mergeCell ref="J44:K44"/>
  </mergeCells>
  <pageMargins left="1.1811023622047245" right="0.47244094488188981" top="0.27559055118110237" bottom="0.15748031496062992" header="0" footer="0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87"/>
  <sheetViews>
    <sheetView view="pageBreakPreview" topLeftCell="A49" zoomScale="75" zoomScaleNormal="100" zoomScaleSheetLayoutView="75" workbookViewId="0">
      <selection activeCell="B86" sqref="B86:K86"/>
    </sheetView>
  </sheetViews>
  <sheetFormatPr defaultColWidth="9.140625" defaultRowHeight="18.75" x14ac:dyDescent="0.25"/>
  <cols>
    <col min="1" max="1" width="8.28515625" style="70" customWidth="1"/>
    <col min="2" max="2" width="22.42578125" style="70" customWidth="1"/>
    <col min="3" max="3" width="4.7109375" style="70" customWidth="1"/>
    <col min="4" max="4" width="4.42578125" style="70" customWidth="1"/>
    <col min="5" max="5" width="6.7109375" style="70" customWidth="1"/>
    <col min="6" max="6" width="2.7109375" style="70" customWidth="1"/>
    <col min="7" max="7" width="10.7109375" style="70" customWidth="1"/>
    <col min="8" max="8" width="11" style="70" customWidth="1"/>
    <col min="9" max="9" width="9.7109375" style="70" customWidth="1"/>
    <col min="10" max="10" width="11" style="70" hidden="1" customWidth="1"/>
    <col min="11" max="11" width="11" style="70" customWidth="1"/>
    <col min="12" max="12" width="5.28515625" style="70" customWidth="1"/>
    <col min="13" max="13" width="4.140625" style="70" customWidth="1"/>
    <col min="14" max="14" width="9.85546875" style="70" customWidth="1"/>
    <col min="15" max="15" width="9.28515625" style="70" customWidth="1"/>
    <col min="16" max="16" width="9.7109375" style="70" customWidth="1"/>
    <col min="17" max="17" width="10.85546875" style="70" customWidth="1"/>
    <col min="18" max="18" width="6.28515625" style="70" customWidth="1"/>
    <col min="19" max="19" width="13.42578125" style="70" customWidth="1"/>
    <col min="20" max="20" width="10.7109375" style="70" customWidth="1"/>
    <col min="21" max="21" width="11.42578125" style="70" customWidth="1"/>
    <col min="22" max="22" width="9.85546875" style="70" customWidth="1"/>
    <col min="23" max="23" width="9.42578125" style="70" customWidth="1"/>
    <col min="24" max="24" width="4.85546875" style="70" customWidth="1"/>
    <col min="25" max="25" width="6.28515625" style="70" customWidth="1"/>
    <col min="26" max="26" width="11.28515625" style="70" customWidth="1"/>
    <col min="27" max="27" width="9.5703125" style="70" customWidth="1"/>
    <col min="28" max="28" width="8" style="70" customWidth="1"/>
    <col min="29" max="29" width="14.42578125" style="70" customWidth="1"/>
    <col min="30" max="30" width="11.28515625" style="70" customWidth="1"/>
    <col min="31" max="31" width="11.42578125" style="70" customWidth="1"/>
    <col min="32" max="32" width="2" style="70" customWidth="1"/>
    <col min="33" max="37" width="9.140625" style="70" customWidth="1"/>
    <col min="38" max="16384" width="9.140625" style="70"/>
  </cols>
  <sheetData>
    <row r="1" spans="1:37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Q1" s="101"/>
      <c r="R1" s="101"/>
      <c r="S1" s="101"/>
      <c r="T1" s="101"/>
      <c r="U1" s="101"/>
      <c r="AB1" s="540"/>
      <c r="AC1" s="541"/>
      <c r="AD1" s="541"/>
      <c r="AE1" s="541"/>
    </row>
    <row r="2" spans="1:37" ht="18.75" customHeight="1" x14ac:dyDescent="0.25">
      <c r="B2" s="126" t="s">
        <v>217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G2" s="70">
        <v>1.4</v>
      </c>
    </row>
    <row r="3" spans="1:37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G3" s="70">
        <v>1.4</v>
      </c>
    </row>
    <row r="4" spans="1:37" ht="41.25" customHeight="1" x14ac:dyDescent="0.25">
      <c r="A4" s="542" t="s">
        <v>156</v>
      </c>
      <c r="B4" s="542" t="s">
        <v>187</v>
      </c>
      <c r="C4" s="477" t="s">
        <v>192</v>
      </c>
      <c r="D4" s="513"/>
      <c r="E4" s="513"/>
      <c r="F4" s="478"/>
      <c r="G4" s="477" t="s">
        <v>186</v>
      </c>
      <c r="H4" s="513"/>
      <c r="I4" s="513"/>
      <c r="J4" s="513"/>
      <c r="K4" s="513"/>
      <c r="L4" s="513"/>
      <c r="M4" s="478"/>
      <c r="N4" s="323" t="s">
        <v>191</v>
      </c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324"/>
      <c r="Z4" s="544" t="s">
        <v>190</v>
      </c>
      <c r="AA4" s="545"/>
      <c r="AB4" s="466" t="s">
        <v>189</v>
      </c>
      <c r="AC4" s="466"/>
      <c r="AD4" s="121"/>
      <c r="AE4" s="121"/>
      <c r="AG4" s="70">
        <v>1.4</v>
      </c>
    </row>
    <row r="5" spans="1:37" ht="57" customHeight="1" x14ac:dyDescent="0.25">
      <c r="A5" s="543"/>
      <c r="B5" s="543"/>
      <c r="C5" s="479"/>
      <c r="D5" s="516"/>
      <c r="E5" s="516"/>
      <c r="F5" s="480"/>
      <c r="G5" s="479"/>
      <c r="H5" s="516"/>
      <c r="I5" s="516"/>
      <c r="J5" s="516"/>
      <c r="K5" s="516"/>
      <c r="L5" s="516"/>
      <c r="M5" s="480"/>
      <c r="N5" s="323" t="s">
        <v>181</v>
      </c>
      <c r="O5" s="536"/>
      <c r="P5" s="536"/>
      <c r="Q5" s="324"/>
      <c r="R5" s="323" t="s">
        <v>155</v>
      </c>
      <c r="S5" s="536"/>
      <c r="T5" s="536"/>
      <c r="U5" s="324"/>
      <c r="V5" s="323" t="s">
        <v>154</v>
      </c>
      <c r="W5" s="536"/>
      <c r="X5" s="536"/>
      <c r="Y5" s="324"/>
      <c r="Z5" s="546"/>
      <c r="AA5" s="547"/>
      <c r="AB5" s="466"/>
      <c r="AC5" s="466"/>
      <c r="AD5" s="121"/>
      <c r="AE5" s="121"/>
      <c r="AG5" s="70">
        <v>1.4</v>
      </c>
    </row>
    <row r="6" spans="1:37" ht="18" customHeight="1" x14ac:dyDescent="0.25">
      <c r="A6" s="111">
        <v>1</v>
      </c>
      <c r="B6" s="118">
        <v>2</v>
      </c>
      <c r="C6" s="497">
        <v>3</v>
      </c>
      <c r="D6" s="498"/>
      <c r="E6" s="498"/>
      <c r="F6" s="499"/>
      <c r="G6" s="497">
        <v>4</v>
      </c>
      <c r="H6" s="498"/>
      <c r="I6" s="498"/>
      <c r="J6" s="498"/>
      <c r="K6" s="498"/>
      <c r="L6" s="498"/>
      <c r="M6" s="499"/>
      <c r="N6" s="537">
        <v>5</v>
      </c>
      <c r="O6" s="538"/>
      <c r="P6" s="538"/>
      <c r="Q6" s="539"/>
      <c r="R6" s="537">
        <v>6</v>
      </c>
      <c r="S6" s="538"/>
      <c r="T6" s="538"/>
      <c r="U6" s="539"/>
      <c r="V6" s="537">
        <v>7</v>
      </c>
      <c r="W6" s="538"/>
      <c r="X6" s="538"/>
      <c r="Y6" s="538"/>
      <c r="Z6" s="548">
        <v>8</v>
      </c>
      <c r="AA6" s="548"/>
      <c r="AB6" s="537">
        <v>9</v>
      </c>
      <c r="AC6" s="539"/>
      <c r="AD6" s="120"/>
      <c r="AE6" s="120"/>
      <c r="AG6" s="70">
        <v>1.4</v>
      </c>
      <c r="AH6" s="488">
        <v>46210</v>
      </c>
      <c r="AI6" s="489"/>
      <c r="AJ6" s="489"/>
      <c r="AK6" s="490"/>
    </row>
    <row r="7" spans="1:37" ht="20.100000000000001" customHeight="1" x14ac:dyDescent="0.25">
      <c r="A7" s="111">
        <v>1</v>
      </c>
      <c r="B7" s="119"/>
      <c r="C7" s="523"/>
      <c r="D7" s="524"/>
      <c r="E7" s="524"/>
      <c r="F7" s="525"/>
      <c r="G7" s="526"/>
      <c r="H7" s="527"/>
      <c r="I7" s="527"/>
      <c r="J7" s="527"/>
      <c r="K7" s="527"/>
      <c r="L7" s="527"/>
      <c r="M7" s="528"/>
      <c r="N7" s="529"/>
      <c r="O7" s="530"/>
      <c r="P7" s="530"/>
      <c r="Q7" s="531"/>
      <c r="R7" s="299"/>
      <c r="S7" s="512"/>
      <c r="T7" s="512"/>
      <c r="U7" s="300"/>
      <c r="V7" s="299"/>
      <c r="W7" s="512"/>
      <c r="X7" s="512"/>
      <c r="Y7" s="512"/>
      <c r="Z7" s="299"/>
      <c r="AA7" s="300"/>
      <c r="AB7" s="532"/>
      <c r="AC7" s="533"/>
      <c r="AD7" s="117"/>
      <c r="AE7" s="117"/>
      <c r="AG7" s="70">
        <v>1.4</v>
      </c>
      <c r="AH7" s="488">
        <v>22726</v>
      </c>
      <c r="AI7" s="489"/>
      <c r="AJ7" s="489"/>
      <c r="AK7" s="490"/>
    </row>
    <row r="8" spans="1:37" ht="20.100000000000001" customHeight="1" x14ac:dyDescent="0.25">
      <c r="A8" s="111">
        <v>2</v>
      </c>
      <c r="B8" s="119"/>
      <c r="C8" s="523"/>
      <c r="D8" s="524"/>
      <c r="E8" s="524"/>
      <c r="F8" s="525"/>
      <c r="G8" s="526"/>
      <c r="H8" s="527"/>
      <c r="I8" s="527"/>
      <c r="J8" s="527"/>
      <c r="K8" s="527"/>
      <c r="L8" s="527"/>
      <c r="M8" s="528"/>
      <c r="N8" s="529"/>
      <c r="O8" s="530"/>
      <c r="P8" s="530"/>
      <c r="Q8" s="531"/>
      <c r="R8" s="299"/>
      <c r="S8" s="512"/>
      <c r="T8" s="512"/>
      <c r="U8" s="300"/>
      <c r="V8" s="299"/>
      <c r="W8" s="512"/>
      <c r="X8" s="512"/>
      <c r="Y8" s="512"/>
      <c r="Z8" s="299"/>
      <c r="AA8" s="300"/>
      <c r="AB8" s="532"/>
      <c r="AC8" s="533"/>
      <c r="AD8" s="117"/>
      <c r="AE8" s="117"/>
      <c r="AG8" s="70">
        <v>1.4</v>
      </c>
      <c r="AH8" s="488">
        <v>9238</v>
      </c>
      <c r="AI8" s="489"/>
      <c r="AJ8" s="489"/>
      <c r="AK8" s="490"/>
    </row>
    <row r="9" spans="1:37" ht="20.100000000000001" customHeight="1" x14ac:dyDescent="0.25">
      <c r="A9" s="111">
        <v>3</v>
      </c>
      <c r="B9" s="119"/>
      <c r="C9" s="523"/>
      <c r="D9" s="524"/>
      <c r="E9" s="524"/>
      <c r="F9" s="525"/>
      <c r="G9" s="526"/>
      <c r="H9" s="527"/>
      <c r="I9" s="527"/>
      <c r="J9" s="527"/>
      <c r="K9" s="527"/>
      <c r="L9" s="527"/>
      <c r="M9" s="528"/>
      <c r="N9" s="529"/>
      <c r="O9" s="530"/>
      <c r="P9" s="530"/>
      <c r="Q9" s="531"/>
      <c r="R9" s="299"/>
      <c r="S9" s="512"/>
      <c r="T9" s="512"/>
      <c r="U9" s="300"/>
      <c r="V9" s="299"/>
      <c r="W9" s="512"/>
      <c r="X9" s="512"/>
      <c r="Y9" s="512"/>
      <c r="Z9" s="299"/>
      <c r="AA9" s="300"/>
      <c r="AB9" s="532"/>
      <c r="AC9" s="533"/>
      <c r="AD9" s="117"/>
      <c r="AE9" s="117"/>
      <c r="AG9" s="70">
        <v>1.4</v>
      </c>
      <c r="AH9" s="488">
        <v>29240</v>
      </c>
      <c r="AI9" s="489"/>
      <c r="AJ9" s="489"/>
      <c r="AK9" s="490"/>
    </row>
    <row r="10" spans="1:37" ht="20.100000000000001" customHeight="1" x14ac:dyDescent="0.25">
      <c r="A10" s="111">
        <v>6</v>
      </c>
      <c r="B10" s="118"/>
      <c r="C10" s="497"/>
      <c r="D10" s="498"/>
      <c r="E10" s="498"/>
      <c r="F10" s="499"/>
      <c r="G10" s="488"/>
      <c r="H10" s="489"/>
      <c r="I10" s="489"/>
      <c r="J10" s="489"/>
      <c r="K10" s="489"/>
      <c r="L10" s="489"/>
      <c r="M10" s="490"/>
      <c r="N10" s="529"/>
      <c r="O10" s="530"/>
      <c r="P10" s="530"/>
      <c r="Q10" s="531"/>
      <c r="R10" s="299"/>
      <c r="S10" s="512"/>
      <c r="T10" s="512"/>
      <c r="U10" s="300"/>
      <c r="V10" s="526"/>
      <c r="W10" s="527"/>
      <c r="X10" s="527"/>
      <c r="Y10" s="527"/>
      <c r="Z10" s="299"/>
      <c r="AA10" s="300"/>
      <c r="AB10" s="532"/>
      <c r="AC10" s="533"/>
      <c r="AD10" s="117"/>
      <c r="AE10" s="117"/>
      <c r="AG10" s="70">
        <v>1.4</v>
      </c>
      <c r="AH10" s="488">
        <v>868</v>
      </c>
      <c r="AI10" s="489"/>
      <c r="AJ10" s="489"/>
      <c r="AK10" s="490"/>
    </row>
    <row r="11" spans="1:37" ht="20.100000000000001" customHeight="1" x14ac:dyDescent="0.25">
      <c r="A11" s="481" t="s">
        <v>128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3"/>
      <c r="N11" s="517">
        <f>SUM(N7:N10)</f>
        <v>0</v>
      </c>
      <c r="O11" s="518"/>
      <c r="P11" s="518"/>
      <c r="Q11" s="519"/>
      <c r="R11" s="520">
        <f>SUM(R7:R10)</f>
        <v>0</v>
      </c>
      <c r="S11" s="521"/>
      <c r="T11" s="521"/>
      <c r="U11" s="522"/>
      <c r="V11" s="520">
        <f>SUM(V7:V10)</f>
        <v>0</v>
      </c>
      <c r="W11" s="521"/>
      <c r="X11" s="521"/>
      <c r="Y11" s="521"/>
      <c r="Z11" s="299"/>
      <c r="AA11" s="300"/>
      <c r="AB11" s="534"/>
      <c r="AC11" s="535"/>
      <c r="AD11" s="116"/>
      <c r="AE11" s="116"/>
      <c r="AG11" s="70">
        <v>1.4</v>
      </c>
    </row>
    <row r="12" spans="1:37" ht="18.75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4"/>
      <c r="N12" s="114"/>
      <c r="O12" s="114"/>
      <c r="P12" s="114"/>
      <c r="Q12" s="73"/>
      <c r="R12" s="73"/>
      <c r="S12" s="73"/>
      <c r="T12" s="73"/>
      <c r="U12" s="73"/>
      <c r="V12" s="73"/>
      <c r="W12" s="113"/>
      <c r="X12" s="113"/>
      <c r="Y12" s="113"/>
      <c r="Z12" s="113"/>
      <c r="AA12" s="113"/>
      <c r="AB12" s="113"/>
      <c r="AC12" s="113"/>
      <c r="AD12" s="113"/>
      <c r="AE12" s="113"/>
      <c r="AG12" s="70">
        <v>1.35</v>
      </c>
    </row>
    <row r="13" spans="1:37" s="83" customFormat="1" ht="18.75" customHeight="1" x14ac:dyDescent="0.25">
      <c r="B13" s="126" t="s">
        <v>218</v>
      </c>
      <c r="AG13" s="70">
        <v>1.35</v>
      </c>
    </row>
    <row r="14" spans="1:37" s="83" customFormat="1" ht="18.75" customHeight="1" x14ac:dyDescent="0.25">
      <c r="AD14" s="112"/>
      <c r="AG14" s="70">
        <v>1.35</v>
      </c>
    </row>
    <row r="15" spans="1:37" ht="26.25" customHeight="1" x14ac:dyDescent="0.25">
      <c r="A15" s="328" t="s">
        <v>156</v>
      </c>
      <c r="B15" s="328" t="s">
        <v>188</v>
      </c>
      <c r="C15" s="317" t="s">
        <v>187</v>
      </c>
      <c r="D15" s="317"/>
      <c r="E15" s="317"/>
      <c r="F15" s="317"/>
      <c r="G15" s="477" t="s">
        <v>186</v>
      </c>
      <c r="H15" s="513"/>
      <c r="I15" s="513"/>
      <c r="J15" s="513"/>
      <c r="K15" s="513"/>
      <c r="L15" s="513"/>
      <c r="M15" s="478"/>
      <c r="N15" s="477" t="s">
        <v>185</v>
      </c>
      <c r="O15" s="513"/>
      <c r="P15" s="478"/>
      <c r="Q15" s="477" t="s">
        <v>184</v>
      </c>
      <c r="R15" s="513"/>
      <c r="S15" s="513"/>
      <c r="T15" s="513"/>
      <c r="U15" s="513"/>
      <c r="V15" s="513"/>
      <c r="W15" s="513"/>
      <c r="X15" s="513"/>
      <c r="Y15" s="478"/>
      <c r="Z15" s="503" t="s">
        <v>183</v>
      </c>
      <c r="AA15" s="504"/>
      <c r="AB15" s="505"/>
      <c r="AC15" s="503" t="s">
        <v>182</v>
      </c>
      <c r="AD15" s="504"/>
      <c r="AE15" s="505"/>
    </row>
    <row r="16" spans="1:37" ht="18.75" customHeight="1" x14ac:dyDescent="0.25">
      <c r="A16" s="328"/>
      <c r="B16" s="328"/>
      <c r="C16" s="317"/>
      <c r="D16" s="317"/>
      <c r="E16" s="317"/>
      <c r="F16" s="317"/>
      <c r="G16" s="514"/>
      <c r="H16" s="321"/>
      <c r="I16" s="321"/>
      <c r="J16" s="321"/>
      <c r="K16" s="321"/>
      <c r="L16" s="321"/>
      <c r="M16" s="515"/>
      <c r="N16" s="514"/>
      <c r="O16" s="321"/>
      <c r="P16" s="515"/>
      <c r="Q16" s="317" t="s">
        <v>181</v>
      </c>
      <c r="R16" s="317"/>
      <c r="S16" s="317"/>
      <c r="T16" s="317" t="s">
        <v>155</v>
      </c>
      <c r="U16" s="317"/>
      <c r="V16" s="317"/>
      <c r="W16" s="317" t="s">
        <v>154</v>
      </c>
      <c r="X16" s="317"/>
      <c r="Y16" s="317"/>
      <c r="Z16" s="506"/>
      <c r="AA16" s="507"/>
      <c r="AB16" s="508"/>
      <c r="AC16" s="506"/>
      <c r="AD16" s="507"/>
      <c r="AE16" s="508"/>
    </row>
    <row r="17" spans="1:31" ht="39" customHeight="1" x14ac:dyDescent="0.25">
      <c r="A17" s="328"/>
      <c r="B17" s="328"/>
      <c r="C17" s="317"/>
      <c r="D17" s="317"/>
      <c r="E17" s="317"/>
      <c r="F17" s="317"/>
      <c r="G17" s="479"/>
      <c r="H17" s="516"/>
      <c r="I17" s="516"/>
      <c r="J17" s="516"/>
      <c r="K17" s="516"/>
      <c r="L17" s="516"/>
      <c r="M17" s="480"/>
      <c r="N17" s="479"/>
      <c r="O17" s="516"/>
      <c r="P17" s="480"/>
      <c r="Q17" s="317"/>
      <c r="R17" s="317"/>
      <c r="S17" s="317"/>
      <c r="T17" s="317"/>
      <c r="U17" s="317"/>
      <c r="V17" s="317"/>
      <c r="W17" s="317"/>
      <c r="X17" s="317"/>
      <c r="Y17" s="317"/>
      <c r="Z17" s="509"/>
      <c r="AA17" s="510"/>
      <c r="AB17" s="511"/>
      <c r="AC17" s="509"/>
      <c r="AD17" s="510"/>
      <c r="AE17" s="511"/>
    </row>
    <row r="18" spans="1:31" ht="18" customHeight="1" x14ac:dyDescent="0.25">
      <c r="A18" s="111">
        <v>1</v>
      </c>
      <c r="B18" s="111">
        <v>2</v>
      </c>
      <c r="C18" s="466">
        <v>3</v>
      </c>
      <c r="D18" s="466"/>
      <c r="E18" s="466"/>
      <c r="F18" s="466"/>
      <c r="G18" s="497">
        <v>4</v>
      </c>
      <c r="H18" s="498"/>
      <c r="I18" s="498"/>
      <c r="J18" s="498"/>
      <c r="K18" s="498"/>
      <c r="L18" s="498"/>
      <c r="M18" s="499"/>
      <c r="N18" s="497">
        <v>5</v>
      </c>
      <c r="O18" s="498"/>
      <c r="P18" s="499"/>
      <c r="Q18" s="497">
        <v>6</v>
      </c>
      <c r="R18" s="498"/>
      <c r="S18" s="499"/>
      <c r="T18" s="497">
        <v>7</v>
      </c>
      <c r="U18" s="498"/>
      <c r="V18" s="499"/>
      <c r="W18" s="497">
        <v>8</v>
      </c>
      <c r="X18" s="498"/>
      <c r="Y18" s="499"/>
      <c r="Z18" s="110">
        <v>9</v>
      </c>
      <c r="AA18" s="109"/>
      <c r="AB18" s="108"/>
      <c r="AC18" s="110">
        <v>10</v>
      </c>
      <c r="AD18" s="109"/>
      <c r="AE18" s="108"/>
    </row>
    <row r="19" spans="1:31" ht="20.100000000000001" customHeight="1" x14ac:dyDescent="0.25">
      <c r="A19" s="107"/>
      <c r="B19" s="106"/>
      <c r="C19" s="466"/>
      <c r="D19" s="466"/>
      <c r="E19" s="466"/>
      <c r="F19" s="466"/>
      <c r="G19" s="488"/>
      <c r="H19" s="489"/>
      <c r="I19" s="489"/>
      <c r="J19" s="489"/>
      <c r="K19" s="489"/>
      <c r="L19" s="489"/>
      <c r="M19" s="490"/>
      <c r="N19" s="491"/>
      <c r="O19" s="492"/>
      <c r="P19" s="493"/>
      <c r="Q19" s="494"/>
      <c r="R19" s="495"/>
      <c r="S19" s="496"/>
      <c r="T19" s="494"/>
      <c r="U19" s="495"/>
      <c r="V19" s="496"/>
      <c r="W19" s="500"/>
      <c r="X19" s="501"/>
      <c r="Y19" s="502"/>
      <c r="Z19" s="105"/>
      <c r="AA19" s="105"/>
      <c r="AB19" s="104"/>
      <c r="AC19" s="105"/>
      <c r="AD19" s="105"/>
      <c r="AE19" s="104"/>
    </row>
    <row r="20" spans="1:31" ht="20.100000000000001" customHeight="1" x14ac:dyDescent="0.25">
      <c r="A20" s="107"/>
      <c r="B20" s="106"/>
      <c r="C20" s="487"/>
      <c r="D20" s="487"/>
      <c r="E20" s="487"/>
      <c r="F20" s="487"/>
      <c r="G20" s="488"/>
      <c r="H20" s="489"/>
      <c r="I20" s="489"/>
      <c r="J20" s="489"/>
      <c r="K20" s="489"/>
      <c r="L20" s="489"/>
      <c r="M20" s="490"/>
      <c r="N20" s="491"/>
      <c r="O20" s="492"/>
      <c r="P20" s="493"/>
      <c r="Q20" s="494"/>
      <c r="R20" s="495"/>
      <c r="S20" s="496"/>
      <c r="T20" s="494"/>
      <c r="U20" s="495"/>
      <c r="V20" s="496"/>
      <c r="W20" s="494"/>
      <c r="X20" s="495"/>
      <c r="Y20" s="496"/>
      <c r="Z20" s="105"/>
      <c r="AA20" s="105"/>
      <c r="AB20" s="104"/>
      <c r="AC20" s="105"/>
      <c r="AD20" s="105"/>
      <c r="AE20" s="104"/>
    </row>
    <row r="21" spans="1:31" ht="20.100000000000001" customHeight="1" x14ac:dyDescent="0.25">
      <c r="A21" s="107"/>
      <c r="B21" s="106"/>
      <c r="C21" s="487"/>
      <c r="D21" s="487"/>
      <c r="E21" s="487"/>
      <c r="F21" s="487"/>
      <c r="G21" s="488"/>
      <c r="H21" s="489"/>
      <c r="I21" s="489"/>
      <c r="J21" s="489"/>
      <c r="K21" s="489"/>
      <c r="L21" s="489"/>
      <c r="M21" s="490"/>
      <c r="N21" s="491"/>
      <c r="O21" s="492"/>
      <c r="P21" s="493"/>
      <c r="Q21" s="494"/>
      <c r="R21" s="495"/>
      <c r="S21" s="496"/>
      <c r="T21" s="494"/>
      <c r="U21" s="495"/>
      <c r="V21" s="496"/>
      <c r="W21" s="494"/>
      <c r="X21" s="495"/>
      <c r="Y21" s="496"/>
      <c r="Z21" s="105"/>
      <c r="AA21" s="105"/>
      <c r="AB21" s="104"/>
      <c r="AC21" s="105"/>
      <c r="AD21" s="105"/>
      <c r="AE21" s="104"/>
    </row>
    <row r="22" spans="1:31" ht="20.100000000000001" customHeight="1" x14ac:dyDescent="0.3">
      <c r="A22" s="481" t="s">
        <v>128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3"/>
      <c r="N22" s="481"/>
      <c r="O22" s="482"/>
      <c r="P22" s="483"/>
      <c r="Q22" s="484">
        <f>SUM(Q19:Q21)</f>
        <v>0</v>
      </c>
      <c r="R22" s="485"/>
      <c r="S22" s="486"/>
      <c r="T22" s="484">
        <f>SUM(T19:T21)</f>
        <v>0</v>
      </c>
      <c r="U22" s="485"/>
      <c r="V22" s="486"/>
      <c r="W22" s="484">
        <f>SUM(W19:W21)</f>
        <v>0</v>
      </c>
      <c r="X22" s="485"/>
      <c r="Y22" s="486"/>
      <c r="Z22" s="103"/>
      <c r="AA22" s="103"/>
      <c r="AB22" s="102"/>
      <c r="AC22" s="103"/>
      <c r="AD22" s="103"/>
      <c r="AE22" s="102"/>
    </row>
    <row r="23" spans="1:31" x14ac:dyDescent="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Q23" s="101"/>
      <c r="R23" s="101"/>
      <c r="S23" s="101"/>
      <c r="T23" s="101"/>
      <c r="U23" s="101"/>
      <c r="AE23" s="101"/>
    </row>
    <row r="24" spans="1:31" s="83" customFormat="1" ht="18.75" customHeight="1" x14ac:dyDescent="0.25">
      <c r="B24" s="126" t="s">
        <v>271</v>
      </c>
    </row>
    <row r="25" spans="1:31" x14ac:dyDescent="0.25">
      <c r="A25" s="99"/>
      <c r="B25" s="99"/>
      <c r="C25" s="99"/>
      <c r="D25" s="99"/>
      <c r="E25" s="99"/>
      <c r="F25" s="99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9"/>
      <c r="AE25" s="98" t="s">
        <v>180</v>
      </c>
    </row>
    <row r="26" spans="1:31" ht="49.5" customHeight="1" x14ac:dyDescent="0.25">
      <c r="A26" s="317" t="s">
        <v>156</v>
      </c>
      <c r="B26" s="317" t="s">
        <v>179</v>
      </c>
      <c r="C26" s="317"/>
      <c r="D26" s="317"/>
      <c r="E26" s="317"/>
      <c r="F26" s="317"/>
      <c r="G26" s="317" t="s">
        <v>178</v>
      </c>
      <c r="H26" s="317"/>
      <c r="I26" s="317"/>
      <c r="J26" s="317"/>
      <c r="K26" s="317"/>
      <c r="L26" s="317" t="s">
        <v>177</v>
      </c>
      <c r="M26" s="317"/>
      <c r="N26" s="317"/>
      <c r="O26" s="317"/>
      <c r="P26" s="317"/>
      <c r="Q26" s="466" t="s">
        <v>176</v>
      </c>
      <c r="R26" s="466"/>
      <c r="S26" s="466"/>
      <c r="T26" s="466"/>
      <c r="U26" s="466"/>
      <c r="V26" s="466" t="s">
        <v>175</v>
      </c>
      <c r="W26" s="466"/>
      <c r="X26" s="466"/>
      <c r="Y26" s="466"/>
      <c r="Z26" s="466"/>
      <c r="AA26" s="317" t="s">
        <v>128</v>
      </c>
      <c r="AB26" s="317"/>
      <c r="AC26" s="317"/>
      <c r="AD26" s="317"/>
      <c r="AE26" s="317"/>
    </row>
    <row r="27" spans="1:31" ht="30" customHeight="1" x14ac:dyDescent="0.25">
      <c r="A27" s="317"/>
      <c r="B27" s="317"/>
      <c r="C27" s="317"/>
      <c r="D27" s="317"/>
      <c r="E27" s="317"/>
      <c r="F27" s="317"/>
      <c r="G27" s="317" t="s">
        <v>58</v>
      </c>
      <c r="H27" s="332" t="s">
        <v>59</v>
      </c>
      <c r="I27" s="332" t="s">
        <v>174</v>
      </c>
      <c r="J27" s="82"/>
      <c r="K27" s="332" t="s">
        <v>173</v>
      </c>
      <c r="L27" s="477" t="s">
        <v>58</v>
      </c>
      <c r="M27" s="478"/>
      <c r="N27" s="332" t="s">
        <v>59</v>
      </c>
      <c r="O27" s="332" t="s">
        <v>174</v>
      </c>
      <c r="P27" s="332" t="s">
        <v>173</v>
      </c>
      <c r="Q27" s="477" t="s">
        <v>58</v>
      </c>
      <c r="R27" s="478"/>
      <c r="S27" s="332" t="s">
        <v>59</v>
      </c>
      <c r="T27" s="332" t="s">
        <v>174</v>
      </c>
      <c r="U27" s="332" t="s">
        <v>267</v>
      </c>
      <c r="V27" s="332" t="s">
        <v>58</v>
      </c>
      <c r="W27" s="332" t="s">
        <v>59</v>
      </c>
      <c r="X27" s="477" t="s">
        <v>174</v>
      </c>
      <c r="Y27" s="478"/>
      <c r="Z27" s="332" t="s">
        <v>266</v>
      </c>
      <c r="AA27" s="477" t="s">
        <v>58</v>
      </c>
      <c r="AB27" s="478"/>
      <c r="AC27" s="332" t="s">
        <v>59</v>
      </c>
      <c r="AD27" s="332" t="s">
        <v>174</v>
      </c>
      <c r="AE27" s="332" t="s">
        <v>267</v>
      </c>
    </row>
    <row r="28" spans="1:31" ht="39.950000000000003" customHeight="1" x14ac:dyDescent="0.25">
      <c r="A28" s="317"/>
      <c r="B28" s="317"/>
      <c r="C28" s="317"/>
      <c r="D28" s="317"/>
      <c r="E28" s="317"/>
      <c r="F28" s="317"/>
      <c r="G28" s="317"/>
      <c r="H28" s="333"/>
      <c r="I28" s="333"/>
      <c r="J28" s="127" t="s">
        <v>172</v>
      </c>
      <c r="K28" s="333"/>
      <c r="L28" s="479"/>
      <c r="M28" s="480"/>
      <c r="N28" s="333"/>
      <c r="O28" s="333"/>
      <c r="P28" s="333"/>
      <c r="Q28" s="479"/>
      <c r="R28" s="480"/>
      <c r="S28" s="333"/>
      <c r="T28" s="333"/>
      <c r="U28" s="333"/>
      <c r="V28" s="333"/>
      <c r="W28" s="333"/>
      <c r="X28" s="479"/>
      <c r="Y28" s="480"/>
      <c r="Z28" s="333"/>
      <c r="AA28" s="479"/>
      <c r="AB28" s="480"/>
      <c r="AC28" s="333"/>
      <c r="AD28" s="333"/>
      <c r="AE28" s="333"/>
    </row>
    <row r="29" spans="1:31" ht="18" customHeight="1" x14ac:dyDescent="0.25">
      <c r="A29" s="127">
        <v>1</v>
      </c>
      <c r="B29" s="317">
        <v>2</v>
      </c>
      <c r="C29" s="317"/>
      <c r="D29" s="317"/>
      <c r="E29" s="317"/>
      <c r="F29" s="317"/>
      <c r="G29" s="127">
        <v>3</v>
      </c>
      <c r="H29" s="127">
        <v>4</v>
      </c>
      <c r="I29" s="127">
        <v>5</v>
      </c>
      <c r="J29" s="127">
        <v>6</v>
      </c>
      <c r="K29" s="127">
        <v>6</v>
      </c>
      <c r="L29" s="323">
        <v>7</v>
      </c>
      <c r="M29" s="324"/>
      <c r="N29" s="127">
        <v>8</v>
      </c>
      <c r="O29" s="127">
        <v>9</v>
      </c>
      <c r="P29" s="127">
        <v>10</v>
      </c>
      <c r="Q29" s="323">
        <v>11</v>
      </c>
      <c r="R29" s="324"/>
      <c r="S29" s="127">
        <v>12</v>
      </c>
      <c r="T29" s="127">
        <v>13</v>
      </c>
      <c r="U29" s="127">
        <v>14</v>
      </c>
      <c r="V29" s="129">
        <v>15</v>
      </c>
      <c r="W29" s="129">
        <v>16</v>
      </c>
      <c r="X29" s="307">
        <v>17</v>
      </c>
      <c r="Y29" s="308"/>
      <c r="Z29" s="129">
        <v>18</v>
      </c>
      <c r="AA29" s="307">
        <v>19</v>
      </c>
      <c r="AB29" s="308"/>
      <c r="AC29" s="129">
        <v>20</v>
      </c>
      <c r="AD29" s="129">
        <v>21</v>
      </c>
      <c r="AE29" s="129">
        <v>22</v>
      </c>
    </row>
    <row r="30" spans="1:31" ht="47.25" customHeight="1" x14ac:dyDescent="0.25">
      <c r="A30" s="133">
        <v>1</v>
      </c>
      <c r="B30" s="318" t="s">
        <v>36</v>
      </c>
      <c r="C30" s="319"/>
      <c r="D30" s="319"/>
      <c r="E30" s="319"/>
      <c r="F30" s="320"/>
      <c r="G30" s="241"/>
      <c r="H30" s="242"/>
      <c r="I30" s="242"/>
      <c r="J30" s="130"/>
      <c r="K30" s="130"/>
      <c r="L30" s="556">
        <f>SUM(M30,N30,O30,P30)</f>
        <v>0</v>
      </c>
      <c r="M30" s="557"/>
      <c r="N30" s="97"/>
      <c r="O30" s="97"/>
      <c r="P30" s="97"/>
      <c r="Q30" s="468">
        <v>466</v>
      </c>
      <c r="R30" s="469"/>
      <c r="S30" s="95">
        <v>213.6</v>
      </c>
      <c r="T30" s="90">
        <f>S30-Q30</f>
        <v>-252.4</v>
      </c>
      <c r="U30" s="95">
        <f>S30/Q30*100</f>
        <v>45.836909871244636</v>
      </c>
      <c r="V30" s="96"/>
      <c r="W30" s="95"/>
      <c r="X30" s="470"/>
      <c r="Y30" s="471"/>
      <c r="Z30" s="95"/>
      <c r="AA30" s="468">
        <f>G30+L30+Q30+V30</f>
        <v>466</v>
      </c>
      <c r="AB30" s="469"/>
      <c r="AC30" s="95">
        <f t="shared" ref="AC30:AD34" si="0">I30+N30+S30+X30</f>
        <v>213.6</v>
      </c>
      <c r="AD30" s="90">
        <f t="shared" si="0"/>
        <v>-252.4</v>
      </c>
      <c r="AE30" s="95">
        <f>AC30/AA30*100</f>
        <v>45.836909871244636</v>
      </c>
    </row>
    <row r="31" spans="1:31" ht="69.75" customHeight="1" x14ac:dyDescent="0.25">
      <c r="A31" s="133">
        <v>2</v>
      </c>
      <c r="B31" s="318" t="s">
        <v>37</v>
      </c>
      <c r="C31" s="319"/>
      <c r="D31" s="319"/>
      <c r="E31" s="319"/>
      <c r="F31" s="320"/>
      <c r="G31" s="241"/>
      <c r="H31" s="242"/>
      <c r="I31" s="242"/>
      <c r="J31" s="130"/>
      <c r="K31" s="130"/>
      <c r="L31" s="556">
        <f>SUM(M31,N31,O31,P31)</f>
        <v>0</v>
      </c>
      <c r="M31" s="557"/>
      <c r="N31" s="97"/>
      <c r="O31" s="97"/>
      <c r="P31" s="97"/>
      <c r="Q31" s="468">
        <v>422</v>
      </c>
      <c r="R31" s="469"/>
      <c r="S31" s="95">
        <v>281.3</v>
      </c>
      <c r="T31" s="90">
        <f>S31-Q31</f>
        <v>-140.69999999999999</v>
      </c>
      <c r="U31" s="95">
        <f>S31/Q31*100</f>
        <v>66.658767772511851</v>
      </c>
      <c r="V31" s="96"/>
      <c r="W31" s="95"/>
      <c r="X31" s="470"/>
      <c r="Y31" s="471"/>
      <c r="Z31" s="95"/>
      <c r="AA31" s="468">
        <f t="shared" ref="AA31:AA33" si="1">G31+L31+Q31+V31</f>
        <v>422</v>
      </c>
      <c r="AB31" s="469"/>
      <c r="AC31" s="95">
        <f t="shared" si="0"/>
        <v>281.3</v>
      </c>
      <c r="AD31" s="90">
        <f t="shared" si="0"/>
        <v>-140.69999999999999</v>
      </c>
      <c r="AE31" s="95">
        <f t="shared" ref="AE31" si="2">AC31/AA31*100</f>
        <v>66.658767772511851</v>
      </c>
    </row>
    <row r="32" spans="1:31" ht="51.75" customHeight="1" x14ac:dyDescent="0.25">
      <c r="A32" s="133">
        <v>3</v>
      </c>
      <c r="B32" s="318" t="s">
        <v>38</v>
      </c>
      <c r="C32" s="319"/>
      <c r="D32" s="319"/>
      <c r="E32" s="319"/>
      <c r="F32" s="320"/>
      <c r="G32" s="241"/>
      <c r="H32" s="242"/>
      <c r="I32" s="242"/>
      <c r="J32" s="130"/>
      <c r="K32" s="130"/>
      <c r="L32" s="556">
        <f>SUM(M32,N32,O32,P32)</f>
        <v>0</v>
      </c>
      <c r="M32" s="557"/>
      <c r="N32" s="97"/>
      <c r="O32" s="97"/>
      <c r="P32" s="97"/>
      <c r="Q32" s="468">
        <f>R32+S32+T32+U32</f>
        <v>0</v>
      </c>
      <c r="R32" s="469"/>
      <c r="S32" s="95"/>
      <c r="T32" s="90"/>
      <c r="U32" s="95"/>
      <c r="V32" s="96"/>
      <c r="W32" s="95"/>
      <c r="X32" s="470"/>
      <c r="Y32" s="471"/>
      <c r="Z32" s="95"/>
      <c r="AA32" s="468">
        <f t="shared" si="1"/>
        <v>0</v>
      </c>
      <c r="AB32" s="469"/>
      <c r="AC32" s="95">
        <f t="shared" si="0"/>
        <v>0</v>
      </c>
      <c r="AD32" s="90">
        <f t="shared" si="0"/>
        <v>0</v>
      </c>
      <c r="AE32" s="95"/>
    </row>
    <row r="33" spans="1:31" ht="96" customHeight="1" x14ac:dyDescent="0.25">
      <c r="A33" s="133">
        <v>4</v>
      </c>
      <c r="B33" s="318" t="s">
        <v>39</v>
      </c>
      <c r="C33" s="319"/>
      <c r="D33" s="319"/>
      <c r="E33" s="319"/>
      <c r="F33" s="320"/>
      <c r="G33" s="241"/>
      <c r="H33" s="242"/>
      <c r="I33" s="242"/>
      <c r="J33" s="130"/>
      <c r="K33" s="130"/>
      <c r="L33" s="556">
        <f>SUM(M33,N33,O33,P33)</f>
        <v>0</v>
      </c>
      <c r="M33" s="557"/>
      <c r="N33" s="97"/>
      <c r="O33" s="97"/>
      <c r="P33" s="97"/>
      <c r="Q33" s="468">
        <v>1679.4</v>
      </c>
      <c r="R33" s="469"/>
      <c r="S33" s="95">
        <v>643.70000000000005</v>
      </c>
      <c r="T33" s="90">
        <f>S33-Q33</f>
        <v>-1035.7</v>
      </c>
      <c r="U33" s="95">
        <f t="shared" ref="U33:U34" si="3">S33/Q33*100</f>
        <v>38.329165178039773</v>
      </c>
      <c r="V33" s="96"/>
      <c r="W33" s="95"/>
      <c r="X33" s="470"/>
      <c r="Y33" s="471"/>
      <c r="Z33" s="95"/>
      <c r="AA33" s="468">
        <f t="shared" si="1"/>
        <v>1679.4</v>
      </c>
      <c r="AB33" s="469"/>
      <c r="AC33" s="95">
        <f t="shared" si="0"/>
        <v>643.70000000000005</v>
      </c>
      <c r="AD33" s="90">
        <f t="shared" si="0"/>
        <v>-1035.7</v>
      </c>
      <c r="AE33" s="95">
        <f>AC33/AA33*100</f>
        <v>38.329165178039773</v>
      </c>
    </row>
    <row r="34" spans="1:31" ht="63" customHeight="1" x14ac:dyDescent="0.25">
      <c r="A34" s="133">
        <v>5</v>
      </c>
      <c r="B34" s="319" t="s">
        <v>40</v>
      </c>
      <c r="C34" s="319"/>
      <c r="D34" s="319"/>
      <c r="E34" s="319"/>
      <c r="F34" s="320"/>
      <c r="G34" s="241"/>
      <c r="H34" s="242"/>
      <c r="I34" s="242"/>
      <c r="J34" s="130"/>
      <c r="K34" s="130"/>
      <c r="L34" s="556"/>
      <c r="M34" s="557"/>
      <c r="N34" s="97"/>
      <c r="O34" s="97"/>
      <c r="P34" s="97"/>
      <c r="Q34" s="468">
        <v>510</v>
      </c>
      <c r="R34" s="469"/>
      <c r="S34" s="95"/>
      <c r="T34" s="90">
        <f>S34-Q34</f>
        <v>-510</v>
      </c>
      <c r="U34" s="95">
        <f t="shared" si="3"/>
        <v>0</v>
      </c>
      <c r="V34" s="96"/>
      <c r="W34" s="95"/>
      <c r="X34" s="470"/>
      <c r="Y34" s="471"/>
      <c r="Z34" s="95"/>
      <c r="AA34" s="468">
        <f t="shared" ref="AA34" si="4">G34+L34+Q34+V34</f>
        <v>510</v>
      </c>
      <c r="AB34" s="469"/>
      <c r="AC34" s="95">
        <f t="shared" si="0"/>
        <v>0</v>
      </c>
      <c r="AD34" s="90">
        <f t="shared" si="0"/>
        <v>-510</v>
      </c>
      <c r="AE34" s="95">
        <f t="shared" ref="AE34" si="5">AC34/AA34*100</f>
        <v>0</v>
      </c>
    </row>
    <row r="35" spans="1:31" ht="34.5" customHeight="1" x14ac:dyDescent="0.25">
      <c r="A35" s="472" t="s">
        <v>128</v>
      </c>
      <c r="B35" s="473"/>
      <c r="C35" s="473"/>
      <c r="D35" s="473"/>
      <c r="E35" s="473"/>
      <c r="F35" s="474"/>
      <c r="G35" s="243"/>
      <c r="H35" s="243"/>
      <c r="I35" s="243"/>
      <c r="J35" s="131">
        <f t="shared" ref="J35:P35" si="6">SUM(J30:J33)</f>
        <v>0</v>
      </c>
      <c r="K35" s="131">
        <f t="shared" si="6"/>
        <v>0</v>
      </c>
      <c r="L35" s="558">
        <f t="shared" si="6"/>
        <v>0</v>
      </c>
      <c r="M35" s="559"/>
      <c r="N35" s="94">
        <f t="shared" si="6"/>
        <v>0</v>
      </c>
      <c r="O35" s="94">
        <f t="shared" si="6"/>
        <v>0</v>
      </c>
      <c r="P35" s="94">
        <f t="shared" si="6"/>
        <v>0</v>
      </c>
      <c r="Q35" s="475">
        <f>SUM(Q30:Q34)</f>
        <v>3077.4</v>
      </c>
      <c r="R35" s="476"/>
      <c r="S35" s="93">
        <f>S30+S31+S32+S33+S34</f>
        <v>1138.5999999999999</v>
      </c>
      <c r="T35" s="225">
        <f>T30+T31+T32+T33+T34</f>
        <v>-1938.8000000000002</v>
      </c>
      <c r="U35" s="93">
        <f>S35/Q35*100</f>
        <v>36.998765191395329</v>
      </c>
      <c r="V35" s="93"/>
      <c r="W35" s="93"/>
      <c r="X35" s="475"/>
      <c r="Y35" s="476"/>
      <c r="Z35" s="93"/>
      <c r="AA35" s="475">
        <f>SUM(AA30:AA34)</f>
        <v>3077.4</v>
      </c>
      <c r="AB35" s="476"/>
      <c r="AC35" s="93">
        <f>AC30+AC31+AC32+AC33</f>
        <v>1138.5999999999999</v>
      </c>
      <c r="AD35" s="225">
        <f>AD30+AD31+AD32+AD33</f>
        <v>-1428.8000000000002</v>
      </c>
      <c r="AE35" s="93">
        <f>AC35/AA35*100</f>
        <v>36.998765191395329</v>
      </c>
    </row>
    <row r="36" spans="1:31" ht="41.25" customHeight="1" x14ac:dyDescent="0.25">
      <c r="A36" s="459" t="s">
        <v>171</v>
      </c>
      <c r="B36" s="460"/>
      <c r="C36" s="460"/>
      <c r="D36" s="460"/>
      <c r="E36" s="460"/>
      <c r="F36" s="461"/>
      <c r="G36" s="92">
        <f>G35/AA35*100</f>
        <v>0</v>
      </c>
      <c r="H36" s="91"/>
      <c r="I36" s="91"/>
      <c r="J36" s="91"/>
      <c r="K36" s="91"/>
      <c r="L36" s="560">
        <f>L35/AA35*100</f>
        <v>0</v>
      </c>
      <c r="M36" s="561"/>
      <c r="N36" s="91"/>
      <c r="O36" s="91"/>
      <c r="P36" s="91"/>
      <c r="Q36" s="462">
        <f>Q35/AA35*100</f>
        <v>100</v>
      </c>
      <c r="R36" s="463"/>
      <c r="S36" s="90"/>
      <c r="T36" s="90"/>
      <c r="U36" s="90"/>
      <c r="V36" s="89">
        <f>V35/AA35*100</f>
        <v>0</v>
      </c>
      <c r="W36" s="88"/>
      <c r="X36" s="464"/>
      <c r="Y36" s="465"/>
      <c r="Z36" s="88"/>
      <c r="AA36" s="462">
        <f>SUM(G36,L36,Q36,V36)</f>
        <v>100</v>
      </c>
      <c r="AB36" s="463"/>
      <c r="AC36" s="88"/>
      <c r="AD36" s="88"/>
      <c r="AE36" s="88"/>
    </row>
    <row r="37" spans="1:31" ht="41.25" customHeight="1" x14ac:dyDescent="0.25">
      <c r="A37" s="175"/>
      <c r="B37" s="175"/>
      <c r="C37" s="175"/>
      <c r="D37" s="175"/>
      <c r="E37" s="175"/>
      <c r="F37" s="175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7"/>
      <c r="R37" s="177"/>
      <c r="S37" s="177"/>
      <c r="T37" s="177"/>
      <c r="U37" s="177"/>
      <c r="V37" s="177"/>
      <c r="W37" s="178"/>
      <c r="X37" s="178"/>
      <c r="Y37" s="178"/>
      <c r="Z37" s="178"/>
      <c r="AA37" s="177"/>
      <c r="AB37" s="177"/>
      <c r="AC37" s="178"/>
      <c r="AD37" s="178"/>
      <c r="AE37" s="178"/>
    </row>
    <row r="38" spans="1:31" s="83" customFormat="1" ht="39.75" customHeight="1" x14ac:dyDescent="0.25">
      <c r="B38" s="126" t="s">
        <v>219</v>
      </c>
    </row>
    <row r="39" spans="1:31" s="84" customFormat="1" ht="21" customHeight="1" x14ac:dyDescent="0.25">
      <c r="A39" s="354" t="s">
        <v>156</v>
      </c>
      <c r="B39" s="317" t="s">
        <v>170</v>
      </c>
      <c r="C39" s="466" t="s">
        <v>169</v>
      </c>
      <c r="D39" s="466"/>
      <c r="E39" s="317" t="s">
        <v>168</v>
      </c>
      <c r="F39" s="317"/>
      <c r="G39" s="317" t="s">
        <v>167</v>
      </c>
      <c r="H39" s="317"/>
      <c r="I39" s="466" t="s">
        <v>166</v>
      </c>
      <c r="J39" s="466"/>
      <c r="K39" s="317" t="s">
        <v>126</v>
      </c>
      <c r="L39" s="317"/>
      <c r="M39" s="317"/>
      <c r="N39" s="317"/>
      <c r="O39" s="317"/>
      <c r="P39" s="317"/>
      <c r="Q39" s="317"/>
      <c r="R39" s="317"/>
      <c r="S39" s="317"/>
      <c r="T39" s="317"/>
      <c r="U39" s="317" t="s">
        <v>165</v>
      </c>
      <c r="V39" s="317"/>
      <c r="W39" s="317"/>
      <c r="X39" s="317"/>
      <c r="Y39" s="317"/>
      <c r="Z39" s="317" t="s">
        <v>164</v>
      </c>
      <c r="AA39" s="317"/>
      <c r="AB39" s="317"/>
      <c r="AC39" s="317"/>
      <c r="AD39" s="317"/>
      <c r="AE39" s="317"/>
    </row>
    <row r="40" spans="1:31" s="84" customFormat="1" ht="63.75" customHeight="1" x14ac:dyDescent="0.25">
      <c r="A40" s="354"/>
      <c r="B40" s="317"/>
      <c r="C40" s="466"/>
      <c r="D40" s="466"/>
      <c r="E40" s="317"/>
      <c r="F40" s="317"/>
      <c r="G40" s="317"/>
      <c r="H40" s="317"/>
      <c r="I40" s="466"/>
      <c r="J40" s="466"/>
      <c r="K40" s="317" t="s">
        <v>163</v>
      </c>
      <c r="L40" s="317"/>
      <c r="M40" s="467" t="s">
        <v>162</v>
      </c>
      <c r="N40" s="467"/>
      <c r="O40" s="317" t="s">
        <v>161</v>
      </c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</row>
    <row r="41" spans="1:31" s="87" customFormat="1" ht="100.5" customHeight="1" x14ac:dyDescent="0.25">
      <c r="A41" s="354"/>
      <c r="B41" s="317"/>
      <c r="C41" s="466"/>
      <c r="D41" s="466"/>
      <c r="E41" s="317"/>
      <c r="F41" s="317"/>
      <c r="G41" s="317"/>
      <c r="H41" s="317"/>
      <c r="I41" s="466"/>
      <c r="J41" s="466"/>
      <c r="K41" s="317"/>
      <c r="L41" s="317"/>
      <c r="M41" s="467"/>
      <c r="N41" s="467"/>
      <c r="O41" s="317" t="s">
        <v>160</v>
      </c>
      <c r="P41" s="317"/>
      <c r="Q41" s="317" t="s">
        <v>159</v>
      </c>
      <c r="R41" s="317"/>
      <c r="S41" s="317" t="s">
        <v>158</v>
      </c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</row>
    <row r="42" spans="1:31" s="84" customFormat="1" ht="18" customHeight="1" x14ac:dyDescent="0.25">
      <c r="A42" s="129">
        <v>1</v>
      </c>
      <c r="B42" s="127">
        <v>2</v>
      </c>
      <c r="C42" s="317">
        <v>3</v>
      </c>
      <c r="D42" s="317"/>
      <c r="E42" s="317">
        <v>4</v>
      </c>
      <c r="F42" s="317"/>
      <c r="G42" s="317">
        <v>5</v>
      </c>
      <c r="H42" s="317"/>
      <c r="I42" s="317">
        <v>6</v>
      </c>
      <c r="J42" s="317"/>
      <c r="K42" s="323">
        <v>7</v>
      </c>
      <c r="L42" s="324"/>
      <c r="M42" s="323">
        <v>8</v>
      </c>
      <c r="N42" s="324"/>
      <c r="O42" s="317">
        <v>9</v>
      </c>
      <c r="P42" s="317"/>
      <c r="Q42" s="354">
        <v>10</v>
      </c>
      <c r="R42" s="354"/>
      <c r="S42" s="317">
        <v>11</v>
      </c>
      <c r="T42" s="317"/>
      <c r="U42" s="317">
        <v>12</v>
      </c>
      <c r="V42" s="317"/>
      <c r="W42" s="317"/>
      <c r="X42" s="317"/>
      <c r="Y42" s="317"/>
      <c r="Z42" s="317">
        <v>13</v>
      </c>
      <c r="AA42" s="317"/>
      <c r="AB42" s="317"/>
      <c r="AC42" s="317"/>
      <c r="AD42" s="317"/>
      <c r="AE42" s="317"/>
    </row>
    <row r="43" spans="1:31" s="84" customFormat="1" ht="33" customHeight="1" x14ac:dyDescent="0.25">
      <c r="A43" s="133"/>
      <c r="B43" s="86"/>
      <c r="C43" s="456"/>
      <c r="D43" s="456"/>
      <c r="E43" s="453"/>
      <c r="F43" s="453"/>
      <c r="G43" s="453"/>
      <c r="H43" s="453"/>
      <c r="I43" s="453"/>
      <c r="J43" s="453"/>
      <c r="K43" s="457"/>
      <c r="L43" s="458"/>
      <c r="M43" s="451">
        <f>SUM(O43,Q43,S43)</f>
        <v>0</v>
      </c>
      <c r="N43" s="452"/>
      <c r="O43" s="453"/>
      <c r="P43" s="453"/>
      <c r="Q43" s="453"/>
      <c r="R43" s="453"/>
      <c r="S43" s="453"/>
      <c r="T43" s="453"/>
      <c r="U43" s="454"/>
      <c r="V43" s="454"/>
      <c r="W43" s="454"/>
      <c r="X43" s="454"/>
      <c r="Y43" s="454"/>
      <c r="Z43" s="455"/>
      <c r="AA43" s="455"/>
      <c r="AB43" s="455"/>
      <c r="AC43" s="455"/>
      <c r="AD43" s="455"/>
      <c r="AE43" s="455"/>
    </row>
    <row r="44" spans="1:31" s="84" customFormat="1" ht="33" customHeight="1" x14ac:dyDescent="0.25">
      <c r="A44" s="136"/>
      <c r="B44" s="86"/>
      <c r="C44" s="143"/>
      <c r="D44" s="144"/>
      <c r="E44" s="134"/>
      <c r="F44" s="135"/>
      <c r="G44" s="134"/>
      <c r="H44" s="135"/>
      <c r="I44" s="137"/>
      <c r="J44" s="137"/>
      <c r="K44" s="134"/>
      <c r="L44" s="135"/>
      <c r="M44" s="138"/>
      <c r="N44" s="139"/>
      <c r="O44" s="134"/>
      <c r="P44" s="135"/>
      <c r="Q44" s="134"/>
      <c r="R44" s="135"/>
      <c r="S44" s="134"/>
      <c r="T44" s="135"/>
      <c r="U44" s="150"/>
      <c r="V44" s="151"/>
      <c r="W44" s="151"/>
      <c r="X44" s="151"/>
      <c r="Y44" s="152"/>
      <c r="Z44" s="140"/>
      <c r="AA44" s="141"/>
      <c r="AB44" s="141"/>
      <c r="AC44" s="141"/>
      <c r="AD44" s="141"/>
      <c r="AE44" s="142"/>
    </row>
    <row r="45" spans="1:31" s="84" customFormat="1" ht="33" customHeight="1" x14ac:dyDescent="0.25">
      <c r="A45" s="165"/>
      <c r="B45" s="86"/>
      <c r="C45" s="174"/>
      <c r="D45" s="144"/>
      <c r="E45" s="159"/>
      <c r="F45" s="160"/>
      <c r="G45" s="159"/>
      <c r="H45" s="160"/>
      <c r="I45" s="164"/>
      <c r="J45" s="164"/>
      <c r="K45" s="159"/>
      <c r="L45" s="160"/>
      <c r="M45" s="162"/>
      <c r="N45" s="163"/>
      <c r="O45" s="159"/>
      <c r="P45" s="160"/>
      <c r="Q45" s="159"/>
      <c r="R45" s="160"/>
      <c r="S45" s="159"/>
      <c r="T45" s="160"/>
      <c r="U45" s="150"/>
      <c r="V45" s="151"/>
      <c r="W45" s="151"/>
      <c r="X45" s="151"/>
      <c r="Y45" s="152"/>
      <c r="Z45" s="140"/>
      <c r="AA45" s="141"/>
      <c r="AB45" s="141"/>
      <c r="AC45" s="141"/>
      <c r="AD45" s="141"/>
      <c r="AE45" s="142"/>
    </row>
    <row r="46" spans="1:31" s="84" customFormat="1" ht="33" customHeight="1" x14ac:dyDescent="0.25">
      <c r="A46" s="165"/>
      <c r="B46" s="86"/>
      <c r="C46" s="174"/>
      <c r="D46" s="144"/>
      <c r="E46" s="159"/>
      <c r="F46" s="160"/>
      <c r="G46" s="159"/>
      <c r="H46" s="160"/>
      <c r="I46" s="164"/>
      <c r="J46" s="164"/>
      <c r="K46" s="159"/>
      <c r="L46" s="160"/>
      <c r="M46" s="162"/>
      <c r="N46" s="163"/>
      <c r="O46" s="159"/>
      <c r="P46" s="160"/>
      <c r="Q46" s="159"/>
      <c r="R46" s="160"/>
      <c r="S46" s="159"/>
      <c r="T46" s="160"/>
      <c r="U46" s="150"/>
      <c r="V46" s="151"/>
      <c r="W46" s="151"/>
      <c r="X46" s="151"/>
      <c r="Y46" s="152"/>
      <c r="Z46" s="140"/>
      <c r="AA46" s="141"/>
      <c r="AB46" s="141"/>
      <c r="AC46" s="141"/>
      <c r="AD46" s="141"/>
      <c r="AE46" s="142"/>
    </row>
    <row r="47" spans="1:31" s="84" customFormat="1" ht="35.25" customHeight="1" x14ac:dyDescent="0.25">
      <c r="A47" s="440" t="s">
        <v>128</v>
      </c>
      <c r="B47" s="441"/>
      <c r="C47" s="441"/>
      <c r="D47" s="442"/>
      <c r="E47" s="443">
        <f>SUM(E43:E44)</f>
        <v>0</v>
      </c>
      <c r="F47" s="443"/>
      <c r="G47" s="443">
        <f>SUM(G43:G44)</f>
        <v>0</v>
      </c>
      <c r="H47" s="443"/>
      <c r="I47" s="443">
        <f>SUM(I43:I44)</f>
        <v>0</v>
      </c>
      <c r="J47" s="443"/>
      <c r="K47" s="443">
        <f>SUM(K43:K44)</f>
        <v>0</v>
      </c>
      <c r="L47" s="443"/>
      <c r="M47" s="443">
        <f>SUM(M43:M44)</f>
        <v>0</v>
      </c>
      <c r="N47" s="443"/>
      <c r="O47" s="443">
        <f>SUM(O43:O44)</f>
        <v>0</v>
      </c>
      <c r="P47" s="443"/>
      <c r="Q47" s="443">
        <f>SUM(Q43:Q44)</f>
        <v>0</v>
      </c>
      <c r="R47" s="443"/>
      <c r="S47" s="443">
        <f>SUM(S43:S44)</f>
        <v>0</v>
      </c>
      <c r="T47" s="443"/>
      <c r="U47" s="445"/>
      <c r="V47" s="445"/>
      <c r="W47" s="445"/>
      <c r="X47" s="445"/>
      <c r="Y47" s="445"/>
      <c r="Z47" s="412"/>
      <c r="AA47" s="412"/>
      <c r="AB47" s="412"/>
      <c r="AC47" s="412"/>
      <c r="AD47" s="412"/>
      <c r="AE47" s="412"/>
    </row>
    <row r="48" spans="1:31" s="84" customFormat="1" ht="57" customHeight="1" x14ac:dyDescent="0.25">
      <c r="A48" s="122"/>
      <c r="B48" s="122"/>
      <c r="C48" s="122"/>
      <c r="D48" s="122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  <c r="V48" s="172"/>
      <c r="W48" s="172"/>
      <c r="X48" s="172"/>
      <c r="Y48" s="172"/>
      <c r="Z48" s="173"/>
      <c r="AA48" s="173"/>
      <c r="AB48" s="173"/>
      <c r="AC48" s="173"/>
      <c r="AD48" s="173"/>
      <c r="AE48" s="173"/>
    </row>
    <row r="49" spans="1:31" s="84" customFormat="1" ht="35.25" customHeight="1" x14ac:dyDescent="0.25">
      <c r="A49" s="416" t="s">
        <v>243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</row>
    <row r="50" spans="1:31" s="84" customFormat="1" ht="54" customHeight="1" x14ac:dyDescent="0.25">
      <c r="A50" s="417" t="s">
        <v>26</v>
      </c>
      <c r="B50" s="418"/>
      <c r="C50" s="418"/>
      <c r="D50" s="418"/>
      <c r="E50" s="418"/>
      <c r="F50" s="418"/>
      <c r="G50" s="418"/>
      <c r="H50" s="419"/>
      <c r="I50" s="423" t="s">
        <v>233</v>
      </c>
      <c r="J50" s="424"/>
      <c r="K50" s="425"/>
      <c r="L50" s="396" t="s">
        <v>55</v>
      </c>
      <c r="M50" s="397"/>
      <c r="N50" s="397"/>
      <c r="O50" s="397"/>
      <c r="P50" s="397"/>
      <c r="Q50" s="397"/>
      <c r="R50" s="398"/>
      <c r="S50" s="396" t="s">
        <v>126</v>
      </c>
      <c r="T50" s="397"/>
      <c r="U50" s="397"/>
      <c r="V50" s="397"/>
      <c r="W50" s="397"/>
      <c r="X50" s="398"/>
      <c r="Y50" s="429" t="s">
        <v>234</v>
      </c>
      <c r="Z50" s="430"/>
      <c r="AA50" s="431"/>
      <c r="AB50" s="429" t="s">
        <v>235</v>
      </c>
      <c r="AC50" s="430"/>
      <c r="AD50" s="430"/>
      <c r="AE50" s="431"/>
    </row>
    <row r="51" spans="1:31" s="84" customFormat="1" ht="48" customHeight="1" x14ac:dyDescent="0.25">
      <c r="A51" s="420"/>
      <c r="B51" s="421"/>
      <c r="C51" s="421"/>
      <c r="D51" s="421"/>
      <c r="E51" s="421"/>
      <c r="F51" s="421"/>
      <c r="G51" s="421"/>
      <c r="H51" s="422"/>
      <c r="I51" s="426"/>
      <c r="J51" s="427"/>
      <c r="K51" s="428"/>
      <c r="L51" s="396" t="s">
        <v>56</v>
      </c>
      <c r="M51" s="397"/>
      <c r="N51" s="397"/>
      <c r="O51" s="398"/>
      <c r="P51" s="396" t="s">
        <v>57</v>
      </c>
      <c r="Q51" s="397"/>
      <c r="R51" s="398"/>
      <c r="S51" s="396" t="s">
        <v>56</v>
      </c>
      <c r="T51" s="397"/>
      <c r="U51" s="398"/>
      <c r="V51" s="435" t="s">
        <v>57</v>
      </c>
      <c r="W51" s="435"/>
      <c r="X51" s="435"/>
      <c r="Y51" s="432"/>
      <c r="Z51" s="433"/>
      <c r="AA51" s="434"/>
      <c r="AB51" s="432"/>
      <c r="AC51" s="433"/>
      <c r="AD51" s="433"/>
      <c r="AE51" s="434"/>
    </row>
    <row r="52" spans="1:31" s="84" customFormat="1" ht="35.25" customHeight="1" x14ac:dyDescent="0.25">
      <c r="A52" s="408">
        <v>1</v>
      </c>
      <c r="B52" s="408"/>
      <c r="C52" s="408"/>
      <c r="D52" s="408"/>
      <c r="E52" s="408"/>
      <c r="F52" s="408"/>
      <c r="G52" s="408"/>
      <c r="H52" s="408"/>
      <c r="I52" s="409">
        <v>2</v>
      </c>
      <c r="J52" s="410"/>
      <c r="K52" s="411"/>
      <c r="L52" s="396">
        <v>3</v>
      </c>
      <c r="M52" s="397"/>
      <c r="N52" s="397"/>
      <c r="O52" s="398"/>
      <c r="P52" s="396">
        <v>4</v>
      </c>
      <c r="Q52" s="397"/>
      <c r="R52" s="398"/>
      <c r="S52" s="396">
        <v>5</v>
      </c>
      <c r="T52" s="397"/>
      <c r="U52" s="398"/>
      <c r="V52" s="412" t="s">
        <v>236</v>
      </c>
      <c r="W52" s="412"/>
      <c r="X52" s="412"/>
      <c r="Y52" s="405" t="s">
        <v>237</v>
      </c>
      <c r="Z52" s="406"/>
      <c r="AA52" s="407"/>
      <c r="AB52" s="405" t="s">
        <v>238</v>
      </c>
      <c r="AC52" s="406"/>
      <c r="AD52" s="406"/>
      <c r="AE52" s="407"/>
    </row>
    <row r="53" spans="1:31" s="84" customFormat="1" ht="63.75" customHeight="1" x14ac:dyDescent="0.3">
      <c r="A53" s="384" t="s">
        <v>157</v>
      </c>
      <c r="B53" s="385"/>
      <c r="C53" s="385"/>
      <c r="D53" s="385"/>
      <c r="E53" s="385"/>
      <c r="F53" s="385"/>
      <c r="G53" s="385"/>
      <c r="H53" s="386"/>
      <c r="I53" s="387">
        <v>810</v>
      </c>
      <c r="J53" s="388"/>
      <c r="K53" s="389"/>
      <c r="L53" s="413"/>
      <c r="M53" s="414"/>
      <c r="N53" s="414"/>
      <c r="O53" s="415"/>
      <c r="P53" s="393">
        <v>0.96</v>
      </c>
      <c r="Q53" s="394"/>
      <c r="R53" s="395"/>
      <c r="S53" s="396"/>
      <c r="T53" s="397"/>
      <c r="U53" s="398"/>
      <c r="V53" s="399">
        <v>0.96</v>
      </c>
      <c r="W53" s="400"/>
      <c r="X53" s="401"/>
      <c r="Y53" s="405" t="s">
        <v>239</v>
      </c>
      <c r="Z53" s="406"/>
      <c r="AA53" s="407"/>
      <c r="AB53" s="405"/>
      <c r="AC53" s="406"/>
      <c r="AD53" s="406"/>
      <c r="AE53" s="407"/>
    </row>
    <row r="54" spans="1:31" s="84" customFormat="1" ht="51" customHeight="1" x14ac:dyDescent="0.25">
      <c r="A54" s="384" t="s">
        <v>205</v>
      </c>
      <c r="B54" s="385"/>
      <c r="C54" s="385"/>
      <c r="D54" s="385"/>
      <c r="E54" s="385"/>
      <c r="F54" s="385"/>
      <c r="G54" s="385"/>
      <c r="H54" s="386"/>
      <c r="I54" s="387">
        <v>820</v>
      </c>
      <c r="J54" s="388"/>
      <c r="K54" s="389"/>
      <c r="L54" s="396"/>
      <c r="M54" s="397"/>
      <c r="N54" s="397"/>
      <c r="O54" s="398"/>
      <c r="P54" s="393">
        <v>0.16</v>
      </c>
      <c r="Q54" s="394"/>
      <c r="R54" s="395"/>
      <c r="S54" s="396"/>
      <c r="T54" s="397"/>
      <c r="U54" s="398"/>
      <c r="V54" s="399">
        <v>1.25</v>
      </c>
      <c r="W54" s="400"/>
      <c r="X54" s="401"/>
      <c r="Y54" s="405"/>
      <c r="Z54" s="406"/>
      <c r="AA54" s="407"/>
      <c r="AB54" s="405"/>
      <c r="AC54" s="406"/>
      <c r="AD54" s="406"/>
      <c r="AE54" s="407"/>
    </row>
    <row r="55" spans="1:31" s="84" customFormat="1" ht="69" customHeight="1" x14ac:dyDescent="0.25">
      <c r="A55" s="384" t="s">
        <v>203</v>
      </c>
      <c r="B55" s="385"/>
      <c r="C55" s="385"/>
      <c r="D55" s="385"/>
      <c r="E55" s="385"/>
      <c r="F55" s="385"/>
      <c r="G55" s="385"/>
      <c r="H55" s="386"/>
      <c r="I55" s="387">
        <v>830</v>
      </c>
      <c r="J55" s="388"/>
      <c r="K55" s="389"/>
      <c r="L55" s="396"/>
      <c r="M55" s="397"/>
      <c r="N55" s="397"/>
      <c r="O55" s="398"/>
      <c r="P55" s="393">
        <v>0.04</v>
      </c>
      <c r="Q55" s="394"/>
      <c r="R55" s="395"/>
      <c r="S55" s="396"/>
      <c r="T55" s="397"/>
      <c r="U55" s="398"/>
      <c r="V55" s="399">
        <v>7.0000000000000007E-2</v>
      </c>
      <c r="W55" s="400"/>
      <c r="X55" s="401"/>
      <c r="Y55" s="396"/>
      <c r="Z55" s="397"/>
      <c r="AA55" s="398"/>
      <c r="AB55" s="405"/>
      <c r="AC55" s="406"/>
      <c r="AD55" s="406"/>
      <c r="AE55" s="407"/>
    </row>
    <row r="56" spans="1:31" s="84" customFormat="1" ht="47.25" customHeight="1" x14ac:dyDescent="0.25">
      <c r="A56" s="384" t="s">
        <v>204</v>
      </c>
      <c r="B56" s="385"/>
      <c r="C56" s="385"/>
      <c r="D56" s="385"/>
      <c r="E56" s="385"/>
      <c r="F56" s="385"/>
      <c r="G56" s="385"/>
      <c r="H56" s="386"/>
      <c r="I56" s="387">
        <v>840</v>
      </c>
      <c r="J56" s="388"/>
      <c r="K56" s="389"/>
      <c r="L56" s="390"/>
      <c r="M56" s="391"/>
      <c r="N56" s="391"/>
      <c r="O56" s="392"/>
      <c r="P56" s="393">
        <v>0.28999999999999998</v>
      </c>
      <c r="Q56" s="394"/>
      <c r="R56" s="395"/>
      <c r="S56" s="396"/>
      <c r="T56" s="397"/>
      <c r="U56" s="398"/>
      <c r="V56" s="399">
        <v>0.15</v>
      </c>
      <c r="W56" s="400"/>
      <c r="X56" s="401"/>
      <c r="Y56" s="396" t="s">
        <v>240</v>
      </c>
      <c r="Z56" s="397"/>
      <c r="AA56" s="398"/>
      <c r="AB56" s="402" t="s">
        <v>241</v>
      </c>
      <c r="AC56" s="403"/>
      <c r="AD56" s="403"/>
      <c r="AE56" s="404"/>
    </row>
    <row r="57" spans="1:31" s="84" customFormat="1" ht="20.100000000000001" customHeight="1" x14ac:dyDescent="0.25">
      <c r="A57" s="168"/>
      <c r="B57" s="168"/>
      <c r="C57" s="168"/>
      <c r="D57" s="168"/>
      <c r="E57" s="168"/>
      <c r="F57" s="168"/>
      <c r="G57" s="168"/>
      <c r="H57" s="168"/>
      <c r="I57" s="169"/>
      <c r="J57" s="169"/>
      <c r="K57" s="169"/>
      <c r="L57" s="170"/>
      <c r="M57" s="170"/>
      <c r="N57" s="170"/>
      <c r="O57" s="170"/>
      <c r="P57" s="170"/>
      <c r="Q57" s="170"/>
      <c r="R57" s="170"/>
      <c r="S57" s="72"/>
      <c r="T57" s="72"/>
      <c r="U57" s="72"/>
      <c r="V57" s="255"/>
      <c r="W57" s="255"/>
      <c r="X57" s="255"/>
      <c r="Y57" s="72"/>
      <c r="Z57" s="72"/>
      <c r="AA57" s="72"/>
      <c r="AB57" s="166"/>
      <c r="AC57" s="166"/>
      <c r="AD57" s="166"/>
      <c r="AE57" s="166"/>
    </row>
    <row r="58" spans="1:31" s="84" customFormat="1" ht="50.25" customHeight="1" x14ac:dyDescent="0.25">
      <c r="A58" s="168"/>
      <c r="B58" s="168"/>
      <c r="C58" s="168"/>
      <c r="D58" s="168"/>
      <c r="E58" s="168"/>
      <c r="F58" s="168"/>
      <c r="G58" s="168"/>
      <c r="H58" s="168"/>
      <c r="I58" s="169"/>
      <c r="J58" s="169"/>
      <c r="K58" s="169"/>
      <c r="L58" s="170"/>
      <c r="M58" s="170"/>
      <c r="N58" s="170"/>
      <c r="O58" s="170"/>
      <c r="P58" s="170"/>
      <c r="Q58" s="170"/>
      <c r="R58" s="170"/>
      <c r="S58" s="72"/>
      <c r="T58" s="72"/>
      <c r="U58" s="72"/>
      <c r="V58" s="170"/>
      <c r="W58" s="170"/>
      <c r="X58" s="170"/>
      <c r="Y58" s="72"/>
      <c r="Z58" s="72"/>
      <c r="AA58" s="72"/>
      <c r="AB58" s="166"/>
      <c r="AC58" s="166"/>
      <c r="AD58" s="166"/>
      <c r="AE58" s="166"/>
    </row>
    <row r="59" spans="1:31" s="84" customFormat="1" ht="39.75" customHeight="1" x14ac:dyDescent="0.25">
      <c r="A59" s="168"/>
      <c r="B59" s="168"/>
      <c r="C59" s="168"/>
      <c r="D59" s="168"/>
      <c r="E59" s="168"/>
      <c r="F59" s="168"/>
      <c r="G59" s="168"/>
      <c r="H59" s="168"/>
      <c r="I59" s="169"/>
      <c r="J59" s="169"/>
      <c r="K59" s="169"/>
      <c r="L59" s="170"/>
      <c r="M59" s="170"/>
      <c r="N59" s="170"/>
      <c r="O59" s="170"/>
      <c r="P59" s="170"/>
      <c r="Q59" s="170"/>
      <c r="R59" s="170"/>
      <c r="S59" s="72"/>
      <c r="T59" s="72"/>
      <c r="U59" s="72"/>
      <c r="V59" s="170"/>
      <c r="W59" s="170"/>
      <c r="X59" s="170"/>
      <c r="Y59" s="72"/>
      <c r="Z59" s="72"/>
      <c r="AA59" s="72"/>
      <c r="AB59" s="166"/>
      <c r="AC59" s="166"/>
      <c r="AD59" s="166"/>
      <c r="AE59" s="166"/>
    </row>
    <row r="60" spans="1:31" s="84" customFormat="1" ht="37.5" customHeight="1" x14ac:dyDescent="0.25">
      <c r="A60" s="168"/>
      <c r="B60" s="168"/>
      <c r="C60" s="168"/>
      <c r="D60" s="168"/>
      <c r="E60" s="168"/>
      <c r="F60" s="168"/>
      <c r="G60" s="168"/>
      <c r="H60" s="168"/>
      <c r="I60" s="169"/>
      <c r="J60" s="169"/>
      <c r="K60" s="169"/>
      <c r="L60" s="170"/>
      <c r="M60" s="170"/>
      <c r="N60" s="170"/>
      <c r="O60" s="170"/>
      <c r="P60" s="170"/>
      <c r="Q60" s="170"/>
      <c r="R60" s="170"/>
      <c r="S60" s="72"/>
      <c r="T60" s="72"/>
      <c r="U60" s="72"/>
      <c r="V60" s="170"/>
      <c r="W60" s="170"/>
      <c r="X60" s="170"/>
      <c r="Y60" s="72"/>
      <c r="Z60" s="72"/>
      <c r="AA60" s="72"/>
      <c r="AB60" s="166"/>
      <c r="AC60" s="166"/>
      <c r="AD60" s="166"/>
      <c r="AE60" s="166"/>
    </row>
    <row r="61" spans="1:31" s="84" customFormat="1" ht="20.100000000000001" customHeight="1" x14ac:dyDescent="0.25">
      <c r="A61" s="168"/>
      <c r="B61" s="168"/>
      <c r="C61" s="168"/>
      <c r="D61" s="168"/>
      <c r="E61" s="168"/>
      <c r="F61" s="168"/>
      <c r="G61" s="168"/>
      <c r="H61" s="168"/>
      <c r="I61" s="169"/>
      <c r="J61" s="169"/>
      <c r="K61" s="169"/>
      <c r="L61" s="170"/>
      <c r="M61" s="170"/>
      <c r="N61" s="170"/>
      <c r="O61" s="170"/>
      <c r="P61" s="170"/>
      <c r="Q61" s="170"/>
      <c r="R61" s="170"/>
      <c r="S61" s="72"/>
      <c r="T61" s="72"/>
      <c r="U61" s="72"/>
      <c r="V61" s="170"/>
      <c r="W61" s="170"/>
      <c r="X61" s="170"/>
      <c r="Y61" s="72"/>
      <c r="Z61" s="72"/>
      <c r="AA61" s="72"/>
      <c r="AB61" s="166"/>
      <c r="AC61" s="166"/>
      <c r="AD61" s="166"/>
      <c r="AE61" s="166"/>
    </row>
    <row r="62" spans="1:31" ht="18.75" customHeight="1" x14ac:dyDescent="0.3">
      <c r="A62" s="81"/>
      <c r="B62" s="444" t="s">
        <v>244</v>
      </c>
      <c r="C62" s="444"/>
      <c r="D62" s="444"/>
      <c r="E62" s="444"/>
      <c r="F62" s="444"/>
      <c r="G62" s="444"/>
      <c r="H62" s="444"/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44"/>
      <c r="AD62" s="444"/>
    </row>
    <row r="64" spans="1:31" ht="20.25" x14ac:dyDescent="0.25">
      <c r="A64" s="446" t="s">
        <v>156</v>
      </c>
      <c r="B64" s="562" t="s">
        <v>220</v>
      </c>
      <c r="C64" s="563"/>
      <c r="D64" s="563"/>
      <c r="E64" s="563"/>
      <c r="F64" s="563"/>
      <c r="G64" s="564"/>
      <c r="H64" s="448" t="s">
        <v>213</v>
      </c>
      <c r="I64" s="450"/>
      <c r="J64" s="450"/>
      <c r="K64" s="450"/>
      <c r="L64" s="450"/>
      <c r="M64" s="450"/>
      <c r="N64" s="450"/>
      <c r="O64" s="449"/>
      <c r="P64" s="448" t="s">
        <v>214</v>
      </c>
      <c r="Q64" s="450"/>
      <c r="R64" s="450"/>
      <c r="S64" s="449"/>
      <c r="T64" s="448" t="s">
        <v>224</v>
      </c>
      <c r="U64" s="450"/>
      <c r="V64" s="450"/>
      <c r="W64" s="450"/>
      <c r="X64" s="450"/>
      <c r="Y64" s="450"/>
      <c r="Z64" s="450"/>
      <c r="AA64" s="450"/>
      <c r="AB64" s="450"/>
      <c r="AC64" s="450"/>
      <c r="AD64" s="450"/>
      <c r="AE64" s="449"/>
    </row>
    <row r="65" spans="1:31" ht="40.5" x14ac:dyDescent="0.25">
      <c r="A65" s="447"/>
      <c r="B65" s="565"/>
      <c r="C65" s="566"/>
      <c r="D65" s="566"/>
      <c r="E65" s="566"/>
      <c r="F65" s="566"/>
      <c r="G65" s="567"/>
      <c r="H65" s="149" t="s">
        <v>221</v>
      </c>
      <c r="I65" s="436" t="s">
        <v>215</v>
      </c>
      <c r="J65" s="436"/>
      <c r="K65" s="436"/>
      <c r="L65" s="436" t="s">
        <v>222</v>
      </c>
      <c r="M65" s="436"/>
      <c r="N65" s="436"/>
      <c r="O65" s="436"/>
      <c r="P65" s="448" t="s">
        <v>215</v>
      </c>
      <c r="Q65" s="449"/>
      <c r="R65" s="448" t="s">
        <v>223</v>
      </c>
      <c r="S65" s="449"/>
      <c r="T65" s="448" t="s">
        <v>215</v>
      </c>
      <c r="U65" s="449"/>
      <c r="V65" s="448" t="s">
        <v>222</v>
      </c>
      <c r="W65" s="450"/>
      <c r="X65" s="450"/>
      <c r="Y65" s="449"/>
      <c r="Z65" s="448" t="s">
        <v>225</v>
      </c>
      <c r="AA65" s="450"/>
      <c r="AB65" s="450"/>
      <c r="AC65" s="450"/>
      <c r="AD65" s="450"/>
      <c r="AE65" s="449"/>
    </row>
    <row r="66" spans="1:31" ht="33" customHeight="1" x14ac:dyDescent="0.25">
      <c r="A66" s="148">
        <v>1</v>
      </c>
      <c r="B66" s="437"/>
      <c r="C66" s="438"/>
      <c r="D66" s="438"/>
      <c r="E66" s="438"/>
      <c r="F66" s="438"/>
      <c r="G66" s="439"/>
      <c r="H66" s="148"/>
      <c r="I66" s="437"/>
      <c r="J66" s="438"/>
      <c r="K66" s="439"/>
      <c r="L66" s="437"/>
      <c r="M66" s="438"/>
      <c r="N66" s="438"/>
      <c r="O66" s="439"/>
      <c r="P66" s="437"/>
      <c r="Q66" s="439"/>
      <c r="R66" s="437"/>
      <c r="S66" s="439"/>
      <c r="T66" s="437"/>
      <c r="U66" s="439"/>
      <c r="V66" s="437"/>
      <c r="W66" s="438"/>
      <c r="X66" s="438"/>
      <c r="Y66" s="439"/>
      <c r="Z66" s="437"/>
      <c r="AA66" s="438"/>
      <c r="AB66" s="438"/>
      <c r="AC66" s="438"/>
      <c r="AD66" s="438"/>
      <c r="AE66" s="439"/>
    </row>
    <row r="67" spans="1:31" ht="33" customHeight="1" x14ac:dyDescent="0.25">
      <c r="A67" s="148">
        <v>2</v>
      </c>
      <c r="B67" s="437"/>
      <c r="C67" s="438"/>
      <c r="D67" s="438"/>
      <c r="E67" s="438"/>
      <c r="F67" s="438"/>
      <c r="G67" s="439"/>
      <c r="H67" s="148"/>
      <c r="I67" s="437"/>
      <c r="J67" s="438"/>
      <c r="K67" s="439"/>
      <c r="L67" s="437"/>
      <c r="M67" s="438"/>
      <c r="N67" s="438"/>
      <c r="O67" s="439"/>
      <c r="P67" s="437"/>
      <c r="Q67" s="439"/>
      <c r="R67" s="437"/>
      <c r="S67" s="439"/>
      <c r="T67" s="437"/>
      <c r="U67" s="439"/>
      <c r="V67" s="437"/>
      <c r="W67" s="438"/>
      <c r="X67" s="438"/>
      <c r="Y67" s="439"/>
      <c r="Z67" s="437"/>
      <c r="AA67" s="438"/>
      <c r="AB67" s="438"/>
      <c r="AC67" s="438"/>
      <c r="AD67" s="438"/>
      <c r="AE67" s="439"/>
    </row>
    <row r="68" spans="1:31" ht="33" customHeight="1" x14ac:dyDescent="0.25">
      <c r="A68" s="148">
        <v>3</v>
      </c>
      <c r="B68" s="437"/>
      <c r="C68" s="438"/>
      <c r="D68" s="438"/>
      <c r="E68" s="438"/>
      <c r="F68" s="438"/>
      <c r="G68" s="439"/>
      <c r="H68" s="148"/>
      <c r="I68" s="437"/>
      <c r="J68" s="438"/>
      <c r="K68" s="439"/>
      <c r="L68" s="437"/>
      <c r="M68" s="438"/>
      <c r="N68" s="438"/>
      <c r="O68" s="439"/>
      <c r="P68" s="437"/>
      <c r="Q68" s="439"/>
      <c r="R68" s="437"/>
      <c r="S68" s="439"/>
      <c r="T68" s="437"/>
      <c r="U68" s="439"/>
      <c r="V68" s="437"/>
      <c r="W68" s="438"/>
      <c r="X68" s="438"/>
      <c r="Y68" s="439"/>
      <c r="Z68" s="437"/>
      <c r="AA68" s="438"/>
      <c r="AB68" s="438"/>
      <c r="AC68" s="438"/>
      <c r="AD68" s="438"/>
      <c r="AE68" s="439"/>
    </row>
    <row r="69" spans="1:31" ht="33" customHeight="1" x14ac:dyDescent="0.25">
      <c r="A69" s="148">
        <v>4</v>
      </c>
      <c r="B69" s="437"/>
      <c r="C69" s="438"/>
      <c r="D69" s="438"/>
      <c r="E69" s="438"/>
      <c r="F69" s="438"/>
      <c r="G69" s="439"/>
      <c r="H69" s="148"/>
      <c r="I69" s="437"/>
      <c r="J69" s="438"/>
      <c r="K69" s="439"/>
      <c r="L69" s="437"/>
      <c r="M69" s="438"/>
      <c r="N69" s="438"/>
      <c r="O69" s="439"/>
      <c r="P69" s="437"/>
      <c r="Q69" s="439"/>
      <c r="R69" s="437"/>
      <c r="S69" s="439"/>
      <c r="T69" s="437"/>
      <c r="U69" s="439"/>
      <c r="V69" s="437"/>
      <c r="W69" s="438"/>
      <c r="X69" s="438"/>
      <c r="Y69" s="439"/>
      <c r="Z69" s="437"/>
      <c r="AA69" s="438"/>
      <c r="AB69" s="438"/>
      <c r="AC69" s="438"/>
      <c r="AD69" s="438"/>
      <c r="AE69" s="439"/>
    </row>
    <row r="70" spans="1:31" ht="33" customHeight="1" x14ac:dyDescent="0.25">
      <c r="A70" s="148">
        <v>5</v>
      </c>
      <c r="B70" s="437"/>
      <c r="C70" s="438"/>
      <c r="D70" s="438"/>
      <c r="E70" s="438"/>
      <c r="F70" s="438"/>
      <c r="G70" s="439"/>
      <c r="H70" s="148"/>
      <c r="I70" s="437"/>
      <c r="J70" s="438"/>
      <c r="K70" s="439"/>
      <c r="L70" s="437"/>
      <c r="M70" s="438"/>
      <c r="N70" s="438"/>
      <c r="O70" s="439"/>
      <c r="P70" s="437"/>
      <c r="Q70" s="439"/>
      <c r="R70" s="437"/>
      <c r="S70" s="439"/>
      <c r="T70" s="437"/>
      <c r="U70" s="439"/>
      <c r="V70" s="437"/>
      <c r="W70" s="438"/>
      <c r="X70" s="438"/>
      <c r="Y70" s="439"/>
      <c r="Z70" s="437"/>
      <c r="AA70" s="438"/>
      <c r="AB70" s="438"/>
      <c r="AC70" s="438"/>
      <c r="AD70" s="438"/>
      <c r="AE70" s="439"/>
    </row>
    <row r="71" spans="1:31" ht="33" customHeight="1" x14ac:dyDescent="0.25">
      <c r="A71" s="148">
        <v>6</v>
      </c>
      <c r="B71" s="437"/>
      <c r="C71" s="438"/>
      <c r="D71" s="438"/>
      <c r="E71" s="438"/>
      <c r="F71" s="438"/>
      <c r="G71" s="439"/>
      <c r="H71" s="148"/>
      <c r="I71" s="437"/>
      <c r="J71" s="438"/>
      <c r="K71" s="439"/>
      <c r="L71" s="437"/>
      <c r="M71" s="438"/>
      <c r="N71" s="438"/>
      <c r="O71" s="439"/>
      <c r="P71" s="437"/>
      <c r="Q71" s="439"/>
      <c r="R71" s="437"/>
      <c r="S71" s="439"/>
      <c r="T71" s="437"/>
      <c r="U71" s="439"/>
      <c r="V71" s="437"/>
      <c r="W71" s="438"/>
      <c r="X71" s="438"/>
      <c r="Y71" s="439"/>
      <c r="Z71" s="437"/>
      <c r="AA71" s="438"/>
      <c r="AB71" s="438"/>
      <c r="AC71" s="438"/>
      <c r="AD71" s="438"/>
      <c r="AE71" s="439"/>
    </row>
    <row r="72" spans="1:31" ht="33" customHeight="1" x14ac:dyDescent="0.25">
      <c r="A72" s="148">
        <v>7</v>
      </c>
      <c r="B72" s="437"/>
      <c r="C72" s="438"/>
      <c r="D72" s="438"/>
      <c r="E72" s="438"/>
      <c r="F72" s="438"/>
      <c r="G72" s="439"/>
      <c r="H72" s="148"/>
      <c r="I72" s="437"/>
      <c r="J72" s="438"/>
      <c r="K72" s="439"/>
      <c r="L72" s="437"/>
      <c r="M72" s="438"/>
      <c r="N72" s="438"/>
      <c r="O72" s="439"/>
      <c r="P72" s="437"/>
      <c r="Q72" s="439"/>
      <c r="R72" s="437"/>
      <c r="S72" s="439"/>
      <c r="T72" s="437"/>
      <c r="U72" s="439"/>
      <c r="V72" s="437"/>
      <c r="W72" s="438"/>
      <c r="X72" s="438"/>
      <c r="Y72" s="439"/>
      <c r="Z72" s="437"/>
      <c r="AA72" s="438"/>
      <c r="AB72" s="438"/>
      <c r="AC72" s="438"/>
      <c r="AD72" s="438"/>
      <c r="AE72" s="439"/>
    </row>
    <row r="73" spans="1:31" ht="33" customHeight="1" x14ac:dyDescent="0.25">
      <c r="A73" s="148">
        <v>8</v>
      </c>
      <c r="B73" s="437"/>
      <c r="C73" s="438"/>
      <c r="D73" s="438"/>
      <c r="E73" s="438"/>
      <c r="F73" s="438"/>
      <c r="G73" s="439"/>
      <c r="H73" s="148"/>
      <c r="I73" s="437"/>
      <c r="J73" s="438"/>
      <c r="K73" s="439"/>
      <c r="L73" s="437"/>
      <c r="M73" s="438"/>
      <c r="N73" s="438"/>
      <c r="O73" s="439"/>
      <c r="P73" s="437"/>
      <c r="Q73" s="439"/>
      <c r="R73" s="437"/>
      <c r="S73" s="439"/>
      <c r="T73" s="437"/>
      <c r="U73" s="439"/>
      <c r="V73" s="437"/>
      <c r="W73" s="438"/>
      <c r="X73" s="438"/>
      <c r="Y73" s="439"/>
      <c r="Z73" s="437"/>
      <c r="AA73" s="438"/>
      <c r="AB73" s="438"/>
      <c r="AC73" s="438"/>
      <c r="AD73" s="438"/>
      <c r="AE73" s="439"/>
    </row>
    <row r="74" spans="1:31" ht="33" customHeight="1" x14ac:dyDescent="0.25">
      <c r="A74" s="148">
        <v>9</v>
      </c>
      <c r="B74" s="437"/>
      <c r="C74" s="438"/>
      <c r="D74" s="438"/>
      <c r="E74" s="438"/>
      <c r="F74" s="438"/>
      <c r="G74" s="439"/>
      <c r="H74" s="148"/>
      <c r="I74" s="437"/>
      <c r="J74" s="438"/>
      <c r="K74" s="439"/>
      <c r="L74" s="437"/>
      <c r="M74" s="438"/>
      <c r="N74" s="438"/>
      <c r="O74" s="439"/>
      <c r="P74" s="437"/>
      <c r="Q74" s="439"/>
      <c r="R74" s="437"/>
      <c r="S74" s="439"/>
      <c r="T74" s="437"/>
      <c r="U74" s="439"/>
      <c r="V74" s="437"/>
      <c r="W74" s="438"/>
      <c r="X74" s="438"/>
      <c r="Y74" s="439"/>
      <c r="Z74" s="437"/>
      <c r="AA74" s="438"/>
      <c r="AB74" s="438"/>
      <c r="AC74" s="438"/>
      <c r="AD74" s="438"/>
      <c r="AE74" s="439"/>
    </row>
    <row r="75" spans="1:31" ht="33" customHeight="1" x14ac:dyDescent="0.25">
      <c r="A75" s="148">
        <v>10</v>
      </c>
      <c r="B75" s="437"/>
      <c r="C75" s="438"/>
      <c r="D75" s="438"/>
      <c r="E75" s="438"/>
      <c r="F75" s="438"/>
      <c r="G75" s="439"/>
      <c r="H75" s="148"/>
      <c r="I75" s="437"/>
      <c r="J75" s="438"/>
      <c r="K75" s="439"/>
      <c r="L75" s="437"/>
      <c r="M75" s="438"/>
      <c r="N75" s="438"/>
      <c r="O75" s="439"/>
      <c r="P75" s="437"/>
      <c r="Q75" s="439"/>
      <c r="R75" s="437"/>
      <c r="S75" s="439"/>
      <c r="T75" s="437"/>
      <c r="U75" s="439"/>
      <c r="V75" s="437"/>
      <c r="W75" s="438"/>
      <c r="X75" s="438"/>
      <c r="Y75" s="439"/>
      <c r="Z75" s="437"/>
      <c r="AA75" s="438"/>
      <c r="AB75" s="438"/>
      <c r="AC75" s="438"/>
      <c r="AD75" s="438"/>
      <c r="AE75" s="439"/>
    </row>
    <row r="76" spans="1:31" ht="33" customHeight="1" x14ac:dyDescent="0.25">
      <c r="A76" s="148">
        <v>11</v>
      </c>
      <c r="B76" s="437"/>
      <c r="C76" s="438"/>
      <c r="D76" s="438"/>
      <c r="E76" s="438"/>
      <c r="F76" s="438"/>
      <c r="G76" s="439"/>
      <c r="H76" s="148"/>
      <c r="I76" s="437"/>
      <c r="J76" s="438"/>
      <c r="K76" s="439"/>
      <c r="L76" s="437"/>
      <c r="M76" s="438"/>
      <c r="N76" s="438"/>
      <c r="O76" s="439"/>
      <c r="P76" s="437"/>
      <c r="Q76" s="439"/>
      <c r="R76" s="437"/>
      <c r="S76" s="439"/>
      <c r="T76" s="437"/>
      <c r="U76" s="439"/>
      <c r="V76" s="437"/>
      <c r="W76" s="438"/>
      <c r="X76" s="438"/>
      <c r="Y76" s="439"/>
      <c r="Z76" s="437"/>
      <c r="AA76" s="438"/>
      <c r="AB76" s="438"/>
      <c r="AC76" s="438"/>
      <c r="AD76" s="438"/>
      <c r="AE76" s="439"/>
    </row>
    <row r="77" spans="1:31" ht="33" customHeight="1" x14ac:dyDescent="0.25">
      <c r="A77" s="148">
        <v>12</v>
      </c>
      <c r="B77" s="437"/>
      <c r="C77" s="438"/>
      <c r="D77" s="438"/>
      <c r="E77" s="438"/>
      <c r="F77" s="438"/>
      <c r="G77" s="439"/>
      <c r="H77" s="148"/>
      <c r="I77" s="437"/>
      <c r="J77" s="438"/>
      <c r="K77" s="439"/>
      <c r="L77" s="437"/>
      <c r="M77" s="438"/>
      <c r="N77" s="438"/>
      <c r="O77" s="439"/>
      <c r="P77" s="437"/>
      <c r="Q77" s="439"/>
      <c r="R77" s="437"/>
      <c r="S77" s="439"/>
      <c r="T77" s="437"/>
      <c r="U77" s="439"/>
      <c r="V77" s="437"/>
      <c r="W77" s="438"/>
      <c r="X77" s="438"/>
      <c r="Y77" s="439"/>
      <c r="Z77" s="437"/>
      <c r="AA77" s="438"/>
      <c r="AB77" s="438"/>
      <c r="AC77" s="438"/>
      <c r="AD77" s="438"/>
      <c r="AE77" s="439"/>
    </row>
    <row r="78" spans="1:31" ht="33" customHeight="1" x14ac:dyDescent="0.25">
      <c r="A78" s="148">
        <v>13</v>
      </c>
      <c r="B78" s="437"/>
      <c r="C78" s="438"/>
      <c r="D78" s="438"/>
      <c r="E78" s="438"/>
      <c r="F78" s="438"/>
      <c r="G78" s="439"/>
      <c r="H78" s="148"/>
      <c r="I78" s="437"/>
      <c r="J78" s="438"/>
      <c r="K78" s="439"/>
      <c r="L78" s="437"/>
      <c r="M78" s="438"/>
      <c r="N78" s="438"/>
      <c r="O78" s="439"/>
      <c r="P78" s="437"/>
      <c r="Q78" s="439"/>
      <c r="R78" s="437"/>
      <c r="S78" s="439"/>
      <c r="T78" s="437"/>
      <c r="U78" s="439"/>
      <c r="V78" s="437"/>
      <c r="W78" s="438"/>
      <c r="X78" s="438"/>
      <c r="Y78" s="439"/>
      <c r="Z78" s="437"/>
      <c r="AA78" s="438"/>
      <c r="AB78" s="438"/>
      <c r="AC78" s="438"/>
      <c r="AD78" s="438"/>
      <c r="AE78" s="439"/>
    </row>
    <row r="79" spans="1:31" ht="33" customHeight="1" x14ac:dyDescent="0.25">
      <c r="A79" s="148">
        <v>14</v>
      </c>
      <c r="B79" s="437"/>
      <c r="C79" s="438"/>
      <c r="D79" s="438"/>
      <c r="E79" s="438"/>
      <c r="F79" s="438"/>
      <c r="G79" s="439"/>
      <c r="H79" s="148"/>
      <c r="I79" s="437"/>
      <c r="J79" s="438"/>
      <c r="K79" s="439"/>
      <c r="L79" s="437"/>
      <c r="M79" s="438"/>
      <c r="N79" s="438"/>
      <c r="O79" s="439"/>
      <c r="P79" s="437"/>
      <c r="Q79" s="439"/>
      <c r="R79" s="437"/>
      <c r="S79" s="439"/>
      <c r="T79" s="437"/>
      <c r="U79" s="439"/>
      <c r="V79" s="437"/>
      <c r="W79" s="438"/>
      <c r="X79" s="438"/>
      <c r="Y79" s="439"/>
      <c r="Z79" s="437"/>
      <c r="AA79" s="438"/>
      <c r="AB79" s="438"/>
      <c r="AC79" s="438"/>
      <c r="AD79" s="438"/>
      <c r="AE79" s="439"/>
    </row>
    <row r="80" spans="1:31" ht="33" customHeight="1" x14ac:dyDescent="0.25">
      <c r="A80" s="148">
        <v>15</v>
      </c>
      <c r="B80" s="437"/>
      <c r="C80" s="438"/>
      <c r="D80" s="438"/>
      <c r="E80" s="438"/>
      <c r="F80" s="438"/>
      <c r="G80" s="439"/>
      <c r="H80" s="148"/>
      <c r="I80" s="437"/>
      <c r="J80" s="438"/>
      <c r="K80" s="439"/>
      <c r="L80" s="437"/>
      <c r="M80" s="438"/>
      <c r="N80" s="438"/>
      <c r="O80" s="439"/>
      <c r="P80" s="437"/>
      <c r="Q80" s="439"/>
      <c r="R80" s="437"/>
      <c r="S80" s="439"/>
      <c r="T80" s="437"/>
      <c r="U80" s="439"/>
      <c r="V80" s="437"/>
      <c r="W80" s="438"/>
      <c r="X80" s="438"/>
      <c r="Y80" s="439"/>
      <c r="Z80" s="437"/>
      <c r="AA80" s="438"/>
      <c r="AB80" s="438"/>
      <c r="AC80" s="438"/>
      <c r="AD80" s="438"/>
      <c r="AE80" s="439"/>
    </row>
    <row r="81" spans="1:31" ht="33" customHeight="1" x14ac:dyDescent="0.25">
      <c r="A81" s="148" t="s">
        <v>229</v>
      </c>
      <c r="B81" s="437"/>
      <c r="C81" s="438"/>
      <c r="D81" s="438"/>
      <c r="E81" s="438"/>
      <c r="F81" s="438"/>
      <c r="G81" s="439"/>
      <c r="H81" s="148"/>
      <c r="I81" s="437"/>
      <c r="J81" s="438"/>
      <c r="K81" s="439"/>
      <c r="L81" s="437"/>
      <c r="M81" s="438"/>
      <c r="N81" s="438"/>
      <c r="O81" s="439"/>
      <c r="P81" s="437"/>
      <c r="Q81" s="439"/>
      <c r="R81" s="437"/>
      <c r="S81" s="439"/>
      <c r="T81" s="437"/>
      <c r="U81" s="439"/>
      <c r="V81" s="437"/>
      <c r="W81" s="438"/>
      <c r="X81" s="438"/>
      <c r="Y81" s="439"/>
      <c r="Z81" s="437"/>
      <c r="AA81" s="438"/>
      <c r="AB81" s="438"/>
      <c r="AC81" s="438"/>
      <c r="AD81" s="438"/>
      <c r="AE81" s="439"/>
    </row>
    <row r="82" spans="1:31" ht="20.25" x14ac:dyDescent="0.25">
      <c r="A82" s="148"/>
      <c r="B82" s="437"/>
      <c r="C82" s="438"/>
      <c r="D82" s="438"/>
      <c r="E82" s="438"/>
      <c r="F82" s="438"/>
      <c r="G82" s="439"/>
      <c r="H82" s="148"/>
      <c r="I82" s="437"/>
      <c r="J82" s="438"/>
      <c r="K82" s="439"/>
      <c r="L82" s="437"/>
      <c r="M82" s="438"/>
      <c r="N82" s="438"/>
      <c r="O82" s="439"/>
      <c r="P82" s="437"/>
      <c r="Q82" s="439"/>
      <c r="R82" s="437"/>
      <c r="S82" s="439"/>
      <c r="T82" s="437"/>
      <c r="U82" s="439"/>
      <c r="V82" s="437"/>
      <c r="W82" s="438"/>
      <c r="X82" s="438"/>
      <c r="Y82" s="439"/>
      <c r="Z82" s="437"/>
      <c r="AA82" s="438"/>
      <c r="AB82" s="438"/>
      <c r="AC82" s="438"/>
      <c r="AD82" s="438"/>
      <c r="AE82" s="439"/>
    </row>
    <row r="83" spans="1:31" ht="20.25" x14ac:dyDescent="0.25">
      <c r="A83" s="148"/>
      <c r="B83" s="437"/>
      <c r="C83" s="438"/>
      <c r="D83" s="438"/>
      <c r="E83" s="438"/>
      <c r="F83" s="438"/>
      <c r="G83" s="439"/>
      <c r="H83" s="148"/>
      <c r="I83" s="437"/>
      <c r="J83" s="438"/>
      <c r="K83" s="439"/>
      <c r="L83" s="437"/>
      <c r="M83" s="438"/>
      <c r="N83" s="438"/>
      <c r="O83" s="439"/>
      <c r="P83" s="437"/>
      <c r="Q83" s="439"/>
      <c r="R83" s="437"/>
      <c r="S83" s="439"/>
      <c r="T83" s="437"/>
      <c r="U83" s="439"/>
      <c r="V83" s="437"/>
      <c r="W83" s="438"/>
      <c r="X83" s="438"/>
      <c r="Y83" s="439"/>
      <c r="Z83" s="437"/>
      <c r="AA83" s="438"/>
      <c r="AB83" s="438"/>
      <c r="AC83" s="438"/>
      <c r="AD83" s="438"/>
      <c r="AE83" s="439"/>
    </row>
    <row r="84" spans="1:31" ht="20.25" x14ac:dyDescent="0.25">
      <c r="A84" s="148"/>
      <c r="B84" s="437"/>
      <c r="C84" s="438"/>
      <c r="D84" s="438"/>
      <c r="E84" s="438"/>
      <c r="F84" s="438"/>
      <c r="G84" s="439"/>
      <c r="H84" s="148"/>
      <c r="I84" s="437"/>
      <c r="J84" s="438"/>
      <c r="K84" s="439"/>
      <c r="L84" s="437"/>
      <c r="M84" s="438"/>
      <c r="N84" s="438"/>
      <c r="O84" s="439"/>
      <c r="P84" s="437"/>
      <c r="Q84" s="439"/>
      <c r="R84" s="437"/>
      <c r="S84" s="439"/>
      <c r="T84" s="437"/>
      <c r="U84" s="439"/>
      <c r="V84" s="437"/>
      <c r="W84" s="438"/>
      <c r="X84" s="438"/>
      <c r="Y84" s="439"/>
      <c r="Z84" s="437"/>
      <c r="AA84" s="438"/>
      <c r="AB84" s="438"/>
      <c r="AC84" s="438"/>
      <c r="AD84" s="438"/>
      <c r="AE84" s="439"/>
    </row>
    <row r="85" spans="1:31" ht="20.25" x14ac:dyDescent="0.25">
      <c r="A85" s="549" t="s">
        <v>128</v>
      </c>
      <c r="B85" s="550"/>
      <c r="C85" s="550"/>
      <c r="D85" s="550"/>
      <c r="E85" s="550"/>
      <c r="F85" s="550"/>
      <c r="G85" s="551"/>
      <c r="H85" s="156"/>
      <c r="I85" s="568"/>
      <c r="J85" s="569"/>
      <c r="K85" s="570"/>
      <c r="L85" s="568"/>
      <c r="M85" s="569"/>
      <c r="N85" s="569"/>
      <c r="O85" s="570"/>
      <c r="P85" s="568"/>
      <c r="Q85" s="570"/>
      <c r="R85" s="568"/>
      <c r="S85" s="570"/>
      <c r="T85" s="568"/>
      <c r="U85" s="570"/>
      <c r="V85" s="568"/>
      <c r="W85" s="569"/>
      <c r="X85" s="569"/>
      <c r="Y85" s="570"/>
      <c r="Z85" s="437"/>
      <c r="AA85" s="438"/>
      <c r="AB85" s="438"/>
      <c r="AC85" s="438"/>
      <c r="AD85" s="438"/>
      <c r="AE85" s="439"/>
    </row>
    <row r="86" spans="1:31" ht="87.75" customHeight="1" x14ac:dyDescent="0.25">
      <c r="B86" s="552" t="s">
        <v>277</v>
      </c>
      <c r="C86" s="552"/>
      <c r="D86" s="552"/>
      <c r="E86" s="552"/>
      <c r="F86" s="552"/>
      <c r="G86" s="552"/>
      <c r="H86" s="552"/>
      <c r="I86" s="552"/>
      <c r="J86" s="552"/>
      <c r="K86" s="552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553" t="s">
        <v>232</v>
      </c>
      <c r="W86" s="553"/>
      <c r="X86" s="553"/>
      <c r="Y86" s="553"/>
    </row>
    <row r="87" spans="1:31" ht="22.5" customHeight="1" x14ac:dyDescent="0.25">
      <c r="B87" s="554" t="s">
        <v>226</v>
      </c>
      <c r="C87" s="554"/>
      <c r="D87" s="554"/>
      <c r="E87" s="554"/>
      <c r="F87" s="554"/>
      <c r="G87" s="554"/>
      <c r="H87" s="554"/>
      <c r="I87" s="554"/>
      <c r="J87" s="154"/>
      <c r="K87" s="155"/>
      <c r="L87" s="155"/>
      <c r="M87" s="155"/>
      <c r="N87" s="555" t="s">
        <v>227</v>
      </c>
      <c r="O87" s="555"/>
      <c r="P87" s="555"/>
      <c r="Q87" s="155"/>
      <c r="R87" s="154"/>
      <c r="S87" s="154"/>
      <c r="T87" s="155"/>
      <c r="U87" s="155"/>
      <c r="V87" s="555" t="s">
        <v>228</v>
      </c>
      <c r="W87" s="555"/>
      <c r="X87" s="555"/>
      <c r="Y87" s="555"/>
    </row>
  </sheetData>
  <mergeCells count="441">
    <mergeCell ref="B86:K86"/>
    <mergeCell ref="V86:Y86"/>
    <mergeCell ref="B87:I87"/>
    <mergeCell ref="N87:P87"/>
    <mergeCell ref="V87:Y87"/>
    <mergeCell ref="L27:M28"/>
    <mergeCell ref="L29:M29"/>
    <mergeCell ref="L30:M30"/>
    <mergeCell ref="L31:M31"/>
    <mergeCell ref="L32:M32"/>
    <mergeCell ref="L33:M33"/>
    <mergeCell ref="L34:M34"/>
    <mergeCell ref="L35:M35"/>
    <mergeCell ref="L36:M36"/>
    <mergeCell ref="P64:S64"/>
    <mergeCell ref="H64:O64"/>
    <mergeCell ref="B64:G65"/>
    <mergeCell ref="I85:K85"/>
    <mergeCell ref="L85:O85"/>
    <mergeCell ref="P85:Q85"/>
    <mergeCell ref="R85:S85"/>
    <mergeCell ref="T85:U85"/>
    <mergeCell ref="V85:Y85"/>
    <mergeCell ref="B81:G81"/>
    <mergeCell ref="Z85:AE85"/>
    <mergeCell ref="A85:G85"/>
    <mergeCell ref="B83:G83"/>
    <mergeCell ref="I83:K83"/>
    <mergeCell ref="L83:O83"/>
    <mergeCell ref="P83:Q83"/>
    <mergeCell ref="R83:S83"/>
    <mergeCell ref="T83:U83"/>
    <mergeCell ref="V83:Y83"/>
    <mergeCell ref="Z83:AE83"/>
    <mergeCell ref="B84:G84"/>
    <mergeCell ref="I84:K84"/>
    <mergeCell ref="L84:O84"/>
    <mergeCell ref="P84:Q84"/>
    <mergeCell ref="R84:S84"/>
    <mergeCell ref="T84:U84"/>
    <mergeCell ref="V84:Y84"/>
    <mergeCell ref="Z84:AE84"/>
    <mergeCell ref="I81:K81"/>
    <mergeCell ref="L81:O81"/>
    <mergeCell ref="P81:Q81"/>
    <mergeCell ref="R81:S81"/>
    <mergeCell ref="T81:U81"/>
    <mergeCell ref="V81:Y81"/>
    <mergeCell ref="Z81:AE81"/>
    <mergeCell ref="B82:G82"/>
    <mergeCell ref="I82:K82"/>
    <mergeCell ref="L82:O82"/>
    <mergeCell ref="P82:Q82"/>
    <mergeCell ref="R82:S82"/>
    <mergeCell ref="T82:U82"/>
    <mergeCell ref="V82:Y82"/>
    <mergeCell ref="Z82:AE82"/>
    <mergeCell ref="T78:U78"/>
    <mergeCell ref="V78:Y78"/>
    <mergeCell ref="Z78:AE78"/>
    <mergeCell ref="T79:U79"/>
    <mergeCell ref="V79:Y79"/>
    <mergeCell ref="Z79:AE79"/>
    <mergeCell ref="B80:G80"/>
    <mergeCell ref="I80:K80"/>
    <mergeCell ref="L80:O80"/>
    <mergeCell ref="P80:Q80"/>
    <mergeCell ref="R80:S80"/>
    <mergeCell ref="T80:U80"/>
    <mergeCell ref="V80:Y80"/>
    <mergeCell ref="Z80:AE80"/>
    <mergeCell ref="B78:G78"/>
    <mergeCell ref="B79:G79"/>
    <mergeCell ref="I78:K78"/>
    <mergeCell ref="I79:K79"/>
    <mergeCell ref="L78:O78"/>
    <mergeCell ref="L79:O79"/>
    <mergeCell ref="P78:Q78"/>
    <mergeCell ref="P79:Q79"/>
    <mergeCell ref="T75:U75"/>
    <mergeCell ref="V75:Y75"/>
    <mergeCell ref="Z75:AE75"/>
    <mergeCell ref="T76:U76"/>
    <mergeCell ref="V76:Y76"/>
    <mergeCell ref="Z76:AE76"/>
    <mergeCell ref="T77:U77"/>
    <mergeCell ref="V77:Y77"/>
    <mergeCell ref="Z77:AE77"/>
    <mergeCell ref="T72:U72"/>
    <mergeCell ref="V72:Y72"/>
    <mergeCell ref="Z72:AE72"/>
    <mergeCell ref="T73:U73"/>
    <mergeCell ref="V73:Y73"/>
    <mergeCell ref="Z73:AE73"/>
    <mergeCell ref="T74:U74"/>
    <mergeCell ref="V74:Y74"/>
    <mergeCell ref="Z74:AE74"/>
    <mergeCell ref="T69:U69"/>
    <mergeCell ref="V69:Y69"/>
    <mergeCell ref="Z69:AE69"/>
    <mergeCell ref="T70:U70"/>
    <mergeCell ref="V70:Y70"/>
    <mergeCell ref="Z70:AE70"/>
    <mergeCell ref="T71:U71"/>
    <mergeCell ref="V71:Y71"/>
    <mergeCell ref="Z71:AE71"/>
    <mergeCell ref="T65:U65"/>
    <mergeCell ref="V65:Y65"/>
    <mergeCell ref="T66:U66"/>
    <mergeCell ref="T67:U67"/>
    <mergeCell ref="T68:U68"/>
    <mergeCell ref="Z65:AE65"/>
    <mergeCell ref="Z66:AE66"/>
    <mergeCell ref="Z67:AE67"/>
    <mergeCell ref="Z68:AE68"/>
    <mergeCell ref="V66:Y66"/>
    <mergeCell ref="V67:Y67"/>
    <mergeCell ref="V68:Y68"/>
    <mergeCell ref="R74:S74"/>
    <mergeCell ref="R75:S75"/>
    <mergeCell ref="R76:S76"/>
    <mergeCell ref="R77:S77"/>
    <mergeCell ref="R78:S78"/>
    <mergeCell ref="R79:S79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R66:S66"/>
    <mergeCell ref="R67:S67"/>
    <mergeCell ref="R68:S68"/>
    <mergeCell ref="R69:S69"/>
    <mergeCell ref="R70:S70"/>
    <mergeCell ref="R71:S71"/>
    <mergeCell ref="R72:S72"/>
    <mergeCell ref="R73:S73"/>
    <mergeCell ref="L75:O75"/>
    <mergeCell ref="L76:O76"/>
    <mergeCell ref="B77:G77"/>
    <mergeCell ref="I75:K75"/>
    <mergeCell ref="I76:K76"/>
    <mergeCell ref="I77:K77"/>
    <mergeCell ref="L77:O77"/>
    <mergeCell ref="P75:Q75"/>
    <mergeCell ref="P76:Q76"/>
    <mergeCell ref="P77:Q77"/>
    <mergeCell ref="I68:K68"/>
    <mergeCell ref="I69:K69"/>
    <mergeCell ref="I70:K70"/>
    <mergeCell ref="I71:K71"/>
    <mergeCell ref="I72:K72"/>
    <mergeCell ref="I73:K73"/>
    <mergeCell ref="I74:K74"/>
    <mergeCell ref="L69:O69"/>
    <mergeCell ref="L70:O70"/>
    <mergeCell ref="L71:O71"/>
    <mergeCell ref="L72:O72"/>
    <mergeCell ref="L73:O73"/>
    <mergeCell ref="L74:O74"/>
    <mergeCell ref="L68:O68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C8:F8"/>
    <mergeCell ref="G8:M8"/>
    <mergeCell ref="N8:Q8"/>
    <mergeCell ref="R8:U8"/>
    <mergeCell ref="V8:Y8"/>
    <mergeCell ref="Z8:AA8"/>
    <mergeCell ref="AB8:AC8"/>
    <mergeCell ref="AH8:AK8"/>
    <mergeCell ref="Z11:AA11"/>
    <mergeCell ref="AB11:AC11"/>
    <mergeCell ref="AB9:AC9"/>
    <mergeCell ref="AH9:AK9"/>
    <mergeCell ref="C10:F10"/>
    <mergeCell ref="G10:M10"/>
    <mergeCell ref="N10:Q10"/>
    <mergeCell ref="R10:U10"/>
    <mergeCell ref="V10:Y10"/>
    <mergeCell ref="Z10:AA10"/>
    <mergeCell ref="AB10:AC10"/>
    <mergeCell ref="AH10:AK10"/>
    <mergeCell ref="C9:F9"/>
    <mergeCell ref="G9:M9"/>
    <mergeCell ref="N9:Q9"/>
    <mergeCell ref="R9:U9"/>
    <mergeCell ref="V9:Y9"/>
    <mergeCell ref="Z9:AA9"/>
    <mergeCell ref="A15:A17"/>
    <mergeCell ref="B15:B17"/>
    <mergeCell ref="C15:F17"/>
    <mergeCell ref="G15:M17"/>
    <mergeCell ref="N15:P17"/>
    <mergeCell ref="Q15:Y15"/>
    <mergeCell ref="A11:M11"/>
    <mergeCell ref="N11:Q11"/>
    <mergeCell ref="R11:U11"/>
    <mergeCell ref="V11:Y11"/>
    <mergeCell ref="W18:Y18"/>
    <mergeCell ref="C19:F19"/>
    <mergeCell ref="G19:M19"/>
    <mergeCell ref="N19:P19"/>
    <mergeCell ref="Q19:S19"/>
    <mergeCell ref="T19:V19"/>
    <mergeCell ref="W19:Y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C21:F21"/>
    <mergeCell ref="G21:M21"/>
    <mergeCell ref="N21:P21"/>
    <mergeCell ref="Q21:S21"/>
    <mergeCell ref="T21:V21"/>
    <mergeCell ref="W21:Y21"/>
    <mergeCell ref="C20:F20"/>
    <mergeCell ref="G20:M20"/>
    <mergeCell ref="N20:P20"/>
    <mergeCell ref="Q20:S20"/>
    <mergeCell ref="T20:V20"/>
    <mergeCell ref="W20:Y20"/>
    <mergeCell ref="A22:M22"/>
    <mergeCell ref="N22:P22"/>
    <mergeCell ref="Q22:S22"/>
    <mergeCell ref="T22:V22"/>
    <mergeCell ref="W22:Y22"/>
    <mergeCell ref="A26:A28"/>
    <mergeCell ref="B26:F28"/>
    <mergeCell ref="G26:K26"/>
    <mergeCell ref="L26:P26"/>
    <mergeCell ref="Q26:U26"/>
    <mergeCell ref="V26:Z26"/>
    <mergeCell ref="AA26:AE26"/>
    <mergeCell ref="G27:G28"/>
    <mergeCell ref="H27:H28"/>
    <mergeCell ref="I27:I28"/>
    <mergeCell ref="K27:K28"/>
    <mergeCell ref="N27:N28"/>
    <mergeCell ref="O27:O28"/>
    <mergeCell ref="P27:P28"/>
    <mergeCell ref="X27:Y28"/>
    <mergeCell ref="Z27:Z28"/>
    <mergeCell ref="AA27:AB28"/>
    <mergeCell ref="AC27:AC28"/>
    <mergeCell ref="AD27:AD28"/>
    <mergeCell ref="AE27:AE28"/>
    <mergeCell ref="Q27:R28"/>
    <mergeCell ref="S27:S28"/>
    <mergeCell ref="T27:T28"/>
    <mergeCell ref="U27:U28"/>
    <mergeCell ref="V27:V28"/>
    <mergeCell ref="W27:W28"/>
    <mergeCell ref="B31:F31"/>
    <mergeCell ref="Q31:R31"/>
    <mergeCell ref="X31:Y31"/>
    <mergeCell ref="AA31:AB31"/>
    <mergeCell ref="B32:F32"/>
    <mergeCell ref="Q32:R32"/>
    <mergeCell ref="X32:Y32"/>
    <mergeCell ref="AA32:AB32"/>
    <mergeCell ref="B29:F29"/>
    <mergeCell ref="Q29:R29"/>
    <mergeCell ref="X29:Y29"/>
    <mergeCell ref="AA29:AB29"/>
    <mergeCell ref="B30:F30"/>
    <mergeCell ref="Q30:R30"/>
    <mergeCell ref="X30:Y30"/>
    <mergeCell ref="AA30:AB30"/>
    <mergeCell ref="B33:F33"/>
    <mergeCell ref="Q33:R33"/>
    <mergeCell ref="X33:Y33"/>
    <mergeCell ref="AA33:AB33"/>
    <mergeCell ref="B34:F34"/>
    <mergeCell ref="A35:F35"/>
    <mergeCell ref="Q35:R35"/>
    <mergeCell ref="X35:Y35"/>
    <mergeCell ref="AA35:AB35"/>
    <mergeCell ref="Q34:R34"/>
    <mergeCell ref="AA34:AB34"/>
    <mergeCell ref="X34:Y34"/>
    <mergeCell ref="A36:F36"/>
    <mergeCell ref="Q36:R36"/>
    <mergeCell ref="X36:Y36"/>
    <mergeCell ref="AA36:AB36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I65:K65"/>
    <mergeCell ref="L65:O65"/>
    <mergeCell ref="B66:G66"/>
    <mergeCell ref="B67:G67"/>
    <mergeCell ref="L66:O66"/>
    <mergeCell ref="L67:O67"/>
    <mergeCell ref="A47:D47"/>
    <mergeCell ref="E47:F47"/>
    <mergeCell ref="G47:H47"/>
    <mergeCell ref="I47:J47"/>
    <mergeCell ref="K47:L47"/>
    <mergeCell ref="B62:AD62"/>
    <mergeCell ref="M47:N47"/>
    <mergeCell ref="O47:P47"/>
    <mergeCell ref="Q47:R47"/>
    <mergeCell ref="S47:T47"/>
    <mergeCell ref="U47:Y47"/>
    <mergeCell ref="Z47:AE47"/>
    <mergeCell ref="I66:K66"/>
    <mergeCell ref="I67:K67"/>
    <mergeCell ref="A64:A65"/>
    <mergeCell ref="P65:Q65"/>
    <mergeCell ref="R65:S65"/>
    <mergeCell ref="T64:AE64"/>
    <mergeCell ref="A49:AE49"/>
    <mergeCell ref="A50:H51"/>
    <mergeCell ref="I50:K51"/>
    <mergeCell ref="L50:R50"/>
    <mergeCell ref="S50:X50"/>
    <mergeCell ref="Y50:AA51"/>
    <mergeCell ref="AB50:AE51"/>
    <mergeCell ref="L51:O51"/>
    <mergeCell ref="P51:R51"/>
    <mergeCell ref="S51:U51"/>
    <mergeCell ref="V51:X51"/>
    <mergeCell ref="A52:H52"/>
    <mergeCell ref="I52:K52"/>
    <mergeCell ref="L52:O52"/>
    <mergeCell ref="P52:R52"/>
    <mergeCell ref="S52:U52"/>
    <mergeCell ref="V52:X52"/>
    <mergeCell ref="Y52:AA52"/>
    <mergeCell ref="AB52:AE52"/>
    <mergeCell ref="A53:H53"/>
    <mergeCell ref="I53:K53"/>
    <mergeCell ref="L53:O53"/>
    <mergeCell ref="P53:R53"/>
    <mergeCell ref="S53:U53"/>
    <mergeCell ref="V53:X53"/>
    <mergeCell ref="Y53:AA53"/>
    <mergeCell ref="AB53:AE53"/>
    <mergeCell ref="A56:H56"/>
    <mergeCell ref="I56:K56"/>
    <mergeCell ref="L56:O56"/>
    <mergeCell ref="P56:R56"/>
    <mergeCell ref="S56:U56"/>
    <mergeCell ref="V56:X56"/>
    <mergeCell ref="Y56:AA56"/>
    <mergeCell ref="AB56:AE56"/>
    <mergeCell ref="A54:H54"/>
    <mergeCell ref="I54:K54"/>
    <mergeCell ref="L54:O54"/>
    <mergeCell ref="P54:R54"/>
    <mergeCell ref="S54:U54"/>
    <mergeCell ref="V54:X54"/>
    <mergeCell ref="Y54:AA54"/>
    <mergeCell ref="AB54:AE54"/>
    <mergeCell ref="A55:H55"/>
    <mergeCell ref="I55:K55"/>
    <mergeCell ref="L55:O55"/>
    <mergeCell ref="P55:R55"/>
    <mergeCell ref="S55:U55"/>
    <mergeCell ref="V55:X55"/>
    <mergeCell ref="Y55:AA55"/>
    <mergeCell ref="AB55:AE55"/>
  </mergeCells>
  <pageMargins left="0.27559055118110237" right="0.19685039370078741" top="0.23622047244094491" bottom="0.35433070866141736" header="0" footer="0"/>
  <pageSetup paperSize="9" scale="50" fitToHeight="0" orientation="landscape" r:id="rId1"/>
  <headerFooter alignWithMargins="0">
    <oddHeader xml:space="preserve">&amp;R
</oddHeader>
  </headerFooter>
  <rowBreaks count="2" manualBreakCount="2">
    <brk id="36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Звіт</vt:lpstr>
      <vt:lpstr>1.1. Інша інфо_1</vt:lpstr>
      <vt:lpstr>1.2. Інша інфо_2</vt:lpstr>
      <vt:lpstr>Звіт!Заголовки_для_печати</vt:lpstr>
      <vt:lpstr>'1.1. Інша інфо_1'!Область_печати</vt:lpstr>
      <vt:lpstr>'1.2. Інша інфо_2'!Область_печати</vt:lpstr>
      <vt:lpstr>Звіт!Область_печати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2021-08-13T11:28:17Z</dcterms:modified>
</cp:coreProperties>
</file>