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1"/>
  </bookViews>
  <sheets>
    <sheet name="dod 3" sheetId="1" r:id="rId1"/>
    <sheet name="dod 2" sheetId="2" r:id="rId2"/>
  </sheets>
  <definedNames>
    <definedName name="_xlnm._FilterDatabase" localSheetId="1" hidden="1">'dod 2'!$A$8:$Q$73</definedName>
    <definedName name="_xlnm._FilterDatabase" localSheetId="0" hidden="1">'dod 3'!$B$14:$P$82</definedName>
    <definedName name="Z_11AC6440_61C3_4852_8190_8999E8F40364_.wvu.FilterData" localSheetId="1" hidden="1">'dod 2'!$A$8:$Q$58</definedName>
    <definedName name="Z_1BDCE276_7339_44E6_B381_E5C4CEFAE7BF_.wvu.FilterData" localSheetId="1" hidden="1">'dod 2'!$A$8:$Q$73</definedName>
    <definedName name="Z_28997FF8_C6EF_4EB7_AE53_CE712CBB7746_.wvu.FilterData" localSheetId="1" hidden="1">'dod 2'!$A$8:$Q$58</definedName>
    <definedName name="Z_31FC14EC_B4AA_4144_99F2_5D86B82BE01F_.wvu.FilterData" localSheetId="1" hidden="1">'dod 2'!$A$8:$Q$58</definedName>
    <definedName name="Z_3E478DCD_EC0A_4AA2_A897_308C06E00A62_.wvu.FilterData" localSheetId="1" hidden="1">'dod 2'!$A$8:$Q$73</definedName>
    <definedName name="Z_445F1775_CED9_4D0B_A7BD_41493DC3AC4E_.wvu.FilterData" localSheetId="1" hidden="1">'dod 2'!$A$8:$Q$58</definedName>
    <definedName name="Z_48361BAD_8962_4A12_AC97_C282DE613703_.wvu.FilterData" localSheetId="1" hidden="1">'dod 2'!$A$8:$Q$58</definedName>
    <definedName name="Z_56D99FDE_5699_44AD_AA0B_F2B3FC854751_.wvu.FilterData" localSheetId="1" hidden="1">'dod 2'!$A$8:$Q$73</definedName>
    <definedName name="Z_6F106A4C_0BDB_4B41_B249_ECCE803744DB_.wvu.FilterData" localSheetId="1" hidden="1">'dod 2'!$A$8:$Q$58</definedName>
    <definedName name="Z_8ACD6896_2C32_485C_95AA_7BCA3249DD81_.wvu.FilterData" localSheetId="1" hidden="1">'dod 2'!$A$8:$Q$58</definedName>
    <definedName name="Z_8EAF6A76_D45E_47A7_B89D_C380A02EB2AE_.wvu.FilterData" localSheetId="1" hidden="1">'dod 2'!$A$8:$Q$73</definedName>
    <definedName name="Z_9721A3CD_3755_42CC_8166_6A911540B326_.wvu.FilterData" localSheetId="1" hidden="1">'dod 2'!$A$8:$Q$58</definedName>
    <definedName name="Z_9B78FD2B_9B01_4980_8301_268E668BE3A3_.wvu.FilterData" localSheetId="1" hidden="1">'dod 2'!$A$8:$Q$73</definedName>
    <definedName name="Z_C51CB9D0_868C_4048_B98E_075DB045FF17_.wvu.FilterData" localSheetId="1" hidden="1">'dod 2'!$A$8:$Q$73</definedName>
    <definedName name="Z_C82A7848_724A_498B_92F9_90C37C3827DB_.wvu.FilterData" localSheetId="1" hidden="1">'dod 2'!$A$8:$Q$73</definedName>
    <definedName name="Z_D045CBB3_E236_4B88_9BC4_A2FE8FE44B31_.wvu.FilterData" localSheetId="1" hidden="1">'dod 2'!$A$8:$Q$73</definedName>
    <definedName name="Z_D6A5DFF8_EF5E_40FF_A50E_B25B1F597FDE_.wvu.FilterData" localSheetId="1" hidden="1">'dod 2'!$A$8:$Q$73</definedName>
    <definedName name="Z_D6A5DFF8_EF5E_40FF_A50E_B25B1F597FDE_.wvu.PrintArea" localSheetId="1" hidden="1">'dod 2'!$A$1:$K$77</definedName>
    <definedName name="Z_D6A5DFF8_EF5E_40FF_A50E_B25B1F597FDE_.wvu.PrintTitles" localSheetId="1" hidden="1">'dod 2'!$7:$8</definedName>
    <definedName name="Z_D73771AD_3E6F_402A_9FCF_E7AE9A12229F_.wvu.FilterData" localSheetId="1" hidden="1">'dod 2'!$A$8:$Q$73</definedName>
    <definedName name="Z_DF5E3046_FFAF_4551_8634_989A1D0D3888_.wvu.FilterData" localSheetId="1" hidden="1">'dod 2'!$A$8:$Q$73</definedName>
    <definedName name="Z_E03E1436_B621_4C8D_8DEA_D88962720410_.wvu.FilterData" localSheetId="1" hidden="1">'dod 2'!$A$8:$Q$73</definedName>
    <definedName name="Z_EB9C9FFE_0593_441C_AAA2_54860C1497B2_.wvu.FilterData" localSheetId="1" hidden="1">'dod 2'!$A$8:$Q$73</definedName>
    <definedName name="Z_EBD4F76E_B62E_4938_95BF_9D94C0C7E94B_.wvu.FilterData" localSheetId="1" hidden="1">'dod 2'!$A$8:$Q$73</definedName>
    <definedName name="Z_F7C85F27_C133_4579_923F_B2800FCB2B15_.wvu.FilterData" localSheetId="1" hidden="1">'dod 2'!$A$8:$Q$58</definedName>
    <definedName name="_xlnm.Print_Titles" localSheetId="1">'dod 2'!$7:$9</definedName>
    <definedName name="_xlnm.Print_Titles" localSheetId="0">'dod 3'!$13:$14</definedName>
    <definedName name="_xlnm.Print_Area" localSheetId="1">'dod 2'!$A$1:$K$78</definedName>
    <definedName name="_xlnm.Print_Area" localSheetId="0">'dod 3'!$A$1:$L$88</definedName>
  </definedNames>
  <calcPr fullCalcOnLoad="1"/>
</workbook>
</file>

<file path=xl/sharedStrings.xml><?xml version="1.0" encoding="utf-8"?>
<sst xmlns="http://schemas.openxmlformats.org/spreadsheetml/2006/main" count="625" uniqueCount="333">
  <si>
    <t>1217310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</si>
  <si>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</si>
  <si>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</si>
  <si>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</si>
  <si>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</si>
  <si>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</si>
  <si>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</si>
  <si>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</si>
  <si>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</si>
  <si>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</si>
  <si>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4082</t>
  </si>
  <si>
    <t>Інші  програми та заходи у сфері охорони здоров’я</t>
  </si>
  <si>
    <t>2152</t>
  </si>
  <si>
    <t>1213210</t>
  </si>
  <si>
    <t>0813210</t>
  </si>
  <si>
    <t>0813242</t>
  </si>
  <si>
    <t>0990</t>
  </si>
  <si>
    <t>1050</t>
  </si>
  <si>
    <t>Організація та проведення громадських робіт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</si>
  <si>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</si>
  <si>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</si>
  <si>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</si>
  <si>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1040</t>
  </si>
  <si>
    <t>1510000</t>
  </si>
  <si>
    <t>1070</t>
  </si>
  <si>
    <t>1010</t>
  </si>
  <si>
    <t>1090</t>
  </si>
  <si>
    <t>0133</t>
  </si>
  <si>
    <t>0828</t>
  </si>
  <si>
    <t>0960</t>
  </si>
  <si>
    <t>0829</t>
  </si>
  <si>
    <t>0620</t>
  </si>
  <si>
    <t>0490</t>
  </si>
  <si>
    <t>0763</t>
  </si>
  <si>
    <t>0180</t>
  </si>
  <si>
    <t>Загальний фонд</t>
  </si>
  <si>
    <t>Спеціальний фонд</t>
  </si>
  <si>
    <t>3112</t>
  </si>
  <si>
    <t>3140</t>
  </si>
  <si>
    <t>15</t>
  </si>
  <si>
    <t>3033</t>
  </si>
  <si>
    <t>4060</t>
  </si>
  <si>
    <t>6030</t>
  </si>
  <si>
    <t>0470</t>
  </si>
  <si>
    <t>грн.</t>
  </si>
  <si>
    <t>О320</t>
  </si>
  <si>
    <t>08</t>
  </si>
  <si>
    <t>0800000</t>
  </si>
  <si>
    <t>0810000</t>
  </si>
  <si>
    <t>0813033</t>
  </si>
  <si>
    <t>3700000</t>
  </si>
  <si>
    <t>37</t>
  </si>
  <si>
    <t>3710000</t>
  </si>
  <si>
    <t>Інша діяльність у сфері державного управління</t>
  </si>
  <si>
    <t>Забезпечення діяльності палаців і будинків культури, клубів, центрів дозвілля  та інших клубних закладів</t>
  </si>
  <si>
    <t>0600000</t>
  </si>
  <si>
    <t>06</t>
  </si>
  <si>
    <t>0610000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</si>
  <si>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</si>
  <si>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</si>
  <si>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</si>
  <si>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</si>
  <si>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</t>
  </si>
  <si>
    <t>1200000</t>
  </si>
  <si>
    <t>1210000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</si>
  <si>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</si>
  <si>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</si>
  <si>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</si>
  <si>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</si>
  <si>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</si>
  <si>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</si>
  <si>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</si>
  <si>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</si>
  <si>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</si>
  <si>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</si>
  <si>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</si>
  <si>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</si>
  <si>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</si>
  <si>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</si>
  <si>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</si>
  <si>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</si>
  <si>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</si>
  <si>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</si>
  <si>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</si>
  <si>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</si>
  <si>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</si>
  <si>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</si>
  <si>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</si>
  <si>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</si>
  <si>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</si>
  <si>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</si>
  <si>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</si>
  <si>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</si>
  <si>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</si>
  <si>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</si>
  <si>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</si>
  <si>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</si>
  <si>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</si>
  <si>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</si>
  <si>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</si>
  <si>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</si>
  <si>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</si>
  <si>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</si>
  <si>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</si>
  <si>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0421</t>
  </si>
  <si>
    <t>0921</t>
  </si>
  <si>
    <t>0910</t>
  </si>
  <si>
    <t>Інші програми та заходи у сфері освіти</t>
  </si>
  <si>
    <t>0810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</si>
  <si>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</si>
  <si>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</si>
  <si>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</si>
  <si>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</si>
  <si>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0210000</t>
  </si>
  <si>
    <t>0210180</t>
  </si>
  <si>
    <t>0213112</t>
  </si>
  <si>
    <t>0213210</t>
  </si>
  <si>
    <t>0213242</t>
  </si>
  <si>
    <t>0217693</t>
  </si>
  <si>
    <t>0218110</t>
  </si>
  <si>
    <t>1217330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</si>
  <si>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</si>
  <si>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</si>
  <si>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</si>
  <si>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</si>
  <si>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</si>
  <si>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</si>
  <si>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</si>
  <si>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</si>
  <si>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</si>
  <si>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</si>
  <si>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</si>
  <si>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</si>
  <si>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</si>
  <si>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</si>
  <si>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0212144</t>
  </si>
  <si>
    <t>0212152</t>
  </si>
  <si>
    <t xml:space="preserve">Інші заходи в галузі культури і мистецтва </t>
  </si>
  <si>
    <t>1217130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</si>
  <si>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</si>
  <si>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</si>
  <si>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</si>
  <si>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</si>
  <si>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</si>
  <si>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</si>
  <si>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</si>
  <si>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</si>
  <si>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</si>
  <si>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Будівництво центру стерилізації та адопції (прилаштування) тварин по вул.Берегівська-об’їзна у м.Мукачево</t>
  </si>
  <si>
    <t>Реконструкція вул.Гвардійська у м.Мукачево</t>
  </si>
  <si>
    <t>Влаштування скверу по вул. Першотравнева Набережна у м. Мукачево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</si>
  <si>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</si>
  <si>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</si>
  <si>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</si>
  <si>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</si>
  <si>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</si>
  <si>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</si>
  <si>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</si>
  <si>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</si>
  <si>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</si>
  <si>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Будівництво об'єктів  житлово-комунального господарства</t>
  </si>
  <si>
    <t>Будівництво інших об'єктів  комунальної власності</t>
  </si>
  <si>
    <t>Будівництво кругового руху на перехресті вул. Валенберга Рауля та Беляєва Павла космонавта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</si>
  <si>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</si>
  <si>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</si>
  <si>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Реконструкція скверу по вул. Федорова Івана у м .Мукачево</t>
  </si>
  <si>
    <t>Будівництво паркомісць для туристичних автобусів по вул.Ужгородська біля МДУ у м. Мукачево</t>
  </si>
  <si>
    <t>Рішення  сесії ММР  № 29  від 03.12.2020 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</si>
  <si>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</si>
  <si>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</si>
  <si>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</si>
  <si>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0611142</t>
  </si>
  <si>
    <t>1142</t>
  </si>
  <si>
    <t>Надання дошкільної освіти</t>
  </si>
  <si>
    <t>1080</t>
  </si>
  <si>
    <t>Розроблення схем планування та забудови територій (містобудівної документації)</t>
  </si>
  <si>
    <t>0614082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</si>
  <si>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</si>
  <si>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</si>
  <si>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</si>
  <si>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</si>
  <si>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</si>
  <si>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"Захисту прав дітей" на 2022-2024 роки</t>
  </si>
  <si>
    <t>Рішення сесії ММР  № 522 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</si>
  <si>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</si>
  <si>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</si>
  <si>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</si>
  <si>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</si>
  <si>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</si>
  <si>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</si>
  <si>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</si>
  <si>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</si>
  <si>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</si>
  <si>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</si>
  <si>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</si>
  <si>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</si>
  <si>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</si>
  <si>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</si>
  <si>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481 від  26.08.2021 р.</t>
  </si>
  <si>
    <t>Програма удосконалення цивільного захисту та оборонної роботи  Мукачівської міської територіальної громади на 2022-2024 роки</t>
  </si>
  <si>
    <t>Рішення сесії ММР № 521 від 30.09.2021р.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</si>
  <si>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</si>
  <si>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</si>
  <si>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 xml:space="preserve">Рішення  сесії ММР  № 301 від 29.04.2021 р. 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</si>
  <si>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</si>
  <si>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</si>
  <si>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</si>
  <si>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</si>
  <si>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>Програма розвитку фізичної культури і спорту Мукачівської міської територіальної громади на 2022-2024 роки</t>
  </si>
  <si>
    <t xml:space="preserve">Рішення  сесії ММР  № 488 від 26.08.2021 р. </t>
  </si>
  <si>
    <t xml:space="preserve">Рішення  сесії ММР  № 264 від 25.03.2021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</si>
  <si>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</si>
  <si>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Програма розвитку культури і мистецтв Мукачівської міської  територіальної громади на 2022 -2024  роки </t>
  </si>
  <si>
    <t>ОБСЯГИ</t>
  </si>
  <si>
    <t>капітальних вкладень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</si>
  <si>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</si>
  <si>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</si>
  <si>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</si>
  <si>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</si>
  <si>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</si>
  <si>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</si>
  <si>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</si>
  <si>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</si>
  <si>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</si>
  <si>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від 26.08.2021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</si>
  <si>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</si>
  <si>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 xml:space="preserve"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</si>
  <si>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</si>
  <si>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від 26.08.2021</t>
  </si>
  <si>
    <t>Програма підтримки ММКП «Міжнародний аеропорт Мукачево» на 2022-2024 роки</t>
  </si>
  <si>
    <t>Рішення  сесії ММР  №494 від  26.08.2021р.</t>
  </si>
  <si>
    <t>Рішення  сесії ММР  №495 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</si>
  <si>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</si>
  <si>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</si>
  <si>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</si>
  <si>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</si>
  <si>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 xml:space="preserve">Програма благоустрою території Мукачівської міської  територіальної громади на 2022-2024 роки   </t>
  </si>
  <si>
    <t>Програма  додаткового соціально-медичного захисту жителів Мукачівської міської територіальної громади на 2022-2024 роки.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</si>
  <si>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</si>
  <si>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</si>
  <si>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</si>
  <si>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</si>
  <si>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7670</t>
  </si>
  <si>
    <t>Внески до статутного капіталу суб'єктів господарювання</t>
  </si>
  <si>
    <t>1217670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</si>
  <si>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</si>
  <si>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</si>
  <si>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</si>
  <si>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1517461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</si>
  <si>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</si>
  <si>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</si>
  <si>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</si>
  <si>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2021-2022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</si>
  <si>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</si>
  <si>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</si>
  <si>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</si>
  <si>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</si>
  <si>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</si>
  <si>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</si>
  <si>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сільського клубу по вул. Ярослава Мудрого, 66А с. Ключарки Мукачівської ОТГ</t>
  </si>
  <si>
    <t>Реконструкція СШ № 16 по вул. Шевченка, 68 в м. Мукачево. Коригування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</si>
  <si>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</si>
  <si>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</si>
  <si>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</si>
  <si>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</si>
  <si>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Будівництво кругового руху на перехресті вул. Духновича Олександра та Стуса Василя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</si>
  <si>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</si>
  <si>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</si>
  <si>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</si>
  <si>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</si>
  <si>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</si>
  <si>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</si>
  <si>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</si>
  <si>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</si>
  <si>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</si>
  <si>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кругового руху на перехресті вул. Берегівська - вул. 26 Жовтня - вул. Шевченка Тараса у м. Мукачево</t>
  </si>
  <si>
    <t>Проектування, реставрація та охорона пам'яток архітектури</t>
  </si>
  <si>
    <t>Утримання та розвиток мостів/шляхопроводів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</si>
  <si>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</si>
  <si>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</si>
  <si>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</si>
  <si>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</si>
  <si>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</si>
  <si>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вул.Солов’їна у м.Мукачево</t>
  </si>
  <si>
    <t>Реконструкція вул.Робоча у м.Мукачево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</si>
  <si>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</si>
  <si>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перехрестя вул. Миру та вул. Нижнянська у с.Лавки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</si>
  <si>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</si>
  <si>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</si>
  <si>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у 2022 році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</si>
  <si>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</si>
  <si>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</si>
  <si>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1511010</t>
  </si>
  <si>
    <t>1511021</t>
  </si>
  <si>
    <t>1514060</t>
  </si>
  <si>
    <t>1511080</t>
  </si>
  <si>
    <t>Програма реформування та підтримки водопровідного та каналізаційного господарства на території Мукачівської міської територіальної громади  на 2022 - 2024 роки</t>
  </si>
  <si>
    <t>в т.ч. за рахунок коштів місцевого запозичення</t>
  </si>
  <si>
    <t>1517324</t>
  </si>
  <si>
    <t>7324</t>
  </si>
  <si>
    <t>Будівництво установ та закладів культури</t>
  </si>
  <si>
    <t>Будівництво центру безпеки громадян по вул. Лавківська, б/н в м. Мукачево</t>
  </si>
  <si>
    <t>Програма капітального ремонту об’єктів Мукчівської міської територіальної громади на 2022-20224 роки</t>
  </si>
  <si>
    <t>2020-2022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</si>
  <si>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</si>
  <si>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2019-2022</t>
  </si>
  <si>
    <t>2018-2022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</si>
  <si>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</si>
  <si>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</si>
  <si>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 xml:space="preserve">Утримання та розвиток автомобільних доріг та дорожньої інфраструктури за рахунок коштів місцевого бюджету
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</si>
  <si>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</si>
  <si>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 xml:space="preserve">Додаток 3
до Програми економічного і соціального розвитку Мукачівської міської територіальної громади на 2022 рік та основні напрямки розвитку на 2023-2024 роки    </t>
  </si>
  <si>
    <t xml:space="preserve"> Перелік місцевих /регіональних  програм, які фінансуватимуться за рахунок коштів бюджету Мукачівської міської територіальної громади  у 2022 році</t>
  </si>
  <si>
    <t xml:space="preserve">Додаток 2
до Програми економічного і соціального розвитку Мукачівської міської терииторіальної громади на 2022 рік та основні напрямки розвитку на 2023-2024 роки    </t>
  </si>
  <si>
    <t>Секретар міської ради</t>
  </si>
  <si>
    <t>Яна  ЧУБИРКО</t>
  </si>
  <si>
    <t>Яна ЧУБИРКО</t>
  </si>
  <si>
    <t>Рішення сесії ММР  № 680 від 17.12.2021 р.</t>
  </si>
  <si>
    <t>Рішення сесії ММР  № 681 від 17.12.2021 р.</t>
  </si>
  <si>
    <t>Рішення сесії ММР  № 683 від 17.12.2021 р.</t>
  </si>
  <si>
    <t>Рішення сесії ММР  № 682 від 17.12.2021 р.</t>
  </si>
  <si>
    <t>Рішення сесії ММР  № 684 від 17.12.2021 р.</t>
  </si>
  <si>
    <t>Рішення  сесії ММР  № 686  від 17.12.2021р.</t>
  </si>
  <si>
    <t>Рішення сесії ММР  № 688 від 17.12.2021 р.</t>
  </si>
  <si>
    <t>Рішення сесії ММР  № 689 від 17.12.2021 р.</t>
  </si>
  <si>
    <t>Рішення сесії ММР  № 690 від 17.12.2021 р.</t>
  </si>
  <si>
    <t>Рішення сесії ММР  № 687 від 17.12.2021 р.</t>
  </si>
  <si>
    <t>Рішення сесії ММР  № 685 від 17.12.2021 р.</t>
  </si>
  <si>
    <t>Рішення сесії ММР  № 691 від 17.12.2021 р.</t>
  </si>
  <si>
    <t>Рішення сесії ММР  № 608 від 25.11.2021 р.</t>
  </si>
  <si>
    <t>Рішення сесії ММР  № 610  від 25.11.2021р.</t>
  </si>
  <si>
    <t>Рішення  сесії ММР  № 613  від 25.11.2021 р.</t>
  </si>
  <si>
    <t>Рішення сесії ММР  № 482 від  26.08.2021 р.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</si>
</sst>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;\(#,##0.00\)"/>
    <numFmt numFmtId="196" formatCode="0.0%"/>
    <numFmt numFmtId="197" formatCode="0.0000"/>
    <numFmt numFmtId="198" formatCode="0.0"/>
    <numFmt numFmtId="199" formatCode="#,##0.000"/>
    <numFmt numFmtId="200" formatCode="#,##0.0000"/>
    <numFmt numFmtId="201" formatCode="[$-422]d\ mmmm\ yyyy&quot; р.&quot;"/>
    <numFmt numFmtId="202" formatCode="0.000%"/>
    <numFmt numFmtId="203" formatCode="0.0000%"/>
    <numFmt numFmtId="204" formatCode="0.00000000"/>
    <numFmt numFmtId="205" formatCode="0.0000000"/>
    <numFmt numFmtId="206" formatCode="0.000000"/>
    <numFmt numFmtId="207" formatCode="0.00000"/>
    <numFmt numFmtId="208" formatCode="0.000"/>
    <numFmt numFmtId="209" formatCode="#,##0_ ;\-#,##0\ "/>
    <numFmt numFmtId="210" formatCode="#,##0.0_ ;\-#,##0.0\ "/>
    <numFmt numFmtId="211" formatCode="&quot;Так&quot;;&quot;Так&quot;;&quot;Ні&quot;"/>
    <numFmt numFmtId="212" formatCode="&quot;True&quot;;&quot;True&quot;;&quot;False&quot;"/>
    <numFmt numFmtId="213" formatCode="&quot;Увімк&quot;;&quot;Увімк&quot;;&quot;Вимк&quot;"/>
    <numFmt numFmtId="214" formatCode="[$¥€-2]\ ###,000_);[Red]\([$€-2]\ ###,000\)"/>
    <numFmt numFmtId="215" formatCode="0_ ;[Red]\-0\ "/>
    <numFmt numFmtId="216" formatCode="#,##0.00\ _₴"/>
    <numFmt numFmtId="217" formatCode="#,##0_ ;[Red]\-#,##0\ "/>
    <numFmt numFmtId="218" formatCode="#,##0.00_ ;\-#,##0.00\ "/>
    <numFmt numFmtId="219" formatCode="_-* #,##0\ _г_р_н_._-;\-* #,##0\ _г_р_н_._-;_-* &quot;-&quot;??\ _г_р_н_._-;_-@_-"/>
    <numFmt numFmtId="220" formatCode="_-* #,##0.0_₴_-;\-* #,##0.0_₴_-;_-* &quot;-&quot;??_₴_-;_-@_-"/>
    <numFmt numFmtId="221" formatCode="#,##0.00;\-#,##0.00;#,&quot;-&quot;"/>
    <numFmt numFmtId="222" formatCode="_-* #,##0.000_₴_-;\-* #,##0.000_₴_-;_-* &quot;-&quot;??_₴_-;_-@_-"/>
    <numFmt numFmtId="223" formatCode="_-* #,##0.000_₴_-;\-* #,##0.000_₴_-;_-* &quot;-&quot;???_₴_-;_-@_-"/>
  </numFmts>
  <fonts count="73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2" borderId="0" applyNumberFormat="0" applyBorder="0" applyAlignment="0" applyProtection="0"/>
    <xf numFmtId="0" fontId="49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0" borderId="0" applyNumberFormat="0" applyBorder="0" applyAlignment="0" applyProtection="0"/>
    <xf numFmtId="0" fontId="49" fillId="11" borderId="0" applyNumberFormat="0" applyBorder="0" applyAlignment="0" applyProtection="0"/>
    <xf numFmtId="0" fontId="13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3" borderId="0" applyNumberFormat="0" applyBorder="0" applyAlignment="0" applyProtection="0"/>
    <xf numFmtId="0" fontId="49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4" borderId="0" applyNumberFormat="0" applyBorder="0" applyAlignment="0" applyProtection="0"/>
    <xf numFmtId="0" fontId="13" fillId="10" borderId="0" applyNumberFormat="0" applyBorder="0" applyAlignment="0" applyProtection="0"/>
    <xf numFmtId="0" fontId="49" fillId="15" borderId="0" applyNumberFormat="0" applyBorder="0" applyAlignment="0" applyProtection="0"/>
    <xf numFmtId="0" fontId="13" fillId="15" borderId="0" applyNumberFormat="0" applyBorder="0" applyAlignment="0" applyProtection="0"/>
    <xf numFmtId="0" fontId="50" fillId="16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3" borderId="0" applyNumberFormat="0" applyBorder="0" applyAlignment="0" applyProtection="0"/>
    <xf numFmtId="0" fontId="50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1" borderId="0" applyNumberFormat="0" applyBorder="0" applyAlignment="0" applyProtection="0"/>
    <xf numFmtId="0" fontId="32" fillId="0" borderId="0">
      <alignment/>
      <protection/>
    </xf>
    <xf numFmtId="0" fontId="50" fillId="22" borderId="0" applyNumberFormat="0" applyBorder="0" applyAlignment="0" applyProtection="0"/>
    <xf numFmtId="0" fontId="14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50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20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51" fillId="30" borderId="1" applyNumberFormat="0" applyAlignment="0" applyProtection="0"/>
    <xf numFmtId="0" fontId="15" fillId="9" borderId="2" applyNumberFormat="0" applyAlignment="0" applyProtection="0"/>
    <xf numFmtId="9" fontId="0" fillId="0" borderId="0" applyFont="0" applyFill="0" applyBorder="0" applyAlignment="0" applyProtection="0"/>
    <xf numFmtId="0" fontId="52" fillId="31" borderId="3" applyNumberFormat="0" applyAlignment="0" applyProtection="0"/>
    <xf numFmtId="0" fontId="16" fillId="31" borderId="4" applyNumberFormat="0" applyAlignment="0" applyProtection="0"/>
    <xf numFmtId="0" fontId="53" fillId="31" borderId="1" applyNumberFormat="0" applyAlignment="0" applyProtection="0"/>
    <xf numFmtId="0" fontId="17" fillId="31" borderId="2" applyNumberFormat="0" applyAlignment="0" applyProtection="0"/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54" fillId="0" borderId="9" applyNumberFormat="0" applyFill="0" applyAlignment="0" applyProtection="0"/>
    <xf numFmtId="0" fontId="19" fillId="0" borderId="9" applyNumberFormat="0" applyFill="0" applyAlignment="0" applyProtection="0"/>
    <xf numFmtId="0" fontId="55" fillId="32" borderId="10" applyNumberFormat="0" applyAlignment="0" applyProtection="0"/>
    <xf numFmtId="0" fontId="20" fillId="33" borderId="11" applyNumberFormat="0" applyAlignment="0" applyProtection="0"/>
    <xf numFmtId="0" fontId="10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21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22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24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9" borderId="0" applyNumberFormat="0" applyBorder="0" applyAlignment="0" applyProtection="0"/>
    <xf numFmtId="0" fontId="26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40" borderId="0" xfId="0" applyNumberFormat="1" applyFont="1" applyFill="1" applyAlignment="1" applyProtection="1">
      <alignment/>
      <protection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/>
    </xf>
    <xf numFmtId="0" fontId="6" fillId="40" borderId="0" xfId="0" applyNumberFormat="1" applyFont="1" applyFill="1" applyAlignment="1" applyProtection="1">
      <alignment/>
      <protection/>
    </xf>
    <xf numFmtId="0" fontId="6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>
      <alignment/>
    </xf>
    <xf numFmtId="0" fontId="3" fillId="40" borderId="0" xfId="0" applyNumberFormat="1" applyFont="1" applyFill="1" applyAlignment="1" applyProtection="1">
      <alignment/>
      <protection/>
    </xf>
    <xf numFmtId="0" fontId="4" fillId="40" borderId="0" xfId="0" applyNumberFormat="1" applyFont="1" applyFill="1" applyAlignment="1" applyProtection="1">
      <alignment horizontal="center" vertical="center"/>
      <protection/>
    </xf>
    <xf numFmtId="0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Border="1" applyAlignment="1" applyProtection="1">
      <alignment/>
      <protection/>
    </xf>
    <xf numFmtId="1" fontId="4" fillId="40" borderId="0" xfId="0" applyNumberFormat="1" applyFont="1" applyFill="1" applyAlignment="1">
      <alignment/>
    </xf>
    <xf numFmtId="0" fontId="4" fillId="40" borderId="0" xfId="0" applyNumberFormat="1" applyFont="1" applyFill="1" applyAlignment="1" applyProtection="1">
      <alignment horizontal="left"/>
      <protection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vertical="center" wrapText="1"/>
    </xf>
    <xf numFmtId="0" fontId="4" fillId="40" borderId="0" xfId="0" applyNumberFormat="1" applyFont="1" applyFill="1" applyBorder="1" applyAlignment="1" applyProtection="1">
      <alignment vertical="center" wrapText="1"/>
      <protection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27" fillId="40" borderId="0" xfId="0" applyFont="1" applyFill="1" applyAlignment="1">
      <alignment/>
    </xf>
    <xf numFmtId="0" fontId="27" fillId="40" borderId="0" xfId="0" applyNumberFormat="1" applyFont="1" applyFill="1" applyAlignment="1" applyProtection="1">
      <alignment/>
      <protection/>
    </xf>
    <xf numFmtId="0" fontId="27" fillId="40" borderId="0" xfId="0" applyNumberFormat="1" applyFont="1" applyFill="1" applyBorder="1" applyAlignment="1" applyProtection="1">
      <alignment vertical="center" wrapText="1"/>
      <protection/>
    </xf>
    <xf numFmtId="194" fontId="4" fillId="40" borderId="0" xfId="0" applyNumberFormat="1" applyFont="1" applyFill="1" applyAlignment="1" applyProtection="1">
      <alignment horizontal="center" vertical="center"/>
      <protection/>
    </xf>
    <xf numFmtId="194" fontId="4" fillId="40" borderId="0" xfId="0" applyNumberFormat="1" applyFont="1" applyFill="1" applyAlignment="1">
      <alignment horizontal="center" vertical="center"/>
    </xf>
    <xf numFmtId="194" fontId="4" fillId="40" borderId="0" xfId="0" applyNumberFormat="1" applyFont="1" applyFill="1" applyAlignment="1">
      <alignment/>
    </xf>
    <xf numFmtId="0" fontId="3" fillId="41" borderId="0" xfId="0" applyNumberFormat="1" applyFont="1" applyFill="1" applyAlignment="1" applyProtection="1">
      <alignment/>
      <protection/>
    </xf>
    <xf numFmtId="0" fontId="3" fillId="41" borderId="0" xfId="0" applyFont="1" applyFill="1" applyAlignment="1">
      <alignment/>
    </xf>
    <xf numFmtId="49" fontId="3" fillId="41" borderId="16" xfId="0" applyNumberFormat="1" applyFont="1" applyFill="1" applyBorder="1" applyAlignment="1">
      <alignment horizontal="center" vertical="center" wrapText="1"/>
    </xf>
    <xf numFmtId="0" fontId="6" fillId="41" borderId="0" xfId="0" applyFont="1" applyFill="1" applyAlignment="1">
      <alignment/>
    </xf>
    <xf numFmtId="0" fontId="3" fillId="41" borderId="0" xfId="0" applyFont="1" applyFill="1" applyAlignment="1">
      <alignment vertical="center"/>
    </xf>
    <xf numFmtId="0" fontId="4" fillId="42" borderId="0" xfId="0" applyFont="1" applyFill="1" applyAlignment="1">
      <alignment/>
    </xf>
    <xf numFmtId="0" fontId="3" fillId="40" borderId="0" xfId="0" applyNumberFormat="1" applyFont="1" applyFill="1" applyAlignment="1" applyProtection="1">
      <alignment vertical="center"/>
      <protection/>
    </xf>
    <xf numFmtId="3" fontId="4" fillId="40" borderId="0" xfId="0" applyNumberFormat="1" applyFont="1" applyFill="1" applyAlignment="1">
      <alignment horizontal="center" vertical="center"/>
    </xf>
    <xf numFmtId="0" fontId="4" fillId="41" borderId="0" xfId="0" applyFont="1" applyFill="1" applyAlignment="1">
      <alignment vertical="center" wrapText="1"/>
    </xf>
    <xf numFmtId="0" fontId="4" fillId="41" borderId="0" xfId="0" applyNumberFormat="1" applyFont="1" applyFill="1" applyBorder="1" applyAlignment="1" applyProtection="1">
      <alignment vertical="center" wrapText="1"/>
      <protection/>
    </xf>
    <xf numFmtId="0" fontId="27" fillId="41" borderId="0" xfId="0" applyNumberFormat="1" applyFont="1" applyFill="1" applyBorder="1" applyAlignment="1" applyProtection="1">
      <alignment vertical="center" wrapText="1"/>
      <protection/>
    </xf>
    <xf numFmtId="0" fontId="4" fillId="41" borderId="16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vertical="center" wrapText="1"/>
    </xf>
    <xf numFmtId="194" fontId="4" fillId="41" borderId="16" xfId="0" applyNumberFormat="1" applyFont="1" applyFill="1" applyBorder="1" applyAlignment="1">
      <alignment vertical="center" wrapText="1"/>
    </xf>
    <xf numFmtId="194" fontId="3" fillId="41" borderId="16" xfId="0" applyNumberFormat="1" applyFont="1" applyFill="1" applyBorder="1" applyAlignment="1" applyProtection="1">
      <alignment horizontal="left" vertical="center" wrapText="1"/>
      <protection/>
    </xf>
    <xf numFmtId="49" fontId="3" fillId="41" borderId="16" xfId="0" applyNumberFormat="1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>
      <alignment horizontal="left" vertical="center" wrapText="1"/>
    </xf>
    <xf numFmtId="49" fontId="3" fillId="41" borderId="16" xfId="0" applyNumberFormat="1" applyFont="1" applyFill="1" applyBorder="1" applyAlignment="1">
      <alignment horizontal="center" vertical="center"/>
    </xf>
    <xf numFmtId="49" fontId="3" fillId="41" borderId="16" xfId="0" applyNumberFormat="1" applyFont="1" applyFill="1" applyBorder="1" applyAlignment="1">
      <alignment horizontal="center" vertical="distributed" wrapText="1"/>
    </xf>
    <xf numFmtId="194" fontId="3" fillId="41" borderId="16" xfId="0" applyNumberFormat="1" applyFont="1" applyFill="1" applyBorder="1" applyAlignment="1">
      <alignment horizontal="left" vertical="center" wrapText="1"/>
    </xf>
    <xf numFmtId="49" fontId="3" fillId="41" borderId="16" xfId="0" applyNumberFormat="1" applyFont="1" applyFill="1" applyBorder="1" applyAlignment="1" applyProtection="1">
      <alignment horizontal="center" vertical="distributed" wrapText="1"/>
      <protection/>
    </xf>
    <xf numFmtId="3" fontId="4" fillId="40" borderId="0" xfId="0" applyNumberFormat="1" applyFont="1" applyFill="1" applyBorder="1" applyAlignment="1" applyProtection="1">
      <alignment vertical="center" wrapText="1"/>
      <protection/>
    </xf>
    <xf numFmtId="3" fontId="27" fillId="40" borderId="0" xfId="0" applyNumberFormat="1" applyFont="1" applyFill="1" applyBorder="1" applyAlignment="1" applyProtection="1">
      <alignment vertical="center" wrapText="1"/>
      <protection/>
    </xf>
    <xf numFmtId="3" fontId="4" fillId="40" borderId="0" xfId="0" applyNumberFormat="1" applyFont="1" applyFill="1" applyAlignment="1">
      <alignment vertical="center" wrapText="1"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Font="1" applyFill="1" applyAlignment="1">
      <alignment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4" fillId="41" borderId="0" xfId="0" applyNumberFormat="1" applyFont="1" applyFill="1" applyAlignment="1" applyProtection="1">
      <alignment horizontal="left" vertical="center" wrapText="1"/>
      <protection/>
    </xf>
    <xf numFmtId="0" fontId="1" fillId="41" borderId="0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right"/>
    </xf>
    <xf numFmtId="194" fontId="3" fillId="41" borderId="16" xfId="82" applyNumberFormat="1" applyFont="1" applyFill="1" applyBorder="1" applyAlignment="1">
      <alignment horizontal="left" vertical="center"/>
      <protection/>
    </xf>
    <xf numFmtId="3" fontId="3" fillId="41" borderId="16" xfId="82" applyNumberFormat="1" applyFont="1" applyFill="1" applyBorder="1" applyAlignment="1">
      <alignment horizontal="left" vertical="center"/>
      <protection/>
    </xf>
    <xf numFmtId="194" fontId="5" fillId="41" borderId="16" xfId="82" applyNumberFormat="1" applyFont="1" applyFill="1" applyBorder="1" applyAlignment="1">
      <alignment horizontal="left" vertical="center"/>
      <protection/>
    </xf>
    <xf numFmtId="3" fontId="5" fillId="41" borderId="16" xfId="82" applyNumberFormat="1" applyFont="1" applyFill="1" applyBorder="1" applyAlignment="1">
      <alignment horizontal="left" vertical="center"/>
      <protection/>
    </xf>
    <xf numFmtId="194" fontId="3" fillId="41" borderId="16" xfId="0" applyNumberFormat="1" applyFont="1" applyFill="1" applyBorder="1" applyAlignment="1">
      <alignment horizontal="left" vertical="center"/>
    </xf>
    <xf numFmtId="0" fontId="4" fillId="41" borderId="0" xfId="0" applyFont="1" applyFill="1" applyAlignment="1">
      <alignment vertical="center"/>
    </xf>
    <xf numFmtId="3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NumberFormat="1" applyFont="1" applyFill="1" applyAlignment="1" applyProtection="1">
      <alignment/>
      <protection/>
    </xf>
    <xf numFmtId="3" fontId="3" fillId="41" borderId="0" xfId="0" applyNumberFormat="1" applyFont="1" applyFill="1" applyAlignment="1">
      <alignment/>
    </xf>
    <xf numFmtId="3" fontId="11" fillId="41" borderId="16" xfId="0" applyNumberFormat="1" applyFont="1" applyFill="1" applyBorder="1" applyAlignment="1">
      <alignment horizontal="left" vertical="center"/>
    </xf>
    <xf numFmtId="0" fontId="3" fillId="41" borderId="16" xfId="0" applyFont="1" applyFill="1" applyBorder="1" applyAlignment="1">
      <alignment horizontal="center" vertical="center" wrapText="1"/>
    </xf>
    <xf numFmtId="0" fontId="6" fillId="41" borderId="0" xfId="0" applyNumberFormat="1" applyFont="1" applyFill="1" applyAlignment="1" applyProtection="1">
      <alignment/>
      <protection/>
    </xf>
    <xf numFmtId="3" fontId="3" fillId="41" borderId="16" xfId="0" applyNumberFormat="1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>
      <alignment horizontal="left" vertical="center" wrapText="1"/>
    </xf>
    <xf numFmtId="49" fontId="4" fillId="41" borderId="16" xfId="0" applyNumberFormat="1" applyFont="1" applyFill="1" applyBorder="1" applyAlignment="1" applyProtection="1">
      <alignment horizontal="center" vertical="distributed" wrapText="1"/>
      <protection/>
    </xf>
    <xf numFmtId="0" fontId="4" fillId="41" borderId="16" xfId="97" applyFont="1" applyFill="1" applyBorder="1" applyAlignment="1">
      <alignment horizontal="center" vertical="center"/>
      <protection/>
    </xf>
    <xf numFmtId="0" fontId="4" fillId="41" borderId="16" xfId="0" applyNumberFormat="1" applyFont="1" applyFill="1" applyBorder="1" applyAlignment="1" applyProtection="1">
      <alignment horizontal="left" vertical="center" wrapText="1"/>
      <protection/>
    </xf>
    <xf numFmtId="194" fontId="4" fillId="41" borderId="16" xfId="0" applyNumberFormat="1" applyFont="1" applyFill="1" applyBorder="1" applyAlignment="1" applyProtection="1">
      <alignment vertical="center" wrapText="1"/>
      <protection/>
    </xf>
    <xf numFmtId="4" fontId="4" fillId="41" borderId="16" xfId="82" applyNumberFormat="1" applyFont="1" applyFill="1" applyBorder="1" applyAlignment="1">
      <alignment horizontal="center" vertical="center"/>
      <protection/>
    </xf>
    <xf numFmtId="49" fontId="4" fillId="41" borderId="16" xfId="90" applyNumberFormat="1" applyFont="1" applyFill="1" applyBorder="1" applyAlignment="1">
      <alignment horizontal="center" vertical="center"/>
      <protection/>
    </xf>
    <xf numFmtId="49" fontId="4" fillId="41" borderId="16" xfId="90" applyNumberFormat="1" applyFont="1" applyFill="1" applyBorder="1" applyAlignment="1" applyProtection="1">
      <alignment horizontal="center" vertical="center" wrapText="1"/>
      <protection/>
    </xf>
    <xf numFmtId="49" fontId="4" fillId="41" borderId="16" xfId="0" applyNumberFormat="1" applyFont="1" applyFill="1" applyBorder="1" applyAlignment="1" applyProtection="1">
      <alignment horizontal="center" vertical="center" wrapText="1"/>
      <protection/>
    </xf>
    <xf numFmtId="0" fontId="34" fillId="41" borderId="16" xfId="0" applyNumberFormat="1" applyFont="1" applyFill="1" applyBorder="1" applyAlignment="1" applyProtection="1">
      <alignment horizontal="left" vertical="center" wrapText="1"/>
      <protection/>
    </xf>
    <xf numFmtId="49" fontId="4" fillId="41" borderId="16" xfId="97" applyNumberFormat="1" applyFont="1" applyFill="1" applyBorder="1" applyAlignment="1">
      <alignment horizontal="center" vertical="center"/>
      <protection/>
    </xf>
    <xf numFmtId="0" fontId="4" fillId="41" borderId="16" xfId="0" applyFont="1" applyFill="1" applyBorder="1" applyAlignment="1">
      <alignment horizontal="left" vertical="center"/>
    </xf>
    <xf numFmtId="49" fontId="4" fillId="41" borderId="16" xfId="0" applyNumberFormat="1" applyFont="1" applyFill="1" applyBorder="1" applyAlignment="1">
      <alignment horizontal="center" vertical="distributed" wrapText="1"/>
    </xf>
    <xf numFmtId="0" fontId="4" fillId="41" borderId="16" xfId="0" applyFont="1" applyFill="1" applyBorder="1" applyAlignment="1">
      <alignment horizontal="justify" vertical="center" wrapText="1"/>
    </xf>
    <xf numFmtId="0" fontId="4" fillId="41" borderId="16" xfId="0" applyFont="1" applyFill="1" applyBorder="1" applyAlignment="1">
      <alignment vertical="center"/>
    </xf>
    <xf numFmtId="3" fontId="4" fillId="41" borderId="16" xfId="82" applyNumberFormat="1" applyFont="1" applyFill="1" applyBorder="1" applyAlignment="1">
      <alignment horizontal="left" vertical="center" wrapText="1"/>
      <protection/>
    </xf>
    <xf numFmtId="0" fontId="4" fillId="41" borderId="16" xfId="90" applyFont="1" applyFill="1" applyBorder="1" applyAlignment="1">
      <alignment horizontal="left" vertical="center" wrapText="1"/>
      <protection/>
    </xf>
    <xf numFmtId="49" fontId="63" fillId="40" borderId="0" xfId="0" applyNumberFormat="1" applyFont="1" applyFill="1" applyBorder="1" applyAlignment="1">
      <alignment horizontal="center" vertical="distributed" wrapText="1"/>
    </xf>
    <xf numFmtId="0" fontId="63" fillId="40" borderId="0" xfId="0" applyFont="1" applyFill="1" applyAlignment="1">
      <alignment/>
    </xf>
    <xf numFmtId="0" fontId="3" fillId="41" borderId="16" xfId="0" applyFont="1" applyFill="1" applyBorder="1" applyAlignment="1">
      <alignment horizontal="center" vertical="center" wrapText="1"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0" fontId="4" fillId="41" borderId="16" xfId="0" applyFont="1" applyFill="1" applyBorder="1" applyAlignment="1">
      <alignment horizontal="left" vertical="center" wrapText="1"/>
    </xf>
    <xf numFmtId="194" fontId="4" fillId="41" borderId="16" xfId="0" applyNumberFormat="1" applyFont="1" applyFill="1" applyBorder="1" applyAlignment="1">
      <alignment horizontal="left" vertical="center" wrapText="1"/>
    </xf>
    <xf numFmtId="0" fontId="4" fillId="41" borderId="16" xfId="0" applyNumberFormat="1" applyFont="1" applyFill="1" applyBorder="1" applyAlignment="1">
      <alignment horizontal="left" vertical="center" wrapText="1"/>
    </xf>
    <xf numFmtId="4" fontId="3" fillId="41" borderId="16" xfId="82" applyNumberFormat="1" applyFont="1" applyFill="1" applyBorder="1" applyAlignment="1">
      <alignment horizontal="center" vertical="center"/>
      <protection/>
    </xf>
    <xf numFmtId="4" fontId="4" fillId="41" borderId="16" xfId="0" applyNumberFormat="1" applyFont="1" applyFill="1" applyBorder="1" applyAlignment="1">
      <alignment horizontal="center" vertical="center"/>
    </xf>
    <xf numFmtId="4" fontId="4" fillId="41" borderId="16" xfId="0" applyNumberFormat="1" applyFont="1" applyFill="1" applyBorder="1" applyAlignment="1">
      <alignment horizontal="center" vertical="center" wrapText="1"/>
    </xf>
    <xf numFmtId="4" fontId="3" fillId="41" borderId="16" xfId="0" applyNumberFormat="1" applyFont="1" applyFill="1" applyBorder="1" applyAlignment="1">
      <alignment horizontal="center" vertical="center"/>
    </xf>
    <xf numFmtId="4" fontId="4" fillId="41" borderId="16" xfId="97" applyNumberFormat="1" applyFont="1" applyFill="1" applyBorder="1" applyAlignment="1">
      <alignment horizontal="center" vertical="center"/>
      <protection/>
    </xf>
    <xf numFmtId="4" fontId="4" fillId="41" borderId="16" xfId="82" applyNumberFormat="1" applyFont="1" applyFill="1" applyBorder="1" applyAlignment="1">
      <alignment horizontal="center" vertical="center" wrapText="1"/>
      <protection/>
    </xf>
    <xf numFmtId="4" fontId="6" fillId="41" borderId="16" xfId="82" applyNumberFormat="1" applyFont="1" applyFill="1" applyBorder="1" applyAlignment="1">
      <alignment horizontal="center" vertical="center"/>
      <protection/>
    </xf>
    <xf numFmtId="4" fontId="3" fillId="41" borderId="16" xfId="82" applyNumberFormat="1" applyFont="1" applyFill="1" applyBorder="1" applyAlignment="1">
      <alignment horizontal="center" vertical="center" wrapText="1"/>
      <protection/>
    </xf>
    <xf numFmtId="1" fontId="64" fillId="43" borderId="16" xfId="91" applyNumberFormat="1" applyFont="1" applyFill="1" applyBorder="1" applyAlignment="1">
      <alignment horizontal="center" vertical="top" wrapText="1"/>
      <protection/>
    </xf>
    <xf numFmtId="0" fontId="65" fillId="41" borderId="16" xfId="79" applyFont="1" applyFill="1" applyBorder="1" applyAlignment="1">
      <alignment horizontal="center" vertical="center" wrapText="1"/>
      <protection/>
    </xf>
    <xf numFmtId="0" fontId="66" fillId="41" borderId="16" xfId="79" applyFont="1" applyFill="1" applyBorder="1" applyAlignment="1">
      <alignment horizontal="center" vertical="center" wrapText="1"/>
      <protection/>
    </xf>
    <xf numFmtId="0" fontId="66" fillId="41" borderId="16" xfId="79" applyFont="1" applyFill="1" applyBorder="1" applyAlignment="1" quotePrefix="1">
      <alignment horizontal="center" vertical="center" wrapText="1"/>
      <protection/>
    </xf>
    <xf numFmtId="0" fontId="66" fillId="41" borderId="16" xfId="79" applyFont="1" applyFill="1" applyBorder="1" applyAlignment="1">
      <alignment horizontal="left" vertical="center" wrapText="1"/>
      <protection/>
    </xf>
    <xf numFmtId="198" fontId="66" fillId="41" borderId="16" xfId="79" applyNumberFormat="1" applyFont="1" applyFill="1" applyBorder="1" applyAlignment="1">
      <alignment horizontal="center" vertical="center" wrapText="1"/>
      <protection/>
    </xf>
    <xf numFmtId="0" fontId="0" fillId="41" borderId="0" xfId="79" applyFill="1">
      <alignment/>
      <protection/>
    </xf>
    <xf numFmtId="0" fontId="67" fillId="41" borderId="0" xfId="79" applyFont="1" applyFill="1" applyAlignment="1">
      <alignment horizontal="left" vertical="center" wrapText="1"/>
      <protection/>
    </xf>
    <xf numFmtId="0" fontId="0" fillId="41" borderId="0" xfId="79" applyFill="1" applyAlignment="1">
      <alignment horizontal="left"/>
      <protection/>
    </xf>
    <xf numFmtId="0" fontId="67" fillId="41" borderId="0" xfId="79" applyFont="1" applyFill="1" applyAlignment="1">
      <alignment horizontal="left" vertical="center"/>
      <protection/>
    </xf>
    <xf numFmtId="0" fontId="65" fillId="41" borderId="0" xfId="79" applyFont="1" applyFill="1" applyAlignment="1">
      <alignment vertical="center"/>
      <protection/>
    </xf>
    <xf numFmtId="0" fontId="4" fillId="41" borderId="0" xfId="79" applyFont="1" applyFill="1" applyAlignment="1">
      <alignment horizontal="left" vertical="center"/>
      <protection/>
    </xf>
    <xf numFmtId="0" fontId="65" fillId="41" borderId="17" xfId="0" applyFont="1" applyFill="1" applyBorder="1" applyAlignment="1">
      <alignment horizontal="center" vertical="center" wrapText="1"/>
    </xf>
    <xf numFmtId="4" fontId="68" fillId="41" borderId="17" xfId="0" applyNumberFormat="1" applyFont="1" applyFill="1" applyBorder="1" applyAlignment="1">
      <alignment horizontal="center" vertical="center" wrapText="1"/>
    </xf>
    <xf numFmtId="0" fontId="65" fillId="41" borderId="16" xfId="0" applyFont="1" applyFill="1" applyBorder="1" applyAlignment="1">
      <alignment horizontal="center" vertical="center" wrapText="1"/>
    </xf>
    <xf numFmtId="4" fontId="68" fillId="41" borderId="16" xfId="0" applyNumberFormat="1" applyFont="1" applyFill="1" applyBorder="1" applyAlignment="1">
      <alignment horizontal="center" vertical="center" wrapText="1"/>
    </xf>
    <xf numFmtId="49" fontId="35" fillId="41" borderId="16" xfId="0" applyNumberFormat="1" applyFont="1" applyFill="1" applyBorder="1" applyAlignment="1">
      <alignment horizontal="center" vertical="center"/>
    </xf>
    <xf numFmtId="49" fontId="35" fillId="41" borderId="16" xfId="0" applyNumberFormat="1" applyFont="1" applyFill="1" applyBorder="1" applyAlignment="1">
      <alignment horizontal="center" vertical="center" wrapText="1"/>
    </xf>
    <xf numFmtId="0" fontId="35" fillId="41" borderId="16" xfId="96" applyFont="1" applyFill="1" applyBorder="1" applyAlignment="1">
      <alignment horizontal="left" vertical="center" wrapText="1"/>
      <protection/>
    </xf>
    <xf numFmtId="0" fontId="68" fillId="41" borderId="16" xfId="0" applyFont="1" applyFill="1" applyBorder="1" applyAlignment="1">
      <alignment horizontal="center" vertical="center" wrapText="1"/>
    </xf>
    <xf numFmtId="1" fontId="37" fillId="43" borderId="16" xfId="91" applyNumberFormat="1" applyFont="1" applyFill="1" applyBorder="1" applyAlignment="1">
      <alignment horizontal="left" vertical="center" wrapText="1"/>
      <protection/>
    </xf>
    <xf numFmtId="194" fontId="35" fillId="43" borderId="16" xfId="0" applyNumberFormat="1" applyFont="1" applyFill="1" applyBorder="1" applyAlignment="1">
      <alignment horizontal="left" vertical="center" wrapText="1"/>
    </xf>
    <xf numFmtId="1" fontId="36" fillId="43" borderId="16" xfId="90" applyNumberFormat="1" applyFont="1" applyFill="1" applyBorder="1" applyAlignment="1">
      <alignment horizontal="center" vertical="center" wrapText="1"/>
      <protection/>
    </xf>
    <xf numFmtId="4" fontId="31" fillId="41" borderId="16" xfId="0" applyNumberFormat="1" applyFont="1" applyFill="1" applyBorder="1" applyAlignment="1">
      <alignment horizontal="center" vertical="center" wrapText="1"/>
    </xf>
    <xf numFmtId="1" fontId="37" fillId="43" borderId="16" xfId="91" applyNumberFormat="1" applyFont="1" applyFill="1" applyBorder="1" applyAlignment="1">
      <alignment horizontal="left" vertical="center" wrapText="1"/>
      <protection/>
    </xf>
    <xf numFmtId="0" fontId="37" fillId="41" borderId="16" xfId="0" applyFont="1" applyFill="1" applyBorder="1" applyAlignment="1">
      <alignment horizontal="center" vertical="center" wrapText="1"/>
    </xf>
    <xf numFmtId="4" fontId="37" fillId="41" borderId="16" xfId="0" applyNumberFormat="1" applyFont="1" applyFill="1" applyBorder="1" applyAlignment="1">
      <alignment horizontal="center" vertical="center"/>
    </xf>
    <xf numFmtId="181" fontId="0" fillId="41" borderId="0" xfId="79" applyNumberFormat="1" applyFill="1">
      <alignment/>
      <protection/>
    </xf>
    <xf numFmtId="0" fontId="68" fillId="41" borderId="16" xfId="79" applyFont="1" applyFill="1" applyBorder="1" applyAlignment="1">
      <alignment horizontal="center" vertical="center" wrapText="1"/>
      <protection/>
    </xf>
    <xf numFmtId="0" fontId="69" fillId="41" borderId="16" xfId="79" applyFont="1" applyFill="1" applyBorder="1" applyAlignment="1">
      <alignment horizontal="center" vertical="center" wrapText="1"/>
      <protection/>
    </xf>
    <xf numFmtId="0" fontId="69" fillId="41" borderId="16" xfId="79" applyFont="1" applyFill="1" applyBorder="1" applyAlignment="1">
      <alignment horizontal="left" vertical="center" wrapText="1"/>
      <protection/>
    </xf>
    <xf numFmtId="0" fontId="69" fillId="41" borderId="16" xfId="79" applyFont="1" applyFill="1" applyBorder="1" applyAlignment="1" quotePrefix="1">
      <alignment horizontal="center" vertical="center" wrapText="1"/>
      <protection/>
    </xf>
    <xf numFmtId="0" fontId="66" fillId="41" borderId="16" xfId="79" applyFont="1" applyFill="1" applyBorder="1" applyAlignment="1">
      <alignment horizontal="left" vertical="top" wrapText="1"/>
      <protection/>
    </xf>
    <xf numFmtId="220" fontId="66" fillId="41" borderId="16" xfId="110" applyNumberFormat="1" applyFont="1" applyFill="1" applyBorder="1" applyAlignment="1">
      <alignment horizontal="center" vertical="center" wrapText="1"/>
    </xf>
    <xf numFmtId="0" fontId="70" fillId="41" borderId="16" xfId="79" applyFont="1" applyFill="1" applyBorder="1" applyAlignment="1">
      <alignment horizontal="center" vertical="center" wrapText="1"/>
      <protection/>
    </xf>
    <xf numFmtId="0" fontId="66" fillId="41" borderId="16" xfId="79" applyFont="1" applyFill="1" applyBorder="1" applyAlignment="1">
      <alignment horizontal="left" wrapText="1"/>
      <protection/>
    </xf>
    <xf numFmtId="0" fontId="66" fillId="41" borderId="16" xfId="79" applyFont="1" applyFill="1" applyBorder="1" applyAlignment="1">
      <alignment horizontal="center" wrapText="1"/>
      <protection/>
    </xf>
    <xf numFmtId="0" fontId="4" fillId="41" borderId="0" xfId="79" applyFont="1" applyFill="1" applyAlignment="1">
      <alignment vertical="center"/>
      <protection/>
    </xf>
    <xf numFmtId="49" fontId="37" fillId="41" borderId="16" xfId="0" applyNumberFormat="1" applyFont="1" applyFill="1" applyBorder="1" applyAlignment="1">
      <alignment horizontal="center" vertical="center"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96" applyFont="1" applyFill="1" applyBorder="1" applyAlignment="1">
      <alignment horizontal="left" vertical="center" wrapText="1"/>
      <protection/>
    </xf>
    <xf numFmtId="0" fontId="0" fillId="41" borderId="0" xfId="79" applyFont="1" applyFill="1">
      <alignment/>
      <protection/>
    </xf>
    <xf numFmtId="49" fontId="37" fillId="41" borderId="16" xfId="0" applyNumberFormat="1" applyFont="1" applyFill="1" applyBorder="1" applyAlignment="1">
      <alignment horizontal="center" vertical="center"/>
    </xf>
    <xf numFmtId="49" fontId="37" fillId="41" borderId="16" xfId="0" applyNumberFormat="1" applyFont="1" applyFill="1" applyBorder="1" applyAlignment="1">
      <alignment horizontal="center" vertical="center" wrapText="1"/>
    </xf>
    <xf numFmtId="0" fontId="37" fillId="41" borderId="16" xfId="96" applyFont="1" applyFill="1" applyBorder="1" applyAlignment="1">
      <alignment horizontal="left" vertical="center" wrapText="1"/>
      <protection/>
    </xf>
    <xf numFmtId="0" fontId="37" fillId="41" borderId="16" xfId="80" applyFont="1" applyFill="1" applyBorder="1" applyAlignment="1">
      <alignment horizontal="left" vertical="center" wrapText="1"/>
      <protection/>
    </xf>
    <xf numFmtId="49" fontId="31" fillId="41" borderId="16" xfId="0" applyNumberFormat="1" applyFont="1" applyFill="1" applyBorder="1" applyAlignment="1">
      <alignment horizontal="center" vertical="center" wrapText="1"/>
    </xf>
    <xf numFmtId="0" fontId="31" fillId="41" borderId="16" xfId="0" applyFont="1" applyFill="1" applyBorder="1" applyAlignment="1">
      <alignment horizontal="center" vertical="center" wrapText="1"/>
    </xf>
    <xf numFmtId="4" fontId="37" fillId="41" borderId="16" xfId="0" applyNumberFormat="1" applyFont="1" applyFill="1" applyBorder="1" applyAlignment="1">
      <alignment horizontal="center" vertical="center" wrapText="1"/>
    </xf>
    <xf numFmtId="1" fontId="37" fillId="43" borderId="16" xfId="90" applyNumberFormat="1" applyFont="1" applyFill="1" applyBorder="1" applyAlignment="1">
      <alignment horizontal="left" vertical="center" wrapText="1"/>
      <protection/>
    </xf>
    <xf numFmtId="1" fontId="37" fillId="41" borderId="16" xfId="0" applyNumberFormat="1" applyFont="1" applyFill="1" applyBorder="1" applyAlignment="1">
      <alignment horizontal="center" vertical="center" wrapText="1"/>
    </xf>
    <xf numFmtId="1" fontId="31" fillId="41" borderId="16" xfId="0" applyNumberFormat="1" applyFont="1" applyFill="1" applyBorder="1" applyAlignment="1">
      <alignment horizontal="center" vertical="center" wrapText="1"/>
    </xf>
    <xf numFmtId="0" fontId="31" fillId="41" borderId="16" xfId="0" applyFont="1" applyFill="1" applyBorder="1" applyAlignment="1">
      <alignment horizontal="left" vertical="center" wrapText="1"/>
    </xf>
    <xf numFmtId="0" fontId="38" fillId="41" borderId="0" xfId="79" applyFont="1" applyFill="1" applyAlignment="1">
      <alignment vertical="center"/>
      <protection/>
    </xf>
    <xf numFmtId="0" fontId="37" fillId="41" borderId="16" xfId="0" applyFont="1" applyFill="1" applyBorder="1" applyAlignment="1">
      <alignment horizontal="left" vertical="center" wrapText="1"/>
    </xf>
    <xf numFmtId="4" fontId="65" fillId="41" borderId="17" xfId="0" applyNumberFormat="1" applyFont="1" applyFill="1" applyBorder="1" applyAlignment="1">
      <alignment horizontal="center" vertical="center" wrapText="1"/>
    </xf>
    <xf numFmtId="4" fontId="65" fillId="41" borderId="16" xfId="0" applyNumberFormat="1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left" vertical="center" wrapText="1"/>
    </xf>
    <xf numFmtId="9" fontId="66" fillId="41" borderId="16" xfId="105" applyFont="1" applyFill="1" applyBorder="1" applyAlignment="1">
      <alignment horizontal="center" vertical="center" wrapText="1"/>
    </xf>
    <xf numFmtId="49" fontId="4" fillId="41" borderId="16" xfId="0" applyNumberFormat="1" applyFont="1" applyFill="1" applyBorder="1" applyAlignment="1">
      <alignment horizontal="center" vertical="center"/>
    </xf>
    <xf numFmtId="194" fontId="66" fillId="41" borderId="16" xfId="105" applyNumberFormat="1" applyFont="1" applyFill="1" applyBorder="1" applyAlignment="1">
      <alignment horizontal="center" vertical="center" wrapText="1"/>
    </xf>
    <xf numFmtId="0" fontId="69" fillId="41" borderId="16" xfId="79" applyFont="1" applyFill="1" applyBorder="1" applyAlignment="1">
      <alignment horizontal="left" wrapText="1"/>
      <protection/>
    </xf>
    <xf numFmtId="181" fontId="68" fillId="41" borderId="16" xfId="79" applyNumberFormat="1" applyFont="1" applyFill="1" applyBorder="1" applyAlignment="1">
      <alignment vertical="center" wrapText="1"/>
      <protection/>
    </xf>
    <xf numFmtId="181" fontId="69" fillId="41" borderId="16" xfId="79" applyNumberFormat="1" applyFont="1" applyFill="1" applyBorder="1" applyAlignment="1">
      <alignment vertical="center" wrapText="1"/>
      <protection/>
    </xf>
    <xf numFmtId="189" fontId="66" fillId="41" borderId="16" xfId="110" applyFont="1" applyFill="1" applyBorder="1" applyAlignment="1">
      <alignment vertical="center" wrapText="1"/>
    </xf>
    <xf numFmtId="181" fontId="65" fillId="41" borderId="16" xfId="79" applyNumberFormat="1" applyFont="1" applyFill="1" applyBorder="1" applyAlignment="1">
      <alignment vertical="center" wrapText="1"/>
      <protection/>
    </xf>
    <xf numFmtId="189" fontId="70" fillId="41" borderId="16" xfId="110" applyFont="1" applyFill="1" applyBorder="1" applyAlignment="1">
      <alignment vertical="center" wrapText="1"/>
    </xf>
    <xf numFmtId="0" fontId="66" fillId="41" borderId="16" xfId="79" applyFont="1" applyFill="1" applyBorder="1" applyAlignment="1">
      <alignment vertical="center" wrapText="1"/>
      <protection/>
    </xf>
    <xf numFmtId="222" fontId="69" fillId="41" borderId="16" xfId="110" applyNumberFormat="1" applyFont="1" applyFill="1" applyBorder="1" applyAlignment="1">
      <alignment vertical="center" wrapText="1"/>
    </xf>
    <xf numFmtId="189" fontId="69" fillId="41" borderId="16" xfId="110" applyFont="1" applyFill="1" applyBorder="1" applyAlignment="1">
      <alignment vertical="center" wrapText="1"/>
    </xf>
    <xf numFmtId="189" fontId="68" fillId="41" borderId="16" xfId="110" applyFont="1" applyFill="1" applyBorder="1" applyAlignment="1">
      <alignment vertical="center" wrapText="1"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194" fontId="4" fillId="41" borderId="16" xfId="0" applyNumberFormat="1" applyFont="1" applyFill="1" applyBorder="1" applyAlignment="1">
      <alignment horizontal="left" vertical="center" wrapText="1"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194" fontId="4" fillId="41" borderId="16" xfId="82" applyNumberFormat="1" applyFont="1" applyFill="1" applyBorder="1" applyAlignment="1" applyProtection="1">
      <alignment horizontal="left" vertical="center" wrapText="1"/>
      <protection locked="0"/>
    </xf>
    <xf numFmtId="3" fontId="4" fillId="41" borderId="17" xfId="82" applyNumberFormat="1" applyFont="1" applyFill="1" applyBorder="1" applyAlignment="1">
      <alignment horizontal="left" vertical="center" wrapText="1"/>
      <protection/>
    </xf>
    <xf numFmtId="3" fontId="4" fillId="41" borderId="16" xfId="0" applyNumberFormat="1" applyFont="1" applyFill="1" applyBorder="1" applyAlignment="1">
      <alignment horizontal="left" vertical="center" wrapText="1"/>
    </xf>
    <xf numFmtId="3" fontId="27" fillId="41" borderId="0" xfId="0" applyNumberFormat="1" applyFont="1" applyFill="1" applyAlignment="1">
      <alignment horizontal="right"/>
    </xf>
    <xf numFmtId="0" fontId="67" fillId="41" borderId="0" xfId="79" applyFont="1" applyFill="1" applyBorder="1" applyAlignment="1">
      <alignment horizontal="center" vertical="center"/>
      <protection/>
    </xf>
    <xf numFmtId="3" fontId="28" fillId="41" borderId="0" xfId="0" applyNumberFormat="1" applyFont="1" applyFill="1" applyAlignment="1">
      <alignment horizontal="right"/>
    </xf>
    <xf numFmtId="0" fontId="71" fillId="41" borderId="0" xfId="79" applyFont="1" applyFill="1" applyAlignment="1">
      <alignment horizontal="center" vertical="center"/>
      <protection/>
    </xf>
    <xf numFmtId="0" fontId="4" fillId="41" borderId="0" xfId="0" applyNumberFormat="1" applyFont="1" applyFill="1" applyAlignment="1" applyProtection="1">
      <alignment horizontal="left" vertical="center" wrapText="1"/>
      <protection/>
    </xf>
    <xf numFmtId="0" fontId="72" fillId="41" borderId="0" xfId="0" applyNumberFormat="1" applyFont="1" applyFill="1" applyBorder="1" applyAlignment="1" applyProtection="1">
      <alignment horizontal="left" vertical="center" wrapText="1"/>
      <protection/>
    </xf>
    <xf numFmtId="0" fontId="28" fillId="4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Alignment="1">
      <alignment/>
    </xf>
    <xf numFmtId="0" fontId="27" fillId="4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94" fontId="4" fillId="41" borderId="17" xfId="0" applyNumberFormat="1" applyFont="1" applyFill="1" applyBorder="1" applyAlignment="1">
      <alignment horizontal="center" vertical="center" wrapText="1"/>
    </xf>
    <xf numFmtId="194" fontId="4" fillId="41" borderId="18" xfId="0" applyNumberFormat="1" applyFont="1" applyFill="1" applyBorder="1" applyAlignment="1">
      <alignment horizontal="center" vertical="center" wrapText="1"/>
    </xf>
    <xf numFmtId="194" fontId="4" fillId="41" borderId="19" xfId="0" applyNumberFormat="1" applyFont="1" applyFill="1" applyBorder="1" applyAlignment="1">
      <alignment horizontal="center" vertical="center" wrapText="1"/>
    </xf>
    <xf numFmtId="3" fontId="4" fillId="41" borderId="17" xfId="0" applyNumberFormat="1" applyFont="1" applyFill="1" applyBorder="1" applyAlignment="1">
      <alignment horizontal="center" vertical="center" wrapText="1"/>
    </xf>
    <xf numFmtId="3" fontId="4" fillId="41" borderId="18" xfId="0" applyNumberFormat="1" applyFont="1" applyFill="1" applyBorder="1" applyAlignment="1">
      <alignment horizontal="center" vertical="center" wrapText="1"/>
    </xf>
    <xf numFmtId="3" fontId="4" fillId="41" borderId="19" xfId="0" applyNumberFormat="1" applyFont="1" applyFill="1" applyBorder="1" applyAlignment="1">
      <alignment horizontal="center" vertical="center" wrapText="1"/>
    </xf>
    <xf numFmtId="3" fontId="4" fillId="41" borderId="17" xfId="82" applyNumberFormat="1" applyFont="1" applyFill="1" applyBorder="1" applyAlignment="1">
      <alignment horizontal="left" vertical="center" wrapText="1"/>
      <protection/>
    </xf>
    <xf numFmtId="3" fontId="4" fillId="41" borderId="19" xfId="82" applyNumberFormat="1" applyFont="1" applyFill="1" applyBorder="1" applyAlignment="1">
      <alignment horizontal="left" vertical="center" wrapText="1"/>
      <protection/>
    </xf>
    <xf numFmtId="194" fontId="4" fillId="41" borderId="16" xfId="82" applyNumberFormat="1" applyFont="1" applyFill="1" applyBorder="1" applyAlignment="1">
      <alignment horizontal="left" vertical="center" wrapText="1"/>
      <protection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 wrapText="1"/>
    </xf>
    <xf numFmtId="194" fontId="4" fillId="41" borderId="16" xfId="0" applyNumberFormat="1" applyFont="1" applyFill="1" applyBorder="1" applyAlignment="1" applyProtection="1">
      <alignment horizontal="left" vertical="center" wrapText="1"/>
      <protection/>
    </xf>
    <xf numFmtId="194" fontId="4" fillId="41" borderId="16" xfId="0" applyNumberFormat="1" applyFont="1" applyFill="1" applyBorder="1" applyAlignment="1">
      <alignment horizontal="left" vertical="center" wrapText="1"/>
    </xf>
    <xf numFmtId="3" fontId="4" fillId="41" borderId="16" xfId="0" applyNumberFormat="1" applyFont="1" applyFill="1" applyBorder="1" applyAlignment="1">
      <alignment horizontal="left" vertical="center" wrapText="1"/>
    </xf>
    <xf numFmtId="3" fontId="4" fillId="41" borderId="16" xfId="82" applyNumberFormat="1" applyFont="1" applyFill="1" applyBorder="1" applyAlignment="1">
      <alignment horizontal="left" vertical="center" wrapText="1"/>
      <protection/>
    </xf>
    <xf numFmtId="0" fontId="4" fillId="41" borderId="16" xfId="82" applyNumberFormat="1" applyFont="1" applyFill="1" applyBorder="1" applyAlignment="1">
      <alignment horizontal="left" vertical="center" wrapText="1"/>
      <protection/>
    </xf>
    <xf numFmtId="0" fontId="4" fillId="41" borderId="16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center" vertical="center" wrapText="1"/>
    </xf>
    <xf numFmtId="3" fontId="4" fillId="41" borderId="16" xfId="90" applyNumberFormat="1" applyFont="1" applyFill="1" applyBorder="1" applyAlignment="1">
      <alignment horizontal="left" vertical="center" wrapText="1"/>
      <protection/>
    </xf>
    <xf numFmtId="0" fontId="4" fillId="41" borderId="0" xfId="0" applyNumberFormat="1" applyFont="1" applyFill="1" applyAlignment="1" applyProtection="1">
      <alignment horizontal="center" vertical="center"/>
      <protection/>
    </xf>
    <xf numFmtId="0" fontId="3" fillId="41" borderId="16" xfId="0" applyNumberFormat="1" applyFont="1" applyFill="1" applyBorder="1" applyAlignment="1" applyProtection="1">
      <alignment horizontal="center" vertical="center" wrapText="1"/>
      <protection/>
    </xf>
    <xf numFmtId="0" fontId="28" fillId="41" borderId="0" xfId="0" applyNumberFormat="1" applyFont="1" applyFill="1" applyAlignment="1" applyProtection="1">
      <alignment horizontal="left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49" fontId="33" fillId="41" borderId="0" xfId="0" applyNumberFormat="1" applyFont="1" applyFill="1" applyBorder="1" applyAlignment="1" applyProtection="1">
      <alignment horizontal="left" vertical="center" wrapText="1"/>
      <protection/>
    </xf>
    <xf numFmtId="0" fontId="1" fillId="41" borderId="0" xfId="0" applyNumberFormat="1" applyFont="1" applyFill="1" applyBorder="1" applyAlignment="1" applyProtection="1">
      <alignment horizontal="center" vertical="center" wrapText="1"/>
      <protection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center" vertical="center" wrapText="1"/>
    </xf>
    <xf numFmtId="49" fontId="4" fillId="41" borderId="18" xfId="0" applyNumberFormat="1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49" fontId="4" fillId="41" borderId="17" xfId="0" applyNumberFormat="1" applyFont="1" applyFill="1" applyBorder="1" applyAlignment="1">
      <alignment horizontal="center" vertical="center"/>
    </xf>
    <xf numFmtId="49" fontId="4" fillId="41" borderId="18" xfId="0" applyNumberFormat="1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 applyProtection="1">
      <alignment horizontal="center" vertical="center" wrapText="1"/>
      <protection/>
    </xf>
    <xf numFmtId="49" fontId="4" fillId="41" borderId="18" xfId="0" applyNumberFormat="1" applyFont="1" applyFill="1" applyBorder="1" applyAlignment="1" applyProtection="1">
      <alignment horizontal="center" vertical="center" wrapText="1"/>
      <protection/>
    </xf>
    <xf numFmtId="194" fontId="4" fillId="41" borderId="17" xfId="0" applyNumberFormat="1" applyFont="1" applyFill="1" applyBorder="1" applyAlignment="1" applyProtection="1">
      <alignment horizontal="left" vertical="center" wrapText="1"/>
      <protection/>
    </xf>
    <xf numFmtId="194" fontId="4" fillId="41" borderId="18" xfId="0" applyNumberFormat="1" applyFont="1" applyFill="1" applyBorder="1" applyAlignment="1" applyProtection="1">
      <alignment horizontal="left" vertical="center" wrapText="1"/>
      <protection/>
    </xf>
    <xf numFmtId="0" fontId="0" fillId="41" borderId="19" xfId="0" applyFont="1" applyFill="1" applyBorder="1" applyAlignment="1">
      <alignment horizontal="left" vertical="center" wrapText="1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Доходи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ідсотковий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2 2" xfId="76"/>
    <cellStyle name="Заголовок 3" xfId="77"/>
    <cellStyle name="Заголовок 4" xfId="78"/>
    <cellStyle name="Звичайний 2" xfId="79"/>
    <cellStyle name="Звичайний 2 2" xfId="80"/>
    <cellStyle name="Звичайний 2 3" xfId="81"/>
    <cellStyle name="Звичайний_Додаток _ 3 зм_ни 4575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Обычный_ZV1PIV98" xfId="96"/>
    <cellStyle name="Обычный_дод на комісію про затверд бюд 2004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Фінансовий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2"/>
  <sheetViews>
    <sheetView view="pageBreakPreview" zoomScale="85" zoomScaleNormal="70" zoomScaleSheetLayoutView="85" zoomScalePageLayoutView="0" workbookViewId="0" topLeftCell="A82">
      <selection activeCell="H86" sqref="H86"/>
    </sheetView>
  </sheetViews>
  <sheetFormatPr defaultColWidth="9.00390625" defaultRowHeight="12.75"/>
  <cols>
    <col min="1" max="1" width="9.125" style="111" customWidth="1"/>
    <col min="2" max="2" width="14.375" style="111" customWidth="1"/>
    <col min="3" max="3" width="11.75390625" style="111" customWidth="1"/>
    <col min="4" max="4" width="12.00390625" style="111" customWidth="1"/>
    <col min="5" max="5" width="49.625" style="111" customWidth="1"/>
    <col min="6" max="6" width="44.00390625" style="111" customWidth="1"/>
    <col min="7" max="7" width="14.875" style="111" customWidth="1"/>
    <col min="8" max="9" width="18.75390625" style="111" customWidth="1"/>
    <col min="10" max="10" width="19.75390625" style="111" customWidth="1"/>
    <col min="11" max="11" width="14.25390625" style="111" customWidth="1"/>
    <col min="12" max="13" width="9.125" style="111" customWidth="1"/>
    <col min="14" max="14" width="19.125" style="111" customWidth="1"/>
    <col min="15" max="15" width="18.625" style="111" customWidth="1"/>
    <col min="16" max="16" width="14.75390625" style="111" customWidth="1"/>
    <col min="17" max="16384" width="9.125" style="111" customWidth="1"/>
  </cols>
  <sheetData>
    <row r="1" spans="2:12" ht="57.75" customHeight="1">
      <c r="B1" s="112"/>
      <c r="C1" s="113"/>
      <c r="D1" s="113"/>
      <c r="E1" s="113"/>
      <c r="F1" s="113"/>
      <c r="G1" s="188" t="s">
        <v>311</v>
      </c>
      <c r="H1" s="188"/>
      <c r="I1" s="188"/>
      <c r="J1" s="188"/>
      <c r="K1" s="188"/>
      <c r="L1" s="188"/>
    </row>
    <row r="2" spans="2:12" ht="15.75">
      <c r="B2" s="112"/>
      <c r="C2" s="113"/>
      <c r="D2" s="113"/>
      <c r="E2" s="113"/>
      <c r="F2" s="113"/>
      <c r="G2" s="188"/>
      <c r="H2" s="188"/>
      <c r="I2" s="188"/>
      <c r="J2" s="188"/>
      <c r="K2" s="188"/>
      <c r="L2" s="188"/>
    </row>
    <row r="3" spans="2:12" ht="15.75">
      <c r="B3" s="112"/>
      <c r="C3" s="113"/>
      <c r="D3" s="113"/>
      <c r="E3" s="113"/>
      <c r="F3" s="113"/>
      <c r="G3" s="188"/>
      <c r="H3" s="188"/>
      <c r="I3" s="188"/>
      <c r="J3" s="188"/>
      <c r="K3" s="188"/>
      <c r="L3" s="188"/>
    </row>
    <row r="4" spans="2:12" ht="15.75">
      <c r="B4" s="112"/>
      <c r="C4" s="113"/>
      <c r="D4" s="113"/>
      <c r="E4" s="113"/>
      <c r="F4" s="113"/>
      <c r="G4" s="113"/>
      <c r="H4" s="189"/>
      <c r="I4" s="189"/>
      <c r="J4" s="189"/>
      <c r="K4" s="189"/>
      <c r="L4" s="189"/>
    </row>
    <row r="5" spans="2:11" ht="15.75">
      <c r="B5" s="114"/>
      <c r="C5" s="113"/>
      <c r="D5" s="113"/>
      <c r="E5" s="113"/>
      <c r="F5" s="113"/>
      <c r="G5" s="113"/>
      <c r="H5" s="113"/>
      <c r="I5" s="113"/>
      <c r="J5" s="113"/>
      <c r="K5" s="113"/>
    </row>
    <row r="6" spans="2:11" ht="15.75">
      <c r="B6" s="187" t="s">
        <v>213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2:11" ht="15.75">
      <c r="B7" s="187" t="s">
        <v>214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11" ht="15.75">
      <c r="B8" s="187" t="s">
        <v>289</v>
      </c>
      <c r="C8" s="187"/>
      <c r="D8" s="187"/>
      <c r="E8" s="187"/>
      <c r="F8" s="187"/>
      <c r="G8" s="187"/>
      <c r="H8" s="187"/>
      <c r="I8" s="187"/>
      <c r="J8" s="187"/>
      <c r="K8" s="187"/>
    </row>
    <row r="9" spans="2:11" ht="11.25" customHeight="1">
      <c r="B9" s="185"/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12.75" hidden="1">
      <c r="B10" s="115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 hidden="1">
      <c r="B11" s="116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2:11" ht="15.75" hidden="1">
      <c r="B12" s="116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2:11" ht="89.25">
      <c r="B13" s="106" t="s">
        <v>122</v>
      </c>
      <c r="C13" s="106" t="s">
        <v>215</v>
      </c>
      <c r="D13" s="106" t="s">
        <v>103</v>
      </c>
      <c r="E13" s="106" t="s">
        <v>121</v>
      </c>
      <c r="F13" s="106" t="s">
        <v>216</v>
      </c>
      <c r="G13" s="106" t="s">
        <v>217</v>
      </c>
      <c r="H13" s="106" t="s">
        <v>218</v>
      </c>
      <c r="I13" s="106" t="s">
        <v>219</v>
      </c>
      <c r="J13" s="106" t="s">
        <v>249</v>
      </c>
      <c r="K13" s="106" t="s">
        <v>250</v>
      </c>
    </row>
    <row r="14" spans="2:11" ht="12.75">
      <c r="B14" s="106">
        <v>1</v>
      </c>
      <c r="C14" s="106">
        <v>2</v>
      </c>
      <c r="D14" s="106">
        <v>3</v>
      </c>
      <c r="E14" s="106">
        <v>4</v>
      </c>
      <c r="F14" s="106">
        <v>5</v>
      </c>
      <c r="G14" s="106">
        <v>6</v>
      </c>
      <c r="H14" s="106">
        <v>7</v>
      </c>
      <c r="I14" s="106">
        <v>8</v>
      </c>
      <c r="J14" s="106">
        <v>9</v>
      </c>
      <c r="K14" s="106">
        <v>10</v>
      </c>
    </row>
    <row r="15" spans="2:11" ht="53.25" customHeight="1">
      <c r="B15" s="43" t="s">
        <v>63</v>
      </c>
      <c r="C15" s="43" t="s">
        <v>62</v>
      </c>
      <c r="D15" s="44"/>
      <c r="E15" s="45" t="s">
        <v>124</v>
      </c>
      <c r="F15" s="117"/>
      <c r="G15" s="117"/>
      <c r="H15" s="118">
        <f>SUM(H16)</f>
        <v>69006207</v>
      </c>
      <c r="I15" s="118">
        <f>SUM(I16)</f>
        <v>56160201.86</v>
      </c>
      <c r="J15" s="118">
        <f>SUM(J16)</f>
        <v>2714706</v>
      </c>
      <c r="K15" s="117"/>
    </row>
    <row r="16" spans="2:11" ht="53.25" customHeight="1">
      <c r="B16" s="43" t="s">
        <v>64</v>
      </c>
      <c r="C16" s="43"/>
      <c r="D16" s="44"/>
      <c r="E16" s="45" t="s">
        <v>125</v>
      </c>
      <c r="F16" s="119"/>
      <c r="G16" s="119"/>
      <c r="H16" s="120">
        <f>SUM(H24+H17+H21)</f>
        <v>69006207</v>
      </c>
      <c r="I16" s="120">
        <f>SUM(I24+I17+I21)</f>
        <v>56160201.86</v>
      </c>
      <c r="J16" s="120">
        <f>SUM(J24+J17+J21)</f>
        <v>2714706</v>
      </c>
      <c r="K16" s="119"/>
    </row>
    <row r="17" spans="2:11" ht="25.5">
      <c r="B17" s="121" t="s">
        <v>0</v>
      </c>
      <c r="C17" s="122" t="s">
        <v>89</v>
      </c>
      <c r="D17" s="122" t="s">
        <v>66</v>
      </c>
      <c r="E17" s="126" t="s">
        <v>290</v>
      </c>
      <c r="F17" s="127"/>
      <c r="G17" s="124"/>
      <c r="H17" s="120">
        <f>SUM(H18:H20)</f>
        <v>25282973</v>
      </c>
      <c r="I17" s="120">
        <f>SUM(I18:I20)</f>
        <v>19140812.189999998</v>
      </c>
      <c r="J17" s="120">
        <f>SUM(J18:J20)</f>
        <v>1214350</v>
      </c>
      <c r="K17" s="120"/>
    </row>
    <row r="18" spans="2:11" s="146" customFormat="1" ht="38.25">
      <c r="B18" s="143" t="s">
        <v>0</v>
      </c>
      <c r="C18" s="144" t="s">
        <v>89</v>
      </c>
      <c r="D18" s="144" t="s">
        <v>66</v>
      </c>
      <c r="E18" s="145" t="s">
        <v>290</v>
      </c>
      <c r="F18" s="154" t="s">
        <v>291</v>
      </c>
      <c r="G18" s="144" t="s">
        <v>306</v>
      </c>
      <c r="H18" s="153">
        <v>12834748</v>
      </c>
      <c r="I18" s="160">
        <v>9321975.42</v>
      </c>
      <c r="J18" s="153">
        <v>100000</v>
      </c>
      <c r="K18" s="167">
        <f>I18/H18*100</f>
        <v>72.63076314392772</v>
      </c>
    </row>
    <row r="19" spans="2:11" s="146" customFormat="1" ht="25.5">
      <c r="B19" s="143" t="s">
        <v>0</v>
      </c>
      <c r="C19" s="144" t="s">
        <v>89</v>
      </c>
      <c r="D19" s="144" t="s">
        <v>66</v>
      </c>
      <c r="E19" s="145" t="s">
        <v>290</v>
      </c>
      <c r="F19" s="129" t="s">
        <v>146</v>
      </c>
      <c r="G19" s="148" t="s">
        <v>305</v>
      </c>
      <c r="H19" s="153">
        <v>6426432</v>
      </c>
      <c r="I19" s="160">
        <v>4656054.84</v>
      </c>
      <c r="J19" s="153">
        <v>200000</v>
      </c>
      <c r="K19" s="167">
        <f>I19/H19*100</f>
        <v>72.4516316363419</v>
      </c>
    </row>
    <row r="20" spans="2:11" s="146" customFormat="1" ht="38.25">
      <c r="B20" s="147" t="s">
        <v>0</v>
      </c>
      <c r="C20" s="148" t="s">
        <v>89</v>
      </c>
      <c r="D20" s="148" t="s">
        <v>66</v>
      </c>
      <c r="E20" s="149" t="s">
        <v>290</v>
      </c>
      <c r="F20" s="150" t="s">
        <v>147</v>
      </c>
      <c r="G20" s="148" t="s">
        <v>303</v>
      </c>
      <c r="H20" s="153">
        <v>6021793</v>
      </c>
      <c r="I20" s="160">
        <v>5162781.93</v>
      </c>
      <c r="J20" s="153">
        <v>914350</v>
      </c>
      <c r="K20" s="167">
        <f>I20/H20*100</f>
        <v>85.73496182947503</v>
      </c>
    </row>
    <row r="21" spans="2:11" ht="25.5">
      <c r="B21" s="121" t="s">
        <v>120</v>
      </c>
      <c r="C21" s="122" t="s">
        <v>90</v>
      </c>
      <c r="D21" s="122" t="s">
        <v>66</v>
      </c>
      <c r="E21" s="123" t="s">
        <v>290</v>
      </c>
      <c r="F21" s="119"/>
      <c r="G21" s="124"/>
      <c r="H21" s="120">
        <f>H22</f>
        <v>11050050</v>
      </c>
      <c r="I21" s="120">
        <f>I22</f>
        <v>10888863.95</v>
      </c>
      <c r="J21" s="120">
        <f>J22</f>
        <v>1300356</v>
      </c>
      <c r="K21" s="120"/>
    </row>
    <row r="22" spans="2:11" s="146" customFormat="1" ht="25.5">
      <c r="B22" s="143" t="s">
        <v>120</v>
      </c>
      <c r="C22" s="144" t="s">
        <v>90</v>
      </c>
      <c r="D22" s="144" t="s">
        <v>66</v>
      </c>
      <c r="E22" s="145" t="s">
        <v>290</v>
      </c>
      <c r="F22" s="125" t="s">
        <v>150</v>
      </c>
      <c r="G22" s="144" t="s">
        <v>305</v>
      </c>
      <c r="H22" s="153">
        <v>11050050</v>
      </c>
      <c r="I22" s="161">
        <v>10888863.95</v>
      </c>
      <c r="J22" s="153">
        <f>1300356</f>
        <v>1300356</v>
      </c>
      <c r="K22" s="167">
        <f>I22/H22*100</f>
        <v>98.54130931534246</v>
      </c>
    </row>
    <row r="23" spans="2:11" s="146" customFormat="1" ht="18.75" customHeight="1">
      <c r="B23" s="143"/>
      <c r="C23" s="144"/>
      <c r="D23" s="144"/>
      <c r="E23" s="145"/>
      <c r="F23" s="105" t="s">
        <v>297</v>
      </c>
      <c r="G23" s="144"/>
      <c r="H23" s="153"/>
      <c r="I23" s="161"/>
      <c r="J23" s="153">
        <v>1274723</v>
      </c>
      <c r="K23" s="130"/>
    </row>
    <row r="24" spans="2:11" s="158" customFormat="1" ht="52.5" customHeight="1">
      <c r="B24" s="156">
        <v>1217461</v>
      </c>
      <c r="C24" s="156">
        <v>7461</v>
      </c>
      <c r="D24" s="151" t="s">
        <v>2</v>
      </c>
      <c r="E24" s="157" t="s">
        <v>3</v>
      </c>
      <c r="F24" s="152"/>
      <c r="G24" s="152"/>
      <c r="H24" s="128">
        <f>SUM(H25)</f>
        <v>32673184</v>
      </c>
      <c r="I24" s="128">
        <f>SUM(I25)</f>
        <v>26130525.72</v>
      </c>
      <c r="J24" s="128">
        <f>SUM(J25)</f>
        <v>200000</v>
      </c>
      <c r="K24" s="124"/>
    </row>
    <row r="25" spans="2:11" ht="42.75" customHeight="1">
      <c r="B25" s="155">
        <v>1217461</v>
      </c>
      <c r="C25" s="155">
        <v>7461</v>
      </c>
      <c r="D25" s="144" t="s">
        <v>2</v>
      </c>
      <c r="E25" s="159" t="s">
        <v>3</v>
      </c>
      <c r="F25" s="130" t="s">
        <v>149</v>
      </c>
      <c r="G25" s="130" t="s">
        <v>305</v>
      </c>
      <c r="H25" s="131">
        <v>32673184</v>
      </c>
      <c r="I25" s="161">
        <v>26130525.72</v>
      </c>
      <c r="J25" s="153">
        <v>200000</v>
      </c>
      <c r="K25" s="167">
        <f>I25/H25*100</f>
        <v>79.97544934708536</v>
      </c>
    </row>
    <row r="26" spans="2:16" ht="55.5" customHeight="1">
      <c r="B26" s="43" t="s">
        <v>21</v>
      </c>
      <c r="C26" s="43" t="s">
        <v>39</v>
      </c>
      <c r="D26" s="44"/>
      <c r="E26" s="42" t="s">
        <v>155</v>
      </c>
      <c r="F26" s="106"/>
      <c r="G26" s="106"/>
      <c r="H26" s="169">
        <f>H27</f>
        <v>178033453</v>
      </c>
      <c r="I26" s="169">
        <f>I27</f>
        <v>103072354.14999999</v>
      </c>
      <c r="J26" s="169">
        <f>J27</f>
        <v>83902143</v>
      </c>
      <c r="K26" s="106"/>
      <c r="N26" s="132"/>
      <c r="O26" s="132"/>
      <c r="P26" s="132"/>
    </row>
    <row r="27" spans="2:16" ht="56.25" customHeight="1">
      <c r="B27" s="43" t="s">
        <v>23</v>
      </c>
      <c r="C27" s="43"/>
      <c r="D27" s="44"/>
      <c r="E27" s="42" t="s">
        <v>156</v>
      </c>
      <c r="F27" s="106"/>
      <c r="G27" s="106"/>
      <c r="H27" s="169">
        <f>H28+H30+H40+H42+H67+H70+H72</f>
        <v>178033453</v>
      </c>
      <c r="I27" s="169">
        <f>I28+I30+I40+I42+I67+I70+I72</f>
        <v>103072354.14999999</v>
      </c>
      <c r="J27" s="169">
        <f>J28+J30+J40+J42+J67+J70+J72</f>
        <v>83902143</v>
      </c>
      <c r="K27" s="106"/>
      <c r="N27" s="132"/>
      <c r="O27" s="132"/>
      <c r="P27" s="132"/>
    </row>
    <row r="28" spans="2:11" ht="28.5">
      <c r="B28" s="133">
        <v>1517310</v>
      </c>
      <c r="C28" s="134">
        <v>7310</v>
      </c>
      <c r="D28" s="134"/>
      <c r="E28" s="135" t="s">
        <v>160</v>
      </c>
      <c r="F28" s="107"/>
      <c r="G28" s="107"/>
      <c r="H28" s="170">
        <f>H29</f>
        <v>2550000</v>
      </c>
      <c r="I28" s="170">
        <f>I29</f>
        <v>2500000</v>
      </c>
      <c r="J28" s="170">
        <f>J29</f>
        <v>2500000</v>
      </c>
      <c r="K28" s="107"/>
    </row>
    <row r="29" spans="2:11" ht="60">
      <c r="B29" s="106">
        <v>1517310</v>
      </c>
      <c r="C29" s="107">
        <v>7310</v>
      </c>
      <c r="D29" s="107"/>
      <c r="E29" s="109" t="s">
        <v>160</v>
      </c>
      <c r="F29" s="109" t="s">
        <v>251</v>
      </c>
      <c r="G29" s="107">
        <v>2022</v>
      </c>
      <c r="H29" s="171">
        <v>2550000</v>
      </c>
      <c r="I29" s="172">
        <v>2500000</v>
      </c>
      <c r="J29" s="171">
        <v>2500000</v>
      </c>
      <c r="K29" s="167">
        <f>I29/H29*100</f>
        <v>98.0392156862745</v>
      </c>
    </row>
    <row r="30" spans="2:11" ht="48.75" customHeight="1">
      <c r="B30" s="133">
        <v>1517321</v>
      </c>
      <c r="C30" s="134">
        <v>7321</v>
      </c>
      <c r="D30" s="136" t="s">
        <v>66</v>
      </c>
      <c r="E30" s="135" t="s">
        <v>92</v>
      </c>
      <c r="F30" s="107"/>
      <c r="G30" s="107"/>
      <c r="H30" s="170">
        <f>SUM(H31:H39)-H32</f>
        <v>52410219</v>
      </c>
      <c r="I30" s="169">
        <f>SUM(I31:I39)</f>
        <v>22599912.8</v>
      </c>
      <c r="J30" s="170">
        <f>SUM(J31:J39)-J32</f>
        <v>8128725</v>
      </c>
      <c r="K30" s="107"/>
    </row>
    <row r="31" spans="2:11" ht="45">
      <c r="B31" s="106">
        <v>1517321</v>
      </c>
      <c r="C31" s="107">
        <v>7321</v>
      </c>
      <c r="D31" s="108" t="s">
        <v>66</v>
      </c>
      <c r="E31" s="109" t="s">
        <v>92</v>
      </c>
      <c r="F31" s="109" t="s">
        <v>139</v>
      </c>
      <c r="G31" s="107" t="s">
        <v>303</v>
      </c>
      <c r="H31" s="171">
        <v>17538265</v>
      </c>
      <c r="I31" s="172">
        <v>16506624</v>
      </c>
      <c r="J31" s="171">
        <v>2998682</v>
      </c>
      <c r="K31" s="167">
        <f>I31/H31*100</f>
        <v>94.11777048641927</v>
      </c>
    </row>
    <row r="32" spans="2:11" ht="30">
      <c r="B32" s="106"/>
      <c r="C32" s="107"/>
      <c r="D32" s="108"/>
      <c r="E32" s="109"/>
      <c r="F32" s="105" t="s">
        <v>297</v>
      </c>
      <c r="G32" s="107"/>
      <c r="H32" s="171"/>
      <c r="I32" s="172"/>
      <c r="J32" s="173">
        <v>2998681</v>
      </c>
      <c r="K32" s="110"/>
    </row>
    <row r="33" spans="2:11" ht="75">
      <c r="B33" s="106">
        <v>1517321</v>
      </c>
      <c r="C33" s="107">
        <v>7321</v>
      </c>
      <c r="D33" s="108" t="s">
        <v>66</v>
      </c>
      <c r="E33" s="109" t="s">
        <v>92</v>
      </c>
      <c r="F33" s="109" t="s">
        <v>253</v>
      </c>
      <c r="G33" s="107" t="s">
        <v>303</v>
      </c>
      <c r="H33" s="171">
        <v>34871954</v>
      </c>
      <c r="I33" s="172">
        <v>1194932.8</v>
      </c>
      <c r="J33" s="171">
        <v>400000</v>
      </c>
      <c r="K33" s="167">
        <f>I33/H33*100</f>
        <v>3.426629892893298</v>
      </c>
    </row>
    <row r="34" spans="2:11" ht="105">
      <c r="B34" s="106">
        <v>1517321</v>
      </c>
      <c r="C34" s="107">
        <v>7321</v>
      </c>
      <c r="D34" s="108" t="s">
        <v>66</v>
      </c>
      <c r="E34" s="109" t="s">
        <v>92</v>
      </c>
      <c r="F34" s="109" t="s">
        <v>254</v>
      </c>
      <c r="G34" s="107" t="s">
        <v>252</v>
      </c>
      <c r="H34" s="171"/>
      <c r="I34" s="172">
        <v>4249356</v>
      </c>
      <c r="J34" s="171">
        <v>4200000</v>
      </c>
      <c r="K34" s="107"/>
    </row>
    <row r="35" spans="2:11" ht="45">
      <c r="B35" s="106">
        <v>1517321</v>
      </c>
      <c r="C35" s="107">
        <v>7321</v>
      </c>
      <c r="D35" s="108" t="s">
        <v>66</v>
      </c>
      <c r="E35" s="109" t="s">
        <v>92</v>
      </c>
      <c r="F35" s="109" t="s">
        <v>255</v>
      </c>
      <c r="G35" s="107">
        <v>2022</v>
      </c>
      <c r="H35" s="174"/>
      <c r="I35" s="172">
        <v>200000</v>
      </c>
      <c r="J35" s="171">
        <v>200000</v>
      </c>
      <c r="K35" s="107"/>
    </row>
    <row r="36" spans="2:11" ht="45">
      <c r="B36" s="106">
        <v>1517321</v>
      </c>
      <c r="C36" s="107">
        <v>7321</v>
      </c>
      <c r="D36" s="108" t="s">
        <v>66</v>
      </c>
      <c r="E36" s="109" t="s">
        <v>92</v>
      </c>
      <c r="F36" s="109" t="s">
        <v>256</v>
      </c>
      <c r="G36" s="107">
        <v>2022</v>
      </c>
      <c r="H36" s="174"/>
      <c r="I36" s="172">
        <v>150000</v>
      </c>
      <c r="J36" s="171">
        <v>150000</v>
      </c>
      <c r="K36" s="107"/>
    </row>
    <row r="37" spans="2:11" ht="45">
      <c r="B37" s="106">
        <v>1517321</v>
      </c>
      <c r="C37" s="107">
        <v>7321</v>
      </c>
      <c r="D37" s="108" t="s">
        <v>66</v>
      </c>
      <c r="E37" s="109" t="s">
        <v>92</v>
      </c>
      <c r="F37" s="109" t="s">
        <v>257</v>
      </c>
      <c r="G37" s="107" t="s">
        <v>252</v>
      </c>
      <c r="H37" s="174"/>
      <c r="I37" s="172">
        <v>100000</v>
      </c>
      <c r="J37" s="171">
        <v>80043</v>
      </c>
      <c r="K37" s="107"/>
    </row>
    <row r="38" spans="2:11" ht="45">
      <c r="B38" s="106">
        <v>1517321</v>
      </c>
      <c r="C38" s="107">
        <v>7321</v>
      </c>
      <c r="D38" s="108" t="s">
        <v>66</v>
      </c>
      <c r="E38" s="109" t="s">
        <v>92</v>
      </c>
      <c r="F38" s="109" t="s">
        <v>258</v>
      </c>
      <c r="G38" s="107">
        <v>2022</v>
      </c>
      <c r="H38" s="174"/>
      <c r="I38" s="172">
        <v>50000</v>
      </c>
      <c r="J38" s="171">
        <v>50000</v>
      </c>
      <c r="K38" s="107"/>
    </row>
    <row r="39" spans="2:11" ht="30">
      <c r="B39" s="106">
        <v>1517321</v>
      </c>
      <c r="C39" s="107">
        <v>7321</v>
      </c>
      <c r="D39" s="108" t="s">
        <v>66</v>
      </c>
      <c r="E39" s="109" t="s">
        <v>92</v>
      </c>
      <c r="F39" s="109" t="s">
        <v>260</v>
      </c>
      <c r="G39" s="107" t="s">
        <v>252</v>
      </c>
      <c r="H39" s="174"/>
      <c r="I39" s="172">
        <v>149000</v>
      </c>
      <c r="J39" s="171">
        <v>50000</v>
      </c>
      <c r="K39" s="107"/>
    </row>
    <row r="40" spans="2:11" ht="25.5" customHeight="1">
      <c r="B40" s="133" t="s">
        <v>298</v>
      </c>
      <c r="C40" s="134" t="s">
        <v>299</v>
      </c>
      <c r="D40" s="134" t="s">
        <v>66</v>
      </c>
      <c r="E40" s="135" t="s">
        <v>300</v>
      </c>
      <c r="F40" s="134"/>
      <c r="G40" s="134"/>
      <c r="H40" s="175">
        <f>H41</f>
        <v>0</v>
      </c>
      <c r="I40" s="169">
        <v>250000</v>
      </c>
      <c r="J40" s="175">
        <f>J41</f>
        <v>250000</v>
      </c>
      <c r="K40" s="134"/>
    </row>
    <row r="41" spans="2:11" ht="45">
      <c r="B41" s="106">
        <v>1517324</v>
      </c>
      <c r="C41" s="107" t="s">
        <v>299</v>
      </c>
      <c r="D41" s="107" t="s">
        <v>66</v>
      </c>
      <c r="E41" s="109" t="s">
        <v>300</v>
      </c>
      <c r="F41" s="109" t="s">
        <v>259</v>
      </c>
      <c r="G41" s="107">
        <v>2022</v>
      </c>
      <c r="H41" s="174"/>
      <c r="I41" s="172">
        <v>250000</v>
      </c>
      <c r="J41" s="171">
        <v>250000</v>
      </c>
      <c r="K41" s="107"/>
    </row>
    <row r="42" spans="2:11" ht="28.5">
      <c r="B42" s="133" t="s">
        <v>91</v>
      </c>
      <c r="C42" s="134" t="s">
        <v>90</v>
      </c>
      <c r="D42" s="134" t="s">
        <v>66</v>
      </c>
      <c r="E42" s="135" t="s">
        <v>161</v>
      </c>
      <c r="F42" s="107"/>
      <c r="G42" s="107"/>
      <c r="H42" s="170">
        <f>SUM(H43:H66)-H45</f>
        <v>43492328</v>
      </c>
      <c r="I42" s="170">
        <f>SUM(I43:I66)-I45</f>
        <v>31926465</v>
      </c>
      <c r="J42" s="170">
        <f>SUM(J43:J66)-J45</f>
        <v>28478646</v>
      </c>
      <c r="K42" s="107"/>
    </row>
    <row r="43" spans="2:11" ht="75">
      <c r="B43" s="106" t="s">
        <v>91</v>
      </c>
      <c r="C43" s="107" t="s">
        <v>90</v>
      </c>
      <c r="D43" s="107" t="s">
        <v>66</v>
      </c>
      <c r="E43" s="109" t="s">
        <v>161</v>
      </c>
      <c r="F43" s="109" t="s">
        <v>261</v>
      </c>
      <c r="G43" s="107" t="s">
        <v>252</v>
      </c>
      <c r="H43" s="171">
        <v>2896147</v>
      </c>
      <c r="I43" s="172">
        <v>279400</v>
      </c>
      <c r="J43" s="171">
        <v>100000</v>
      </c>
      <c r="K43" s="167">
        <f>I43/H43*100</f>
        <v>9.64730036148027</v>
      </c>
    </row>
    <row r="44" spans="2:11" ht="30">
      <c r="B44" s="106" t="s">
        <v>91</v>
      </c>
      <c r="C44" s="107" t="s">
        <v>90</v>
      </c>
      <c r="D44" s="107" t="s">
        <v>66</v>
      </c>
      <c r="E44" s="109" t="s">
        <v>161</v>
      </c>
      <c r="F44" s="109" t="s">
        <v>262</v>
      </c>
      <c r="G44" s="107" t="s">
        <v>252</v>
      </c>
      <c r="H44" s="171">
        <v>10692414</v>
      </c>
      <c r="I44" s="172">
        <v>6372163</v>
      </c>
      <c r="J44" s="171">
        <v>5593334</v>
      </c>
      <c r="K44" s="167">
        <f>I44/H44*100</f>
        <v>59.59517654292099</v>
      </c>
    </row>
    <row r="45" spans="2:11" ht="30">
      <c r="B45" s="106"/>
      <c r="C45" s="107"/>
      <c r="D45" s="107"/>
      <c r="E45" s="109"/>
      <c r="F45" s="105" t="s">
        <v>297</v>
      </c>
      <c r="G45" s="107"/>
      <c r="H45" s="171"/>
      <c r="I45" s="172"/>
      <c r="J45" s="173">
        <v>5593334</v>
      </c>
      <c r="K45" s="110"/>
    </row>
    <row r="46" spans="2:11" ht="45">
      <c r="B46" s="106" t="s">
        <v>91</v>
      </c>
      <c r="C46" s="107" t="s">
        <v>90</v>
      </c>
      <c r="D46" s="107" t="s">
        <v>66</v>
      </c>
      <c r="E46" s="109" t="s">
        <v>161</v>
      </c>
      <c r="F46" s="137" t="s">
        <v>140</v>
      </c>
      <c r="G46" s="107" t="s">
        <v>252</v>
      </c>
      <c r="H46" s="171">
        <v>3788417</v>
      </c>
      <c r="I46" s="172">
        <v>2101809</v>
      </c>
      <c r="J46" s="171">
        <v>100000</v>
      </c>
      <c r="K46" s="167">
        <f>I46/H46*100</f>
        <v>55.4798745755813</v>
      </c>
    </row>
    <row r="47" spans="2:11" ht="30">
      <c r="B47" s="106" t="s">
        <v>91</v>
      </c>
      <c r="C47" s="107" t="s">
        <v>90</v>
      </c>
      <c r="D47" s="107" t="s">
        <v>66</v>
      </c>
      <c r="E47" s="109" t="s">
        <v>161</v>
      </c>
      <c r="F47" s="137" t="s">
        <v>263</v>
      </c>
      <c r="G47" s="107" t="s">
        <v>252</v>
      </c>
      <c r="H47" s="171"/>
      <c r="I47" s="172">
        <v>99356</v>
      </c>
      <c r="J47" s="171">
        <v>50000</v>
      </c>
      <c r="K47" s="110"/>
    </row>
    <row r="48" spans="2:11" ht="30">
      <c r="B48" s="106" t="s">
        <v>91</v>
      </c>
      <c r="C48" s="107" t="s">
        <v>90</v>
      </c>
      <c r="D48" s="107" t="s">
        <v>66</v>
      </c>
      <c r="E48" s="109" t="s">
        <v>161</v>
      </c>
      <c r="F48" s="109" t="s">
        <v>264</v>
      </c>
      <c r="G48" s="107">
        <v>2022</v>
      </c>
      <c r="H48" s="171">
        <v>3640000</v>
      </c>
      <c r="I48" s="172">
        <v>3640000</v>
      </c>
      <c r="J48" s="171">
        <v>3640000</v>
      </c>
      <c r="K48" s="167">
        <f>I48/H48*100</f>
        <v>100</v>
      </c>
    </row>
    <row r="49" spans="2:11" ht="30">
      <c r="B49" s="106" t="s">
        <v>91</v>
      </c>
      <c r="C49" s="107" t="s">
        <v>90</v>
      </c>
      <c r="D49" s="107" t="s">
        <v>66</v>
      </c>
      <c r="E49" s="109" t="s">
        <v>161</v>
      </c>
      <c r="F49" s="109" t="s">
        <v>165</v>
      </c>
      <c r="G49" s="107" t="s">
        <v>252</v>
      </c>
      <c r="H49" s="171"/>
      <c r="I49" s="172">
        <v>99529</v>
      </c>
      <c r="J49" s="171">
        <v>50000</v>
      </c>
      <c r="K49" s="138"/>
    </row>
    <row r="50" spans="2:11" ht="45">
      <c r="B50" s="106" t="s">
        <v>91</v>
      </c>
      <c r="C50" s="107" t="s">
        <v>90</v>
      </c>
      <c r="D50" s="107" t="s">
        <v>66</v>
      </c>
      <c r="E50" s="109" t="s">
        <v>161</v>
      </c>
      <c r="F50" s="109" t="s">
        <v>162</v>
      </c>
      <c r="G50" s="107" t="s">
        <v>252</v>
      </c>
      <c r="H50" s="171">
        <v>5063600</v>
      </c>
      <c r="I50" s="172">
        <v>5063600</v>
      </c>
      <c r="J50" s="171">
        <v>5015000</v>
      </c>
      <c r="K50" s="167">
        <f>I50/H50*100</f>
        <v>100</v>
      </c>
    </row>
    <row r="51" spans="2:11" ht="45">
      <c r="B51" s="106" t="s">
        <v>91</v>
      </c>
      <c r="C51" s="107" t="s">
        <v>90</v>
      </c>
      <c r="D51" s="107" t="s">
        <v>66</v>
      </c>
      <c r="E51" s="109" t="s">
        <v>161</v>
      </c>
      <c r="F51" s="109" t="s">
        <v>265</v>
      </c>
      <c r="G51" s="107" t="s">
        <v>252</v>
      </c>
      <c r="H51" s="171">
        <v>1628752</v>
      </c>
      <c r="I51" s="172">
        <v>1628752</v>
      </c>
      <c r="J51" s="171">
        <v>1580152</v>
      </c>
      <c r="K51" s="167">
        <f>I51/H51*100</f>
        <v>100</v>
      </c>
    </row>
    <row r="52" spans="2:11" ht="45">
      <c r="B52" s="106" t="s">
        <v>91</v>
      </c>
      <c r="C52" s="107" t="s">
        <v>90</v>
      </c>
      <c r="D52" s="107" t="s">
        <v>66</v>
      </c>
      <c r="E52" s="109" t="s">
        <v>161</v>
      </c>
      <c r="F52" s="137" t="s">
        <v>148</v>
      </c>
      <c r="G52" s="107" t="s">
        <v>252</v>
      </c>
      <c r="H52" s="171">
        <v>5220000</v>
      </c>
      <c r="I52" s="172">
        <v>2085860</v>
      </c>
      <c r="J52" s="171">
        <v>2000000</v>
      </c>
      <c r="K52" s="167">
        <f>I52/H52*100</f>
        <v>39.959003831417625</v>
      </c>
    </row>
    <row r="53" spans="2:11" ht="45">
      <c r="B53" s="106" t="s">
        <v>91</v>
      </c>
      <c r="C53" s="107" t="s">
        <v>90</v>
      </c>
      <c r="D53" s="107" t="s">
        <v>66</v>
      </c>
      <c r="E53" s="109" t="s">
        <v>161</v>
      </c>
      <c r="F53" s="109" t="s">
        <v>266</v>
      </c>
      <c r="G53" s="107" t="s">
        <v>252</v>
      </c>
      <c r="H53" s="171">
        <v>5062998</v>
      </c>
      <c r="I53" s="172">
        <v>5062998</v>
      </c>
      <c r="J53" s="171">
        <v>5015000</v>
      </c>
      <c r="K53" s="167">
        <f>I53/H53*100</f>
        <v>100</v>
      </c>
    </row>
    <row r="54" spans="2:11" ht="45">
      <c r="B54" s="106" t="s">
        <v>91</v>
      </c>
      <c r="C54" s="107" t="s">
        <v>90</v>
      </c>
      <c r="D54" s="107" t="s">
        <v>66</v>
      </c>
      <c r="E54" s="109" t="s">
        <v>161</v>
      </c>
      <c r="F54" s="109" t="s">
        <v>267</v>
      </c>
      <c r="G54" s="107" t="s">
        <v>252</v>
      </c>
      <c r="H54" s="171">
        <v>1570000</v>
      </c>
      <c r="I54" s="172">
        <v>1500000</v>
      </c>
      <c r="J54" s="171">
        <v>1500000</v>
      </c>
      <c r="K54" s="167">
        <f>I54/H54*100</f>
        <v>95.54140127388536</v>
      </c>
    </row>
    <row r="55" spans="2:11" ht="38.25" customHeight="1">
      <c r="B55" s="106" t="s">
        <v>91</v>
      </c>
      <c r="C55" s="107" t="s">
        <v>90</v>
      </c>
      <c r="D55" s="107" t="s">
        <v>66</v>
      </c>
      <c r="E55" s="109" t="s">
        <v>161</v>
      </c>
      <c r="F55" s="109" t="s">
        <v>268</v>
      </c>
      <c r="G55" s="107" t="s">
        <v>252</v>
      </c>
      <c r="H55" s="171">
        <v>270000</v>
      </c>
      <c r="I55" s="172">
        <v>200000</v>
      </c>
      <c r="J55" s="171">
        <v>200000</v>
      </c>
      <c r="K55" s="167">
        <f aca="true" t="shared" si="0" ref="K55:K61">I55/H55*100</f>
        <v>74.07407407407408</v>
      </c>
    </row>
    <row r="56" spans="2:11" ht="45">
      <c r="B56" s="106" t="s">
        <v>91</v>
      </c>
      <c r="C56" s="107" t="s">
        <v>90</v>
      </c>
      <c r="D56" s="107" t="s">
        <v>66</v>
      </c>
      <c r="E56" s="109" t="s">
        <v>161</v>
      </c>
      <c r="F56" s="109" t="s">
        <v>269</v>
      </c>
      <c r="G56" s="107" t="s">
        <v>252</v>
      </c>
      <c r="H56" s="171">
        <v>270000</v>
      </c>
      <c r="I56" s="172">
        <v>200000</v>
      </c>
      <c r="J56" s="171">
        <v>200000</v>
      </c>
      <c r="K56" s="167">
        <f t="shared" si="0"/>
        <v>74.07407407407408</v>
      </c>
    </row>
    <row r="57" spans="2:11" ht="30">
      <c r="B57" s="106" t="s">
        <v>91</v>
      </c>
      <c r="C57" s="107" t="s">
        <v>90</v>
      </c>
      <c r="D57" s="107" t="s">
        <v>66</v>
      </c>
      <c r="E57" s="109" t="s">
        <v>161</v>
      </c>
      <c r="F57" s="109" t="s">
        <v>270</v>
      </c>
      <c r="G57" s="107" t="s">
        <v>252</v>
      </c>
      <c r="H57" s="171">
        <v>270000</v>
      </c>
      <c r="I57" s="172">
        <v>200000</v>
      </c>
      <c r="J57" s="171">
        <v>200000</v>
      </c>
      <c r="K57" s="167">
        <f t="shared" si="0"/>
        <v>74.07407407407408</v>
      </c>
    </row>
    <row r="58" spans="2:11" ht="30">
      <c r="B58" s="106" t="s">
        <v>91</v>
      </c>
      <c r="C58" s="107" t="s">
        <v>90</v>
      </c>
      <c r="D58" s="107" t="s">
        <v>66</v>
      </c>
      <c r="E58" s="109" t="s">
        <v>161</v>
      </c>
      <c r="F58" s="109" t="s">
        <v>271</v>
      </c>
      <c r="G58" s="107" t="s">
        <v>252</v>
      </c>
      <c r="H58" s="171">
        <v>270000</v>
      </c>
      <c r="I58" s="172">
        <v>200000</v>
      </c>
      <c r="J58" s="171">
        <v>200000</v>
      </c>
      <c r="K58" s="167">
        <f t="shared" si="0"/>
        <v>74.07407407407408</v>
      </c>
    </row>
    <row r="59" spans="2:11" ht="30">
      <c r="B59" s="106" t="s">
        <v>91</v>
      </c>
      <c r="C59" s="107" t="s">
        <v>90</v>
      </c>
      <c r="D59" s="107" t="s">
        <v>66</v>
      </c>
      <c r="E59" s="109" t="s">
        <v>161</v>
      </c>
      <c r="F59" s="109" t="s">
        <v>272</v>
      </c>
      <c r="G59" s="107" t="s">
        <v>252</v>
      </c>
      <c r="H59" s="171">
        <v>270000</v>
      </c>
      <c r="I59" s="172">
        <v>200000</v>
      </c>
      <c r="J59" s="171">
        <v>200000</v>
      </c>
      <c r="K59" s="167">
        <f t="shared" si="0"/>
        <v>74.07407407407408</v>
      </c>
    </row>
    <row r="60" spans="2:11" ht="30">
      <c r="B60" s="106" t="s">
        <v>91</v>
      </c>
      <c r="C60" s="107" t="s">
        <v>90</v>
      </c>
      <c r="D60" s="107" t="s">
        <v>66</v>
      </c>
      <c r="E60" s="109" t="s">
        <v>161</v>
      </c>
      <c r="F60" s="109" t="s">
        <v>273</v>
      </c>
      <c r="G60" s="107" t="s">
        <v>252</v>
      </c>
      <c r="H60" s="171">
        <v>940000</v>
      </c>
      <c r="I60" s="172">
        <v>870000</v>
      </c>
      <c r="J60" s="171">
        <v>870000</v>
      </c>
      <c r="K60" s="167">
        <f t="shared" si="0"/>
        <v>92.5531914893617</v>
      </c>
    </row>
    <row r="61" spans="2:11" ht="45">
      <c r="B61" s="106" t="s">
        <v>91</v>
      </c>
      <c r="C61" s="107" t="s">
        <v>90</v>
      </c>
      <c r="D61" s="107" t="s">
        <v>66</v>
      </c>
      <c r="E61" s="109" t="s">
        <v>161</v>
      </c>
      <c r="F61" s="109" t="s">
        <v>274</v>
      </c>
      <c r="G61" s="107">
        <v>2022</v>
      </c>
      <c r="H61" s="171">
        <v>1640000</v>
      </c>
      <c r="I61" s="172">
        <v>1640000</v>
      </c>
      <c r="J61" s="171">
        <v>1640000</v>
      </c>
      <c r="K61" s="167">
        <f t="shared" si="0"/>
        <v>100</v>
      </c>
    </row>
    <row r="62" spans="2:11" ht="45">
      <c r="B62" s="106" t="s">
        <v>91</v>
      </c>
      <c r="C62" s="107" t="s">
        <v>90</v>
      </c>
      <c r="D62" s="107" t="s">
        <v>66</v>
      </c>
      <c r="E62" s="109" t="s">
        <v>161</v>
      </c>
      <c r="F62" s="109" t="s">
        <v>163</v>
      </c>
      <c r="G62" s="107" t="s">
        <v>252</v>
      </c>
      <c r="H62" s="171"/>
      <c r="I62" s="172">
        <v>68040</v>
      </c>
      <c r="J62" s="171">
        <v>34020</v>
      </c>
      <c r="K62" s="138"/>
    </row>
    <row r="63" spans="2:11" ht="45">
      <c r="B63" s="106" t="s">
        <v>91</v>
      </c>
      <c r="C63" s="107" t="s">
        <v>90</v>
      </c>
      <c r="D63" s="107" t="s">
        <v>66</v>
      </c>
      <c r="E63" s="109" t="s">
        <v>161</v>
      </c>
      <c r="F63" s="109" t="s">
        <v>275</v>
      </c>
      <c r="G63" s="107" t="s">
        <v>252</v>
      </c>
      <c r="H63" s="171"/>
      <c r="I63" s="172">
        <v>62678</v>
      </c>
      <c r="J63" s="171">
        <v>15000</v>
      </c>
      <c r="K63" s="138"/>
    </row>
    <row r="64" spans="2:11" ht="30">
      <c r="B64" s="106" t="s">
        <v>91</v>
      </c>
      <c r="C64" s="107" t="s">
        <v>90</v>
      </c>
      <c r="D64" s="107" t="s">
        <v>66</v>
      </c>
      <c r="E64" s="109" t="s">
        <v>161</v>
      </c>
      <c r="F64" s="109" t="s">
        <v>164</v>
      </c>
      <c r="G64" s="107" t="s">
        <v>252</v>
      </c>
      <c r="H64" s="171"/>
      <c r="I64" s="172">
        <v>77760</v>
      </c>
      <c r="J64" s="171">
        <v>38880</v>
      </c>
      <c r="K64" s="138"/>
    </row>
    <row r="65" spans="2:11" ht="45">
      <c r="B65" s="106" t="s">
        <v>91</v>
      </c>
      <c r="C65" s="107" t="s">
        <v>90</v>
      </c>
      <c r="D65" s="107" t="s">
        <v>66</v>
      </c>
      <c r="E65" s="109" t="s">
        <v>161</v>
      </c>
      <c r="F65" s="109" t="s">
        <v>166</v>
      </c>
      <c r="G65" s="107" t="s">
        <v>252</v>
      </c>
      <c r="H65" s="171"/>
      <c r="I65" s="172">
        <v>74520</v>
      </c>
      <c r="J65" s="171">
        <v>37260</v>
      </c>
      <c r="K65" s="138"/>
    </row>
    <row r="66" spans="2:11" ht="30">
      <c r="B66" s="106" t="s">
        <v>91</v>
      </c>
      <c r="C66" s="107" t="s">
        <v>90</v>
      </c>
      <c r="D66" s="107" t="s">
        <v>66</v>
      </c>
      <c r="E66" s="109" t="s">
        <v>161</v>
      </c>
      <c r="F66" s="109" t="s">
        <v>301</v>
      </c>
      <c r="G66" s="107">
        <v>2022</v>
      </c>
      <c r="H66" s="171"/>
      <c r="I66" s="172">
        <v>200000</v>
      </c>
      <c r="J66" s="171">
        <v>200000</v>
      </c>
      <c r="K66" s="138"/>
    </row>
    <row r="67" spans="2:11" ht="28.5">
      <c r="B67" s="133">
        <v>1517340</v>
      </c>
      <c r="C67" s="134">
        <v>7340</v>
      </c>
      <c r="D67" s="134" t="s">
        <v>66</v>
      </c>
      <c r="E67" s="135" t="s">
        <v>276</v>
      </c>
      <c r="F67" s="139"/>
      <c r="G67" s="107"/>
      <c r="H67" s="176">
        <f>SUM(H68:H69)</f>
        <v>0</v>
      </c>
      <c r="I67" s="169">
        <v>1498360</v>
      </c>
      <c r="J67" s="176">
        <f>SUM(J68:J69)</f>
        <v>838700</v>
      </c>
      <c r="K67" s="107"/>
    </row>
    <row r="68" spans="2:11" ht="90">
      <c r="B68" s="106">
        <v>1517340</v>
      </c>
      <c r="C68" s="107">
        <v>7340</v>
      </c>
      <c r="D68" s="82" t="s">
        <v>66</v>
      </c>
      <c r="E68" s="109" t="s">
        <v>276</v>
      </c>
      <c r="F68" s="140" t="s">
        <v>304</v>
      </c>
      <c r="G68" s="107">
        <v>2022</v>
      </c>
      <c r="H68" s="171"/>
      <c r="I68" s="172">
        <v>93360</v>
      </c>
      <c r="J68" s="171">
        <v>93360</v>
      </c>
      <c r="K68" s="107"/>
    </row>
    <row r="69" spans="2:11" ht="75">
      <c r="B69" s="106">
        <v>1517340</v>
      </c>
      <c r="C69" s="107">
        <v>7340</v>
      </c>
      <c r="D69" s="82" t="s">
        <v>66</v>
      </c>
      <c r="E69" s="109" t="s">
        <v>276</v>
      </c>
      <c r="F69" s="137" t="s">
        <v>310</v>
      </c>
      <c r="G69" s="107" t="s">
        <v>252</v>
      </c>
      <c r="H69" s="171"/>
      <c r="I69" s="172">
        <v>1405000</v>
      </c>
      <c r="J69" s="171">
        <v>745340</v>
      </c>
      <c r="K69" s="165"/>
    </row>
    <row r="70" spans="2:11" ht="15">
      <c r="B70" s="133">
        <v>1517441</v>
      </c>
      <c r="C70" s="134">
        <v>7441</v>
      </c>
      <c r="D70" s="134" t="s">
        <v>2</v>
      </c>
      <c r="E70" s="135" t="s">
        <v>277</v>
      </c>
      <c r="F70" s="141"/>
      <c r="G70" s="107"/>
      <c r="H70" s="170">
        <f>H71</f>
        <v>34800000</v>
      </c>
      <c r="I70" s="170">
        <f>I71</f>
        <v>10934411.35</v>
      </c>
      <c r="J70" s="170">
        <f>J71</f>
        <v>10450000</v>
      </c>
      <c r="K70" s="107"/>
    </row>
    <row r="71" spans="2:11" ht="30">
      <c r="B71" s="106">
        <v>1517441</v>
      </c>
      <c r="C71" s="107">
        <v>7441</v>
      </c>
      <c r="D71" s="107" t="s">
        <v>2</v>
      </c>
      <c r="E71" s="109" t="s">
        <v>277</v>
      </c>
      <c r="F71" s="109" t="s">
        <v>278</v>
      </c>
      <c r="G71" s="107" t="s">
        <v>252</v>
      </c>
      <c r="H71" s="171">
        <v>34800000</v>
      </c>
      <c r="I71" s="172">
        <v>10934411.35</v>
      </c>
      <c r="J71" s="171">
        <v>10450000</v>
      </c>
      <c r="K71" s="167">
        <f>I71/H71*100</f>
        <v>31.420722270114943</v>
      </c>
    </row>
    <row r="72" spans="2:11" ht="71.25">
      <c r="B72" s="133" t="s">
        <v>248</v>
      </c>
      <c r="C72" s="134" t="s">
        <v>1</v>
      </c>
      <c r="D72" s="134" t="s">
        <v>2</v>
      </c>
      <c r="E72" s="168" t="s">
        <v>279</v>
      </c>
      <c r="F72" s="107"/>
      <c r="G72" s="107"/>
      <c r="H72" s="170">
        <f>SUM(H73:H81)</f>
        <v>44780906</v>
      </c>
      <c r="I72" s="170">
        <f>SUM(I73:I81)</f>
        <v>33363205</v>
      </c>
      <c r="J72" s="170">
        <f>SUM(J73:J81)</f>
        <v>33256072</v>
      </c>
      <c r="K72" s="107"/>
    </row>
    <row r="73" spans="2:11" ht="60">
      <c r="B73" s="106" t="s">
        <v>248</v>
      </c>
      <c r="C73" s="107" t="s">
        <v>1</v>
      </c>
      <c r="D73" s="107" t="s">
        <v>2</v>
      </c>
      <c r="E73" s="140" t="s">
        <v>309</v>
      </c>
      <c r="F73" s="137" t="s">
        <v>280</v>
      </c>
      <c r="G73" s="107" t="s">
        <v>252</v>
      </c>
      <c r="H73" s="171">
        <v>5501111</v>
      </c>
      <c r="I73" s="172">
        <v>159569</v>
      </c>
      <c r="J73" s="171">
        <v>100000</v>
      </c>
      <c r="K73" s="167">
        <f aca="true" t="shared" si="1" ref="K73:K81">I73/H73*100</f>
        <v>2.9006686103952455</v>
      </c>
    </row>
    <row r="74" spans="2:11" ht="75">
      <c r="B74" s="106" t="s">
        <v>248</v>
      </c>
      <c r="C74" s="107" t="s">
        <v>1</v>
      </c>
      <c r="D74" s="107" t="s">
        <v>2</v>
      </c>
      <c r="E74" s="140" t="s">
        <v>279</v>
      </c>
      <c r="F74" s="109" t="s">
        <v>285</v>
      </c>
      <c r="G74" s="107" t="s">
        <v>252</v>
      </c>
      <c r="H74" s="171">
        <v>600000</v>
      </c>
      <c r="I74" s="172">
        <v>600000</v>
      </c>
      <c r="J74" s="171">
        <v>600000</v>
      </c>
      <c r="K74" s="167">
        <f t="shared" si="1"/>
        <v>100</v>
      </c>
    </row>
    <row r="75" spans="2:11" ht="90">
      <c r="B75" s="106" t="s">
        <v>248</v>
      </c>
      <c r="C75" s="107" t="s">
        <v>1</v>
      </c>
      <c r="D75" s="107" t="s">
        <v>2</v>
      </c>
      <c r="E75" s="140" t="s">
        <v>279</v>
      </c>
      <c r="F75" s="137" t="s">
        <v>287</v>
      </c>
      <c r="G75" s="107" t="s">
        <v>252</v>
      </c>
      <c r="H75" s="171"/>
      <c r="I75" s="172">
        <v>300000</v>
      </c>
      <c r="J75" s="171">
        <v>300000</v>
      </c>
      <c r="K75" s="107"/>
    </row>
    <row r="76" spans="2:11" ht="75">
      <c r="B76" s="106" t="s">
        <v>248</v>
      </c>
      <c r="C76" s="107" t="s">
        <v>1</v>
      </c>
      <c r="D76" s="107" t="s">
        <v>2</v>
      </c>
      <c r="E76" s="140" t="s">
        <v>279</v>
      </c>
      <c r="F76" s="109" t="s">
        <v>281</v>
      </c>
      <c r="G76" s="107">
        <v>2022</v>
      </c>
      <c r="H76" s="171">
        <v>13779854</v>
      </c>
      <c r="I76" s="172">
        <v>9921495</v>
      </c>
      <c r="J76" s="171">
        <v>9921495</v>
      </c>
      <c r="K76" s="167">
        <f t="shared" si="1"/>
        <v>72.00000087083652</v>
      </c>
    </row>
    <row r="77" spans="2:11" ht="75">
      <c r="B77" s="106" t="s">
        <v>248</v>
      </c>
      <c r="C77" s="107" t="s">
        <v>1</v>
      </c>
      <c r="D77" s="107" t="s">
        <v>2</v>
      </c>
      <c r="E77" s="109" t="s">
        <v>279</v>
      </c>
      <c r="F77" s="109" t="s">
        <v>282</v>
      </c>
      <c r="G77" s="107">
        <v>2022</v>
      </c>
      <c r="H77" s="171">
        <v>3941508</v>
      </c>
      <c r="I77" s="172">
        <v>2837885</v>
      </c>
      <c r="J77" s="171">
        <v>2837885</v>
      </c>
      <c r="K77" s="167">
        <f t="shared" si="1"/>
        <v>71.99998071803991</v>
      </c>
    </row>
    <row r="78" spans="2:11" ht="75">
      <c r="B78" s="106" t="s">
        <v>248</v>
      </c>
      <c r="C78" s="107" t="s">
        <v>1</v>
      </c>
      <c r="D78" s="107" t="s">
        <v>2</v>
      </c>
      <c r="E78" s="137" t="s">
        <v>279</v>
      </c>
      <c r="F78" s="109" t="s">
        <v>284</v>
      </c>
      <c r="G78" s="107">
        <v>2022</v>
      </c>
      <c r="H78" s="171">
        <v>12472306</v>
      </c>
      <c r="I78" s="172">
        <v>11058129</v>
      </c>
      <c r="J78" s="171">
        <v>11058129</v>
      </c>
      <c r="K78" s="167">
        <f t="shared" si="1"/>
        <v>88.66146324504867</v>
      </c>
    </row>
    <row r="79" spans="2:11" ht="75">
      <c r="B79" s="106" t="s">
        <v>248</v>
      </c>
      <c r="C79" s="107" t="s">
        <v>1</v>
      </c>
      <c r="D79" s="107" t="s">
        <v>2</v>
      </c>
      <c r="E79" s="137" t="s">
        <v>279</v>
      </c>
      <c r="F79" s="109" t="s">
        <v>283</v>
      </c>
      <c r="G79" s="107">
        <v>2022</v>
      </c>
      <c r="H79" s="171">
        <v>5461309</v>
      </c>
      <c r="I79" s="172">
        <v>5461309</v>
      </c>
      <c r="J79" s="171">
        <v>5461309</v>
      </c>
      <c r="K79" s="167">
        <f t="shared" si="1"/>
        <v>100</v>
      </c>
    </row>
    <row r="80" spans="2:11" ht="75">
      <c r="B80" s="106" t="s">
        <v>248</v>
      </c>
      <c r="C80" s="107" t="s">
        <v>1</v>
      </c>
      <c r="D80" s="107" t="s">
        <v>2</v>
      </c>
      <c r="E80" s="137" t="s">
        <v>279</v>
      </c>
      <c r="F80" s="109" t="s">
        <v>288</v>
      </c>
      <c r="G80" s="107" t="s">
        <v>252</v>
      </c>
      <c r="H80" s="171">
        <v>439818</v>
      </c>
      <c r="I80" s="172">
        <v>439818</v>
      </c>
      <c r="J80" s="171">
        <v>392254</v>
      </c>
      <c r="K80" s="167">
        <f t="shared" si="1"/>
        <v>100</v>
      </c>
    </row>
    <row r="81" spans="2:11" ht="75">
      <c r="B81" s="106" t="s">
        <v>248</v>
      </c>
      <c r="C81" s="107" t="s">
        <v>1</v>
      </c>
      <c r="D81" s="107" t="s">
        <v>2</v>
      </c>
      <c r="E81" s="137" t="s">
        <v>279</v>
      </c>
      <c r="F81" s="109" t="s">
        <v>286</v>
      </c>
      <c r="G81" s="107" t="s">
        <v>252</v>
      </c>
      <c r="H81" s="171">
        <v>2585000</v>
      </c>
      <c r="I81" s="172">
        <v>2585000</v>
      </c>
      <c r="J81" s="171">
        <v>2585000</v>
      </c>
      <c r="K81" s="167">
        <f t="shared" si="1"/>
        <v>100</v>
      </c>
    </row>
    <row r="82" spans="2:11" ht="12.75">
      <c r="B82" s="106" t="s">
        <v>220</v>
      </c>
      <c r="C82" s="106" t="s">
        <v>220</v>
      </c>
      <c r="D82" s="106" t="s">
        <v>220</v>
      </c>
      <c r="E82" s="106" t="s">
        <v>95</v>
      </c>
      <c r="F82" s="106" t="s">
        <v>220</v>
      </c>
      <c r="G82" s="106" t="s">
        <v>220</v>
      </c>
      <c r="H82" s="177">
        <f>H26+H15</f>
        <v>247039660</v>
      </c>
      <c r="I82" s="177">
        <f>I26+I15</f>
        <v>159232556.01</v>
      </c>
      <c r="J82" s="177">
        <f>J26+J15</f>
        <v>86616849</v>
      </c>
      <c r="K82" s="106" t="s">
        <v>220</v>
      </c>
    </row>
    <row r="83" ht="15.75">
      <c r="B83" s="142"/>
    </row>
    <row r="86" spans="3:8" ht="20.25">
      <c r="C86" s="190" t="s">
        <v>314</v>
      </c>
      <c r="D86" s="191"/>
      <c r="E86" s="191"/>
      <c r="F86" s="36"/>
      <c r="G86" s="22"/>
      <c r="H86" s="186" t="s">
        <v>316</v>
      </c>
    </row>
    <row r="92" ht="12.75">
      <c r="J92" s="111">
        <v>86616848</v>
      </c>
    </row>
  </sheetData>
  <sheetProtection/>
  <autoFilter ref="B14:P82"/>
  <mergeCells count="6">
    <mergeCell ref="B6:K6"/>
    <mergeCell ref="B7:K7"/>
    <mergeCell ref="B8:K8"/>
    <mergeCell ref="G1:L3"/>
    <mergeCell ref="H4:L4"/>
    <mergeCell ref="C86:E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75" zoomScaleNormal="75" zoomScaleSheetLayoutView="75" zoomScalePageLayoutView="0" workbookViewId="0" topLeftCell="E66">
      <selection activeCell="K30" sqref="K30"/>
    </sheetView>
  </sheetViews>
  <sheetFormatPr defaultColWidth="9.00390625" defaultRowHeight="12.75"/>
  <cols>
    <col min="1" max="1" width="3.25390625" style="2" customWidth="1"/>
    <col min="2" max="2" width="17.375" style="11" customWidth="1"/>
    <col min="3" max="3" width="19.25390625" style="11" customWidth="1"/>
    <col min="4" max="4" width="21.875" style="11" customWidth="1"/>
    <col min="5" max="5" width="57.875" style="11" customWidth="1"/>
    <col min="6" max="6" width="61.25390625" style="50" customWidth="1"/>
    <col min="7" max="7" width="31.875" style="11" customWidth="1"/>
    <col min="8" max="8" width="18.125" style="11" customWidth="1"/>
    <col min="9" max="9" width="19.625" style="11" customWidth="1"/>
    <col min="10" max="10" width="16.625" style="3" customWidth="1"/>
    <col min="11" max="11" width="21.125" style="4" customWidth="1"/>
    <col min="12" max="12" width="1.37890625" style="4" customWidth="1"/>
    <col min="13" max="13" width="12.75390625" style="4" customWidth="1"/>
    <col min="14" max="14" width="7.00390625" style="4" customWidth="1"/>
    <col min="15" max="15" width="7.875" style="4" customWidth="1"/>
    <col min="16" max="16384" width="9.125" style="4" customWidth="1"/>
  </cols>
  <sheetData>
    <row r="1" spans="2:9" ht="9.75" customHeight="1">
      <c r="B1" s="213"/>
      <c r="C1" s="213"/>
      <c r="D1" s="213"/>
      <c r="E1" s="213"/>
      <c r="F1" s="213"/>
      <c r="G1" s="213"/>
      <c r="H1" s="213"/>
      <c r="I1" s="213"/>
    </row>
    <row r="2" spans="2:11" ht="88.5" customHeight="1">
      <c r="B2" s="52"/>
      <c r="C2" s="52"/>
      <c r="D2" s="52"/>
      <c r="E2" s="52"/>
      <c r="F2" s="52"/>
      <c r="G2" s="215" t="s">
        <v>313</v>
      </c>
      <c r="H2" s="188"/>
      <c r="I2" s="188"/>
      <c r="J2" s="188"/>
      <c r="K2" s="188"/>
    </row>
    <row r="3" spans="2:11" ht="16.5" customHeight="1">
      <c r="B3" s="52"/>
      <c r="C3" s="52"/>
      <c r="D3" s="52"/>
      <c r="E3" s="52"/>
      <c r="F3" s="52"/>
      <c r="G3" s="53"/>
      <c r="H3" s="53"/>
      <c r="I3" s="53"/>
      <c r="J3" s="53"/>
      <c r="K3" s="53"/>
    </row>
    <row r="4" spans="2:11" ht="39.75" customHeight="1">
      <c r="B4" s="218" t="s">
        <v>312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2:11" ht="19.5" customHeight="1">
      <c r="B5" s="54"/>
      <c r="C5" s="54"/>
      <c r="D5" s="54"/>
      <c r="E5" s="217"/>
      <c r="F5" s="217"/>
      <c r="G5" s="54"/>
      <c r="H5" s="54"/>
      <c r="I5" s="54"/>
      <c r="J5" s="55"/>
      <c r="K5" s="51"/>
    </row>
    <row r="6" spans="2:11" ht="23.25" customHeight="1">
      <c r="B6" s="54"/>
      <c r="C6" s="54"/>
      <c r="D6" s="54"/>
      <c r="E6" s="62"/>
      <c r="F6" s="54"/>
      <c r="G6" s="54"/>
      <c r="H6" s="54"/>
      <c r="I6" s="54"/>
      <c r="J6" s="55"/>
      <c r="K6" s="56" t="s">
        <v>44</v>
      </c>
    </row>
    <row r="7" spans="1:11" ht="19.5" customHeight="1">
      <c r="A7" s="12"/>
      <c r="B7" s="214" t="s">
        <v>101</v>
      </c>
      <c r="C7" s="214" t="s">
        <v>102</v>
      </c>
      <c r="D7" s="214" t="s">
        <v>103</v>
      </c>
      <c r="E7" s="214" t="s">
        <v>123</v>
      </c>
      <c r="F7" s="211" t="s">
        <v>98</v>
      </c>
      <c r="G7" s="211" t="s">
        <v>99</v>
      </c>
      <c r="H7" s="211" t="s">
        <v>95</v>
      </c>
      <c r="I7" s="211" t="s">
        <v>35</v>
      </c>
      <c r="J7" s="211" t="s">
        <v>36</v>
      </c>
      <c r="K7" s="211"/>
    </row>
    <row r="8" spans="1:11" s="14" customFormat="1" ht="81.75" customHeight="1">
      <c r="A8" s="13"/>
      <c r="B8" s="214"/>
      <c r="C8" s="214"/>
      <c r="D8" s="214"/>
      <c r="E8" s="214"/>
      <c r="F8" s="211"/>
      <c r="G8" s="211"/>
      <c r="H8" s="211"/>
      <c r="I8" s="211"/>
      <c r="J8" s="67" t="s">
        <v>96</v>
      </c>
      <c r="K8" s="67" t="s">
        <v>100</v>
      </c>
    </row>
    <row r="9" spans="1:11" s="14" customFormat="1" ht="21.75" customHeight="1">
      <c r="A9" s="13"/>
      <c r="B9" s="37">
        <v>1</v>
      </c>
      <c r="C9" s="37">
        <f>B9+1</f>
        <v>2</v>
      </c>
      <c r="D9" s="37">
        <f aca="true" t="shared" si="0" ref="D9:K9">C9+1</f>
        <v>3</v>
      </c>
      <c r="E9" s="37">
        <f t="shared" si="0"/>
        <v>4</v>
      </c>
      <c r="F9" s="37">
        <f t="shared" si="0"/>
        <v>5</v>
      </c>
      <c r="G9" s="37">
        <f t="shared" si="0"/>
        <v>6</v>
      </c>
      <c r="H9" s="37">
        <f t="shared" si="0"/>
        <v>7</v>
      </c>
      <c r="I9" s="37">
        <f t="shared" si="0"/>
        <v>8</v>
      </c>
      <c r="J9" s="37">
        <f t="shared" si="0"/>
        <v>9</v>
      </c>
      <c r="K9" s="37">
        <f t="shared" si="0"/>
        <v>10</v>
      </c>
    </row>
    <row r="10" spans="1:11" s="30" customFormat="1" ht="33.75" customHeight="1">
      <c r="A10" s="32"/>
      <c r="B10" s="43" t="s">
        <v>111</v>
      </c>
      <c r="C10" s="43" t="s">
        <v>112</v>
      </c>
      <c r="D10" s="28"/>
      <c r="E10" s="45" t="s">
        <v>109</v>
      </c>
      <c r="F10" s="57"/>
      <c r="G10" s="58"/>
      <c r="H10" s="97">
        <f>H11</f>
        <v>28833131</v>
      </c>
      <c r="I10" s="97">
        <f>I11</f>
        <v>18158131</v>
      </c>
      <c r="J10" s="97">
        <f>J11</f>
        <v>10675000</v>
      </c>
      <c r="K10" s="97">
        <f>K11</f>
        <v>10675000</v>
      </c>
    </row>
    <row r="11" spans="1:11" s="7" customFormat="1" ht="38.25" customHeight="1">
      <c r="A11" s="10"/>
      <c r="B11" s="43" t="s">
        <v>113</v>
      </c>
      <c r="C11" s="43"/>
      <c r="D11" s="28"/>
      <c r="E11" s="45" t="s">
        <v>110</v>
      </c>
      <c r="F11" s="59"/>
      <c r="G11" s="60"/>
      <c r="H11" s="97">
        <f>SUM(H12:H24)</f>
        <v>28833131</v>
      </c>
      <c r="I11" s="97">
        <f>SUM(I12:I24)</f>
        <v>18158131</v>
      </c>
      <c r="J11" s="97">
        <f>SUM(J12:J24)</f>
        <v>10675000</v>
      </c>
      <c r="K11" s="97">
        <f>SUM(K12:K24)</f>
        <v>10675000</v>
      </c>
    </row>
    <row r="12" spans="2:11" ht="46.5" customHeight="1">
      <c r="B12" s="203" t="s">
        <v>114</v>
      </c>
      <c r="C12" s="204" t="s">
        <v>34</v>
      </c>
      <c r="D12" s="204" t="s">
        <v>27</v>
      </c>
      <c r="E12" s="206" t="s">
        <v>53</v>
      </c>
      <c r="F12" s="178" t="s">
        <v>179</v>
      </c>
      <c r="G12" s="85" t="s">
        <v>198</v>
      </c>
      <c r="H12" s="75">
        <f>I12+J12</f>
        <v>800000</v>
      </c>
      <c r="I12" s="75">
        <v>800000</v>
      </c>
      <c r="J12" s="98"/>
      <c r="K12" s="98"/>
    </row>
    <row r="13" spans="2:11" ht="54" customHeight="1">
      <c r="B13" s="220"/>
      <c r="C13" s="219"/>
      <c r="D13" s="219"/>
      <c r="E13" s="216"/>
      <c r="F13" s="164" t="s">
        <v>180</v>
      </c>
      <c r="G13" s="85" t="s">
        <v>181</v>
      </c>
      <c r="H13" s="75">
        <f aca="true" t="shared" si="1" ref="H13:H24">I13+J13</f>
        <v>1047000</v>
      </c>
      <c r="I13" s="75">
        <v>1047000</v>
      </c>
      <c r="J13" s="98"/>
      <c r="K13" s="98"/>
    </row>
    <row r="14" spans="2:11" ht="40.5" customHeight="1">
      <c r="B14" s="91" t="s">
        <v>135</v>
      </c>
      <c r="C14" s="91" t="s">
        <v>80</v>
      </c>
      <c r="D14" s="80" t="s">
        <v>33</v>
      </c>
      <c r="E14" s="94" t="s">
        <v>81</v>
      </c>
      <c r="F14" s="210" t="s">
        <v>221</v>
      </c>
      <c r="G14" s="208" t="s">
        <v>317</v>
      </c>
      <c r="H14" s="99">
        <f t="shared" si="1"/>
        <v>1000000</v>
      </c>
      <c r="I14" s="75">
        <v>1000000</v>
      </c>
      <c r="J14" s="98"/>
      <c r="K14" s="99"/>
    </row>
    <row r="15" spans="2:11" ht="39.75" customHeight="1">
      <c r="B15" s="91" t="s">
        <v>136</v>
      </c>
      <c r="C15" s="91" t="s">
        <v>12</v>
      </c>
      <c r="D15" s="80" t="s">
        <v>33</v>
      </c>
      <c r="E15" s="94" t="s">
        <v>11</v>
      </c>
      <c r="F15" s="210"/>
      <c r="G15" s="208"/>
      <c r="H15" s="99">
        <f t="shared" si="1"/>
        <v>9400000</v>
      </c>
      <c r="I15" s="75">
        <f>9400000</f>
        <v>9400000</v>
      </c>
      <c r="J15" s="98"/>
      <c r="K15" s="98"/>
    </row>
    <row r="16" spans="2:11" ht="54.75" customHeight="1">
      <c r="B16" s="91" t="s">
        <v>136</v>
      </c>
      <c r="C16" s="91" t="s">
        <v>12</v>
      </c>
      <c r="D16" s="80" t="s">
        <v>33</v>
      </c>
      <c r="E16" s="94" t="s">
        <v>11</v>
      </c>
      <c r="F16" s="164" t="s">
        <v>222</v>
      </c>
      <c r="G16" s="85" t="s">
        <v>318</v>
      </c>
      <c r="H16" s="99">
        <f>I16+J16</f>
        <v>12011875</v>
      </c>
      <c r="I16" s="75">
        <f>474000+987875</f>
        <v>1461875</v>
      </c>
      <c r="J16" s="98">
        <v>10550000</v>
      </c>
      <c r="K16" s="98">
        <v>10550000</v>
      </c>
    </row>
    <row r="17" spans="2:11" ht="37.5" customHeight="1">
      <c r="B17" s="91" t="s">
        <v>115</v>
      </c>
      <c r="C17" s="91" t="s">
        <v>37</v>
      </c>
      <c r="D17" s="92" t="s">
        <v>22</v>
      </c>
      <c r="E17" s="94" t="s">
        <v>19</v>
      </c>
      <c r="F17" s="70" t="s">
        <v>182</v>
      </c>
      <c r="G17" s="85" t="s">
        <v>183</v>
      </c>
      <c r="H17" s="75">
        <f t="shared" si="1"/>
        <v>500000</v>
      </c>
      <c r="I17" s="75">
        <v>400000</v>
      </c>
      <c r="J17" s="98">
        <v>100000</v>
      </c>
      <c r="K17" s="98">
        <v>100000</v>
      </c>
    </row>
    <row r="18" spans="2:11" ht="48" customHeight="1">
      <c r="B18" s="203" t="s">
        <v>116</v>
      </c>
      <c r="C18" s="203" t="s">
        <v>6</v>
      </c>
      <c r="D18" s="204" t="s">
        <v>17</v>
      </c>
      <c r="E18" s="205" t="s">
        <v>18</v>
      </c>
      <c r="F18" s="178" t="s">
        <v>184</v>
      </c>
      <c r="G18" s="85" t="s">
        <v>185</v>
      </c>
      <c r="H18" s="75">
        <f t="shared" si="1"/>
        <v>60100</v>
      </c>
      <c r="I18" s="75">
        <v>60100</v>
      </c>
      <c r="J18" s="98"/>
      <c r="K18" s="98"/>
    </row>
    <row r="19" spans="2:11" ht="40.5" customHeight="1">
      <c r="B19" s="220"/>
      <c r="C19" s="220"/>
      <c r="D19" s="219"/>
      <c r="E19" s="216"/>
      <c r="F19" s="178" t="s">
        <v>196</v>
      </c>
      <c r="G19" s="85" t="s">
        <v>329</v>
      </c>
      <c r="H19" s="75">
        <f t="shared" si="1"/>
        <v>30000</v>
      </c>
      <c r="I19" s="75">
        <v>30000</v>
      </c>
      <c r="J19" s="98"/>
      <c r="K19" s="98"/>
    </row>
    <row r="20" spans="2:11" ht="39" customHeight="1">
      <c r="B20" s="91" t="s">
        <v>117</v>
      </c>
      <c r="C20" s="91" t="s">
        <v>7</v>
      </c>
      <c r="D20" s="92" t="s">
        <v>26</v>
      </c>
      <c r="E20" s="94" t="s">
        <v>8</v>
      </c>
      <c r="F20" s="164" t="s">
        <v>186</v>
      </c>
      <c r="G20" s="85" t="s">
        <v>187</v>
      </c>
      <c r="H20" s="75">
        <f t="shared" si="1"/>
        <v>1848000</v>
      </c>
      <c r="I20" s="75">
        <v>1848000</v>
      </c>
      <c r="J20" s="98"/>
      <c r="K20" s="98"/>
    </row>
    <row r="21" spans="2:11" ht="44.25" customHeight="1">
      <c r="B21" s="91" t="s">
        <v>188</v>
      </c>
      <c r="C21" s="91" t="s">
        <v>189</v>
      </c>
      <c r="D21" s="92" t="s">
        <v>43</v>
      </c>
      <c r="E21" s="94" t="s">
        <v>190</v>
      </c>
      <c r="F21" s="164" t="s">
        <v>191</v>
      </c>
      <c r="G21" s="85" t="s">
        <v>319</v>
      </c>
      <c r="H21" s="75">
        <f t="shared" si="1"/>
        <v>1085000</v>
      </c>
      <c r="I21" s="75">
        <v>1060000</v>
      </c>
      <c r="J21" s="98">
        <v>25000</v>
      </c>
      <c r="K21" s="98">
        <v>25000</v>
      </c>
    </row>
    <row r="22" spans="2:11" ht="39" customHeight="1">
      <c r="B22" s="91" t="s">
        <v>192</v>
      </c>
      <c r="C22" s="91" t="s">
        <v>193</v>
      </c>
      <c r="D22" s="92" t="s">
        <v>32</v>
      </c>
      <c r="E22" s="94" t="s">
        <v>194</v>
      </c>
      <c r="F22" s="164" t="s">
        <v>195</v>
      </c>
      <c r="G22" s="85" t="s">
        <v>332</v>
      </c>
      <c r="H22" s="75">
        <f t="shared" si="1"/>
        <v>173856</v>
      </c>
      <c r="I22" s="75">
        <v>173856</v>
      </c>
      <c r="J22" s="98"/>
      <c r="K22" s="98"/>
    </row>
    <row r="23" spans="2:13" ht="66.75" customHeight="1">
      <c r="B23" s="91" t="s">
        <v>118</v>
      </c>
      <c r="C23" s="91" t="s">
        <v>70</v>
      </c>
      <c r="D23" s="92" t="s">
        <v>32</v>
      </c>
      <c r="E23" s="73" t="s">
        <v>71</v>
      </c>
      <c r="F23" s="164" t="s">
        <v>197</v>
      </c>
      <c r="G23" s="85" t="s">
        <v>320</v>
      </c>
      <c r="H23" s="75">
        <f t="shared" si="1"/>
        <v>635000</v>
      </c>
      <c r="I23" s="75">
        <v>635000</v>
      </c>
      <c r="J23" s="98"/>
      <c r="K23" s="98"/>
      <c r="M23" s="31"/>
    </row>
    <row r="24" spans="2:11" ht="50.25" customHeight="1">
      <c r="B24" s="91" t="s">
        <v>119</v>
      </c>
      <c r="C24" s="37">
        <v>8110</v>
      </c>
      <c r="D24" s="37" t="s">
        <v>45</v>
      </c>
      <c r="E24" s="79" t="s">
        <v>9</v>
      </c>
      <c r="F24" s="164" t="s">
        <v>199</v>
      </c>
      <c r="G24" s="85" t="s">
        <v>200</v>
      </c>
      <c r="H24" s="75">
        <f t="shared" si="1"/>
        <v>242300</v>
      </c>
      <c r="I24" s="75">
        <v>242300</v>
      </c>
      <c r="J24" s="98"/>
      <c r="K24" s="98"/>
    </row>
    <row r="25" spans="2:11" ht="31.5">
      <c r="B25" s="43" t="s">
        <v>55</v>
      </c>
      <c r="C25" s="41" t="s">
        <v>56</v>
      </c>
      <c r="D25" s="41"/>
      <c r="E25" s="40" t="s">
        <v>177</v>
      </c>
      <c r="F25" s="57"/>
      <c r="G25" s="58"/>
      <c r="H25" s="97">
        <f>H26</f>
        <v>16394526</v>
      </c>
      <c r="I25" s="97">
        <f>I26</f>
        <v>16294526</v>
      </c>
      <c r="J25" s="97">
        <f>J26</f>
        <v>100000</v>
      </c>
      <c r="K25" s="97">
        <f>K26</f>
        <v>100000</v>
      </c>
    </row>
    <row r="26" spans="2:11" ht="47.25">
      <c r="B26" s="43" t="s">
        <v>57</v>
      </c>
      <c r="C26" s="41"/>
      <c r="D26" s="41"/>
      <c r="E26" s="40" t="s">
        <v>178</v>
      </c>
      <c r="F26" s="57"/>
      <c r="G26" s="58"/>
      <c r="H26" s="97">
        <f>J26+I26</f>
        <v>16394526</v>
      </c>
      <c r="I26" s="97">
        <f>SUM(I27:I36)</f>
        <v>16294526</v>
      </c>
      <c r="J26" s="97">
        <f>SUM(J27:J36)</f>
        <v>100000</v>
      </c>
      <c r="K26" s="97">
        <f>SUM(K27:K36)</f>
        <v>100000</v>
      </c>
    </row>
    <row r="27" spans="1:11" s="51" customFormat="1" ht="39" customHeight="1">
      <c r="A27" s="64"/>
      <c r="B27" s="91" t="s">
        <v>168</v>
      </c>
      <c r="C27" s="91" t="s">
        <v>169</v>
      </c>
      <c r="D27" s="71" t="s">
        <v>105</v>
      </c>
      <c r="E27" s="93" t="s">
        <v>170</v>
      </c>
      <c r="F27" s="202" t="s">
        <v>201</v>
      </c>
      <c r="G27" s="212" t="s">
        <v>202</v>
      </c>
      <c r="H27" s="99">
        <f aca="true" t="shared" si="2" ref="H27:H36">I27+J27</f>
        <v>516726</v>
      </c>
      <c r="I27" s="75">
        <v>516726</v>
      </c>
      <c r="J27" s="98"/>
      <c r="K27" s="98"/>
    </row>
    <row r="28" spans="1:11" s="51" customFormat="1" ht="63">
      <c r="A28" s="64"/>
      <c r="B28" s="91" t="s">
        <v>79</v>
      </c>
      <c r="C28" s="91" t="s">
        <v>38</v>
      </c>
      <c r="D28" s="72">
        <v>1040</v>
      </c>
      <c r="E28" s="73" t="s">
        <v>61</v>
      </c>
      <c r="F28" s="202"/>
      <c r="G28" s="212"/>
      <c r="H28" s="99">
        <f t="shared" si="2"/>
        <v>198000</v>
      </c>
      <c r="I28" s="75">
        <v>198000</v>
      </c>
      <c r="J28" s="98"/>
      <c r="K28" s="98"/>
    </row>
    <row r="29" spans="1:11" s="51" customFormat="1" ht="37.5" customHeight="1">
      <c r="A29" s="64"/>
      <c r="B29" s="91" t="s">
        <v>168</v>
      </c>
      <c r="C29" s="91" t="s">
        <v>169</v>
      </c>
      <c r="D29" s="71" t="s">
        <v>105</v>
      </c>
      <c r="E29" s="93" t="s">
        <v>170</v>
      </c>
      <c r="F29" s="202" t="s">
        <v>239</v>
      </c>
      <c r="G29" s="208" t="s">
        <v>321</v>
      </c>
      <c r="H29" s="99">
        <f t="shared" si="2"/>
        <v>1417550</v>
      </c>
      <c r="I29" s="75">
        <v>1417550</v>
      </c>
      <c r="J29" s="98"/>
      <c r="K29" s="98"/>
    </row>
    <row r="30" spans="1:11" s="51" customFormat="1" ht="33.75" customHeight="1">
      <c r="A30" s="64"/>
      <c r="B30" s="91" t="s">
        <v>171</v>
      </c>
      <c r="C30" s="91" t="s">
        <v>172</v>
      </c>
      <c r="D30" s="71" t="s">
        <v>16</v>
      </c>
      <c r="E30" s="74" t="s">
        <v>107</v>
      </c>
      <c r="F30" s="202"/>
      <c r="G30" s="208"/>
      <c r="H30" s="99">
        <f t="shared" si="2"/>
        <v>5473350</v>
      </c>
      <c r="I30" s="75">
        <v>5473350</v>
      </c>
      <c r="J30" s="98"/>
      <c r="K30" s="98"/>
    </row>
    <row r="31" spans="1:13" s="29" customFormat="1" ht="42.75" customHeight="1">
      <c r="A31" s="68"/>
      <c r="B31" s="221" t="s">
        <v>171</v>
      </c>
      <c r="C31" s="224" t="s">
        <v>172</v>
      </c>
      <c r="D31" s="227" t="s">
        <v>16</v>
      </c>
      <c r="E31" s="229" t="s">
        <v>107</v>
      </c>
      <c r="F31" s="86" t="s">
        <v>240</v>
      </c>
      <c r="G31" s="180" t="s">
        <v>203</v>
      </c>
      <c r="H31" s="99">
        <f t="shared" si="2"/>
        <v>4154300</v>
      </c>
      <c r="I31" s="75">
        <v>4154300</v>
      </c>
      <c r="J31" s="98"/>
      <c r="K31" s="98"/>
      <c r="M31" s="51"/>
    </row>
    <row r="32" spans="1:13" s="29" customFormat="1" ht="58.5" customHeight="1">
      <c r="A32" s="68"/>
      <c r="B32" s="222"/>
      <c r="C32" s="225"/>
      <c r="D32" s="228"/>
      <c r="E32" s="230"/>
      <c r="F32" s="86" t="s">
        <v>204</v>
      </c>
      <c r="G32" s="180" t="s">
        <v>205</v>
      </c>
      <c r="H32" s="99">
        <f>I32+J32</f>
        <v>1474600</v>
      </c>
      <c r="I32" s="75">
        <v>1474600</v>
      </c>
      <c r="J32" s="98"/>
      <c r="K32" s="98"/>
      <c r="M32" s="51"/>
    </row>
    <row r="33" spans="1:13" s="29" customFormat="1" ht="82.5" customHeight="1">
      <c r="A33" s="68"/>
      <c r="B33" s="223"/>
      <c r="C33" s="226"/>
      <c r="D33" s="223"/>
      <c r="E33" s="231"/>
      <c r="F33" s="86" t="s">
        <v>211</v>
      </c>
      <c r="G33" s="180" t="s">
        <v>210</v>
      </c>
      <c r="H33" s="99">
        <f>I33+J33</f>
        <v>350000</v>
      </c>
      <c r="I33" s="75">
        <v>350000</v>
      </c>
      <c r="J33" s="98"/>
      <c r="K33" s="98"/>
      <c r="M33" s="51"/>
    </row>
    <row r="34" spans="1:11" s="1" customFormat="1" ht="49.5" customHeight="1">
      <c r="A34" s="8"/>
      <c r="B34" s="91" t="s">
        <v>58</v>
      </c>
      <c r="C34" s="91" t="s">
        <v>59</v>
      </c>
      <c r="D34" s="92" t="s">
        <v>22</v>
      </c>
      <c r="E34" s="93" t="s">
        <v>60</v>
      </c>
      <c r="F34" s="164" t="s">
        <v>206</v>
      </c>
      <c r="G34" s="180" t="s">
        <v>207</v>
      </c>
      <c r="H34" s="99">
        <f t="shared" si="2"/>
        <v>595800</v>
      </c>
      <c r="I34" s="75">
        <v>595800</v>
      </c>
      <c r="J34" s="98"/>
      <c r="K34" s="98"/>
    </row>
    <row r="35" spans="1:11" s="1" customFormat="1" ht="48" customHeight="1">
      <c r="A35" s="8"/>
      <c r="B35" s="76" t="s">
        <v>176</v>
      </c>
      <c r="C35" s="91" t="s">
        <v>10</v>
      </c>
      <c r="D35" s="92" t="s">
        <v>30</v>
      </c>
      <c r="E35" s="95" t="s">
        <v>137</v>
      </c>
      <c r="F35" s="96" t="s">
        <v>212</v>
      </c>
      <c r="G35" s="85" t="s">
        <v>331</v>
      </c>
      <c r="H35" s="75">
        <f>I35+J35</f>
        <v>1800000</v>
      </c>
      <c r="I35" s="75">
        <v>1700000</v>
      </c>
      <c r="J35" s="98">
        <v>100000</v>
      </c>
      <c r="K35" s="98">
        <v>100000</v>
      </c>
    </row>
    <row r="36" spans="1:11" s="1" customFormat="1" ht="60.75" customHeight="1">
      <c r="A36" s="8"/>
      <c r="B36" s="76" t="s">
        <v>129</v>
      </c>
      <c r="C36" s="76" t="s">
        <v>128</v>
      </c>
      <c r="D36" s="77" t="s">
        <v>108</v>
      </c>
      <c r="E36" s="86" t="s">
        <v>130</v>
      </c>
      <c r="F36" s="86" t="s">
        <v>208</v>
      </c>
      <c r="G36" s="180" t="s">
        <v>209</v>
      </c>
      <c r="H36" s="99">
        <f t="shared" si="2"/>
        <v>414200</v>
      </c>
      <c r="I36" s="75">
        <v>414200</v>
      </c>
      <c r="J36" s="98"/>
      <c r="K36" s="98"/>
    </row>
    <row r="37" spans="2:11" ht="31.5">
      <c r="B37" s="43" t="s">
        <v>47</v>
      </c>
      <c r="C37" s="43" t="s">
        <v>46</v>
      </c>
      <c r="D37" s="41"/>
      <c r="E37" s="40" t="s">
        <v>307</v>
      </c>
      <c r="F37" s="57"/>
      <c r="G37" s="58"/>
      <c r="H37" s="97">
        <f>H38</f>
        <v>22110000</v>
      </c>
      <c r="I37" s="97">
        <f>I38</f>
        <v>22110000</v>
      </c>
      <c r="J37" s="97">
        <f>J38</f>
        <v>0</v>
      </c>
      <c r="K37" s="97">
        <f>K38</f>
        <v>0</v>
      </c>
    </row>
    <row r="38" spans="2:11" ht="45.75" customHeight="1">
      <c r="B38" s="43" t="s">
        <v>48</v>
      </c>
      <c r="C38" s="43"/>
      <c r="D38" s="41"/>
      <c r="E38" s="40" t="s">
        <v>308</v>
      </c>
      <c r="F38" s="57"/>
      <c r="G38" s="58"/>
      <c r="H38" s="97">
        <f>J38+I38</f>
        <v>22110000</v>
      </c>
      <c r="I38" s="97">
        <f>SUM(I39:I43)</f>
        <v>22110000</v>
      </c>
      <c r="J38" s="97">
        <f>SUM(J39:J42)</f>
        <v>0</v>
      </c>
      <c r="K38" s="97">
        <f>SUM(K39:K42)</f>
        <v>0</v>
      </c>
    </row>
    <row r="39" spans="1:11" s="16" customFormat="1" ht="59.25" customHeight="1">
      <c r="A39" s="15"/>
      <c r="B39" s="91" t="s">
        <v>15</v>
      </c>
      <c r="C39" s="78" t="s">
        <v>7</v>
      </c>
      <c r="D39" s="78" t="s">
        <v>26</v>
      </c>
      <c r="E39" s="73" t="s">
        <v>8</v>
      </c>
      <c r="F39" s="181" t="s">
        <v>237</v>
      </c>
      <c r="G39" s="180" t="s">
        <v>322</v>
      </c>
      <c r="H39" s="75">
        <f>I39</f>
        <v>15000000</v>
      </c>
      <c r="I39" s="75">
        <v>15000000</v>
      </c>
      <c r="J39" s="98"/>
      <c r="K39" s="98"/>
    </row>
    <row r="40" spans="2:11" ht="51" customHeight="1">
      <c r="B40" s="91" t="s">
        <v>14</v>
      </c>
      <c r="C40" s="91" t="s">
        <v>6</v>
      </c>
      <c r="D40" s="92" t="s">
        <v>17</v>
      </c>
      <c r="E40" s="94" t="s">
        <v>18</v>
      </c>
      <c r="F40" s="178" t="s">
        <v>196</v>
      </c>
      <c r="G40" s="85" t="s">
        <v>329</v>
      </c>
      <c r="H40" s="75">
        <f>I40</f>
        <v>50000</v>
      </c>
      <c r="I40" s="75">
        <v>50000</v>
      </c>
      <c r="J40" s="98"/>
      <c r="K40" s="98"/>
    </row>
    <row r="41" spans="2:11" ht="39.75" customHeight="1">
      <c r="B41" s="91" t="s">
        <v>132</v>
      </c>
      <c r="C41" s="91" t="s">
        <v>131</v>
      </c>
      <c r="D41" s="82" t="s">
        <v>24</v>
      </c>
      <c r="E41" s="38" t="s">
        <v>133</v>
      </c>
      <c r="F41" s="202" t="s">
        <v>238</v>
      </c>
      <c r="G41" s="209" t="s">
        <v>330</v>
      </c>
      <c r="H41" s="75">
        <f>I41</f>
        <v>100000</v>
      </c>
      <c r="I41" s="75">
        <v>100000</v>
      </c>
      <c r="J41" s="98"/>
      <c r="K41" s="98"/>
    </row>
    <row r="42" spans="2:11" ht="52.5" customHeight="1">
      <c r="B42" s="91" t="s">
        <v>49</v>
      </c>
      <c r="C42" s="91" t="s">
        <v>40</v>
      </c>
      <c r="D42" s="78" t="s">
        <v>24</v>
      </c>
      <c r="E42" s="93" t="s">
        <v>20</v>
      </c>
      <c r="F42" s="202"/>
      <c r="G42" s="209"/>
      <c r="H42" s="75">
        <f>I42</f>
        <v>6000000</v>
      </c>
      <c r="I42" s="75">
        <v>6000000</v>
      </c>
      <c r="J42" s="98"/>
      <c r="K42" s="98"/>
    </row>
    <row r="43" spans="2:11" ht="52.5" customHeight="1">
      <c r="B43" s="91" t="s">
        <v>151</v>
      </c>
      <c r="C43" s="91" t="s">
        <v>152</v>
      </c>
      <c r="D43" s="78" t="s">
        <v>24</v>
      </c>
      <c r="E43" s="93" t="s">
        <v>153</v>
      </c>
      <c r="F43" s="202"/>
      <c r="G43" s="209"/>
      <c r="H43" s="75">
        <f>I43</f>
        <v>960000</v>
      </c>
      <c r="I43" s="75">
        <v>960000</v>
      </c>
      <c r="J43" s="98"/>
      <c r="K43" s="98"/>
    </row>
    <row r="44" spans="1:13" s="27" customFormat="1" ht="31.5">
      <c r="A44" s="26"/>
      <c r="B44" s="43" t="s">
        <v>63</v>
      </c>
      <c r="C44" s="43" t="s">
        <v>62</v>
      </c>
      <c r="D44" s="28"/>
      <c r="E44" s="45" t="s">
        <v>124</v>
      </c>
      <c r="F44" s="57"/>
      <c r="G44" s="58"/>
      <c r="H44" s="97">
        <f>J44+I44</f>
        <v>171642784</v>
      </c>
      <c r="I44" s="97">
        <f>I45</f>
        <v>124859933</v>
      </c>
      <c r="J44" s="100">
        <f>J45</f>
        <v>46782851</v>
      </c>
      <c r="K44" s="100">
        <f>K45</f>
        <v>46538251</v>
      </c>
      <c r="M44" s="65">
        <f>J44-K44</f>
        <v>244600</v>
      </c>
    </row>
    <row r="45" spans="1:13" s="27" customFormat="1" ht="31.5">
      <c r="A45" s="26"/>
      <c r="B45" s="43" t="s">
        <v>64</v>
      </c>
      <c r="C45" s="43"/>
      <c r="D45" s="28"/>
      <c r="E45" s="45" t="s">
        <v>134</v>
      </c>
      <c r="F45" s="57"/>
      <c r="G45" s="58"/>
      <c r="H45" s="97">
        <f>J45+I45</f>
        <v>171642784</v>
      </c>
      <c r="I45" s="97">
        <f>SUM(I46:I61)</f>
        <v>124859933</v>
      </c>
      <c r="J45" s="97">
        <f>SUM(J46:J61)</f>
        <v>46782851</v>
      </c>
      <c r="K45" s="97">
        <f>SUM(K46:K61)</f>
        <v>46538251</v>
      </c>
      <c r="M45" s="65">
        <f>J45-K45</f>
        <v>244600</v>
      </c>
    </row>
    <row r="46" spans="2:13" ht="37.5" customHeight="1">
      <c r="B46" s="203" t="s">
        <v>13</v>
      </c>
      <c r="C46" s="203" t="s">
        <v>6</v>
      </c>
      <c r="D46" s="204" t="s">
        <v>17</v>
      </c>
      <c r="E46" s="205" t="s">
        <v>18</v>
      </c>
      <c r="F46" s="178" t="s">
        <v>196</v>
      </c>
      <c r="G46" s="85" t="s">
        <v>329</v>
      </c>
      <c r="H46" s="75">
        <f>I46+J46</f>
        <v>30000</v>
      </c>
      <c r="I46" s="75">
        <v>30000</v>
      </c>
      <c r="J46" s="98"/>
      <c r="K46" s="98"/>
      <c r="M46" s="9" t="e">
        <f>#REF!+H51+#REF!+H55</f>
        <v>#REF!</v>
      </c>
    </row>
    <row r="47" spans="2:11" ht="71.25" customHeight="1">
      <c r="B47" s="203"/>
      <c r="C47" s="203"/>
      <c r="D47" s="204"/>
      <c r="E47" s="205"/>
      <c r="F47" s="86" t="s">
        <v>223</v>
      </c>
      <c r="G47" s="85" t="s">
        <v>224</v>
      </c>
      <c r="H47" s="75">
        <f>I47+J47</f>
        <v>50000</v>
      </c>
      <c r="I47" s="75">
        <v>50000</v>
      </c>
      <c r="J47" s="98"/>
      <c r="K47" s="98"/>
    </row>
    <row r="48" spans="1:11" s="6" customFormat="1" ht="81" customHeight="1">
      <c r="A48" s="5"/>
      <c r="B48" s="91" t="s">
        <v>76</v>
      </c>
      <c r="C48" s="91" t="s">
        <v>77</v>
      </c>
      <c r="D48" s="80" t="s">
        <v>31</v>
      </c>
      <c r="E48" s="38" t="s">
        <v>78</v>
      </c>
      <c r="F48" s="164" t="s">
        <v>296</v>
      </c>
      <c r="G48" s="85" t="s">
        <v>323</v>
      </c>
      <c r="H48" s="75">
        <f>I48+J48</f>
        <v>25445723</v>
      </c>
      <c r="I48" s="75">
        <v>2955723</v>
      </c>
      <c r="J48" s="98">
        <v>22490000</v>
      </c>
      <c r="K48" s="98">
        <v>22490000</v>
      </c>
    </row>
    <row r="49" spans="2:11" ht="71.25" customHeight="1">
      <c r="B49" s="91" t="s">
        <v>67</v>
      </c>
      <c r="C49" s="91" t="s">
        <v>42</v>
      </c>
      <c r="D49" s="92" t="s">
        <v>31</v>
      </c>
      <c r="E49" s="94" t="s">
        <v>68</v>
      </c>
      <c r="F49" s="164" t="s">
        <v>227</v>
      </c>
      <c r="G49" s="85" t="s">
        <v>228</v>
      </c>
      <c r="H49" s="75">
        <f>I49+J49</f>
        <v>1430000</v>
      </c>
      <c r="I49" s="75">
        <v>1430000</v>
      </c>
      <c r="J49" s="98"/>
      <c r="K49" s="98"/>
    </row>
    <row r="50" spans="2:11" ht="36.75" customHeight="1">
      <c r="B50" s="91" t="s">
        <v>67</v>
      </c>
      <c r="C50" s="91" t="s">
        <v>42</v>
      </c>
      <c r="D50" s="92" t="s">
        <v>31</v>
      </c>
      <c r="E50" s="94" t="s">
        <v>68</v>
      </c>
      <c r="F50" s="202" t="s">
        <v>236</v>
      </c>
      <c r="G50" s="200" t="s">
        <v>324</v>
      </c>
      <c r="H50" s="75">
        <f aca="true" t="shared" si="3" ref="H50:H56">I50+J50</f>
        <v>121652261</v>
      </c>
      <c r="I50" s="75">
        <v>115497210</v>
      </c>
      <c r="J50" s="98">
        <v>6155051</v>
      </c>
      <c r="K50" s="98">
        <v>6155051</v>
      </c>
    </row>
    <row r="51" spans="2:11" ht="54" customHeight="1">
      <c r="B51" s="91" t="s">
        <v>244</v>
      </c>
      <c r="C51" s="91" t="s">
        <v>242</v>
      </c>
      <c r="D51" s="82" t="s">
        <v>32</v>
      </c>
      <c r="E51" s="84" t="s">
        <v>243</v>
      </c>
      <c r="F51" s="202"/>
      <c r="G51" s="201"/>
      <c r="H51" s="75">
        <f t="shared" si="3"/>
        <v>9653200</v>
      </c>
      <c r="I51" s="101"/>
      <c r="J51" s="98">
        <v>9653200</v>
      </c>
      <c r="K51" s="98">
        <v>9653200</v>
      </c>
    </row>
    <row r="52" spans="1:11" s="6" customFormat="1" ht="99.75" customHeight="1">
      <c r="A52" s="5"/>
      <c r="B52" s="91" t="s">
        <v>86</v>
      </c>
      <c r="C52" s="91" t="s">
        <v>87</v>
      </c>
      <c r="D52" s="92" t="s">
        <v>85</v>
      </c>
      <c r="E52" s="94" t="s">
        <v>88</v>
      </c>
      <c r="F52" s="86" t="s">
        <v>233</v>
      </c>
      <c r="G52" s="85" t="s">
        <v>234</v>
      </c>
      <c r="H52" s="75">
        <f t="shared" si="3"/>
        <v>1217000</v>
      </c>
      <c r="I52" s="75">
        <v>1217000</v>
      </c>
      <c r="J52" s="98"/>
      <c r="K52" s="98"/>
    </row>
    <row r="53" spans="1:11" s="6" customFormat="1" ht="99.75" customHeight="1">
      <c r="A53" s="5"/>
      <c r="B53" s="162" t="s">
        <v>82</v>
      </c>
      <c r="C53" s="166" t="s">
        <v>83</v>
      </c>
      <c r="D53" s="163" t="s">
        <v>85</v>
      </c>
      <c r="E53" s="164" t="s">
        <v>84</v>
      </c>
      <c r="F53" s="86" t="s">
        <v>235</v>
      </c>
      <c r="G53" s="182" t="s">
        <v>325</v>
      </c>
      <c r="H53" s="75">
        <f>I53+J53</f>
        <v>4000000</v>
      </c>
      <c r="I53" s="75"/>
      <c r="J53" s="99">
        <v>4000000</v>
      </c>
      <c r="K53" s="99">
        <v>4000000</v>
      </c>
    </row>
    <row r="54" spans="2:13" ht="58.5" customHeight="1">
      <c r="B54" s="91" t="s">
        <v>82</v>
      </c>
      <c r="C54" s="166" t="s">
        <v>83</v>
      </c>
      <c r="D54" s="92" t="s">
        <v>85</v>
      </c>
      <c r="E54" s="94" t="s">
        <v>84</v>
      </c>
      <c r="F54" s="180" t="s">
        <v>226</v>
      </c>
      <c r="G54" s="85" t="s">
        <v>326</v>
      </c>
      <c r="H54" s="75">
        <f t="shared" si="3"/>
        <v>1500000</v>
      </c>
      <c r="I54" s="75">
        <v>1500000</v>
      </c>
      <c r="J54" s="98"/>
      <c r="K54" s="98"/>
      <c r="M54" s="9"/>
    </row>
    <row r="55" spans="1:13" s="6" customFormat="1" ht="66.75" customHeight="1">
      <c r="A55" s="5"/>
      <c r="B55" s="91" t="s">
        <v>69</v>
      </c>
      <c r="C55" s="91" t="s">
        <v>70</v>
      </c>
      <c r="D55" s="92" t="s">
        <v>32</v>
      </c>
      <c r="E55" s="81" t="s">
        <v>71</v>
      </c>
      <c r="F55" s="86" t="s">
        <v>229</v>
      </c>
      <c r="G55" s="85" t="s">
        <v>230</v>
      </c>
      <c r="H55" s="75">
        <f t="shared" si="3"/>
        <v>500000</v>
      </c>
      <c r="I55" s="75">
        <v>500000</v>
      </c>
      <c r="J55" s="98"/>
      <c r="K55" s="98"/>
      <c r="M55" s="4"/>
    </row>
    <row r="56" spans="1:11" s="88" customFormat="1" ht="63" customHeight="1">
      <c r="A56" s="87"/>
      <c r="B56" s="91" t="s">
        <v>73</v>
      </c>
      <c r="C56" s="91" t="s">
        <v>72</v>
      </c>
      <c r="D56" s="92" t="s">
        <v>74</v>
      </c>
      <c r="E56" s="94" t="s">
        <v>75</v>
      </c>
      <c r="F56" s="164" t="s">
        <v>232</v>
      </c>
      <c r="G56" s="85" t="s">
        <v>231</v>
      </c>
      <c r="H56" s="75">
        <f t="shared" si="3"/>
        <v>164600</v>
      </c>
      <c r="I56" s="75"/>
      <c r="J56" s="98">
        <v>164600</v>
      </c>
      <c r="K56" s="98"/>
    </row>
    <row r="57" spans="1:11" s="16" customFormat="1" ht="26.25" customHeight="1">
      <c r="A57" s="15"/>
      <c r="B57" s="91" t="s">
        <v>159</v>
      </c>
      <c r="C57" s="91" t="s">
        <v>34</v>
      </c>
      <c r="D57" s="92" t="s">
        <v>27</v>
      </c>
      <c r="E57" s="93" t="s">
        <v>53</v>
      </c>
      <c r="F57" s="206" t="s">
        <v>225</v>
      </c>
      <c r="G57" s="207" t="s">
        <v>327</v>
      </c>
      <c r="H57" s="102">
        <f>I57+J57</f>
        <v>610000</v>
      </c>
      <c r="I57" s="75">
        <f>240000+50000+200000+120000</f>
        <v>610000</v>
      </c>
      <c r="J57" s="98"/>
      <c r="K57" s="98"/>
    </row>
    <row r="58" spans="1:11" s="16" customFormat="1" ht="30" customHeight="1">
      <c r="A58" s="15"/>
      <c r="B58" s="91" t="s">
        <v>138</v>
      </c>
      <c r="C58" s="92" t="s">
        <v>4</v>
      </c>
      <c r="D58" s="92" t="s">
        <v>104</v>
      </c>
      <c r="E58" s="93" t="s">
        <v>5</v>
      </c>
      <c r="F58" s="206"/>
      <c r="G58" s="207"/>
      <c r="H58" s="102">
        <f>I58+J58</f>
        <v>1150000</v>
      </c>
      <c r="I58" s="75">
        <v>1070000</v>
      </c>
      <c r="J58" s="98">
        <v>80000</v>
      </c>
      <c r="K58" s="98"/>
    </row>
    <row r="59" spans="1:13" s="16" customFormat="1" ht="40.5" customHeight="1">
      <c r="A59" s="15"/>
      <c r="B59" s="91" t="s">
        <v>158</v>
      </c>
      <c r="C59" s="92" t="s">
        <v>65</v>
      </c>
      <c r="D59" s="92" t="s">
        <v>66</v>
      </c>
      <c r="E59" s="93" t="s">
        <v>175</v>
      </c>
      <c r="F59" s="206"/>
      <c r="G59" s="207"/>
      <c r="H59" s="102">
        <f>I59+J59</f>
        <v>1040000</v>
      </c>
      <c r="I59" s="103"/>
      <c r="J59" s="98">
        <f>590000+450000</f>
        <v>1040000</v>
      </c>
      <c r="K59" s="98">
        <f>J59</f>
        <v>1040000</v>
      </c>
      <c r="M59" s="4"/>
    </row>
    <row r="60" spans="1:13" s="16" customFormat="1" ht="40.5" customHeight="1">
      <c r="A60" s="15"/>
      <c r="B60" s="91" t="s">
        <v>245</v>
      </c>
      <c r="C60" s="92" t="s">
        <v>246</v>
      </c>
      <c r="D60" s="92" t="s">
        <v>66</v>
      </c>
      <c r="E60" s="93" t="s">
        <v>247</v>
      </c>
      <c r="F60" s="206"/>
      <c r="G60" s="207"/>
      <c r="H60" s="102">
        <f>I60+J60</f>
        <v>3000000</v>
      </c>
      <c r="I60" s="103"/>
      <c r="J60" s="98">
        <v>3000000</v>
      </c>
      <c r="K60" s="98">
        <v>3000000</v>
      </c>
      <c r="M60" s="4"/>
    </row>
    <row r="61" spans="1:11" s="16" customFormat="1" ht="33" customHeight="1">
      <c r="A61" s="15"/>
      <c r="B61" s="91" t="s">
        <v>157</v>
      </c>
      <c r="C61" s="92" t="s">
        <v>93</v>
      </c>
      <c r="D61" s="92" t="s">
        <v>32</v>
      </c>
      <c r="E61" s="90" t="s">
        <v>94</v>
      </c>
      <c r="F61" s="206"/>
      <c r="G61" s="207"/>
      <c r="H61" s="102">
        <f>I61+J61</f>
        <v>200000</v>
      </c>
      <c r="I61" s="103"/>
      <c r="J61" s="98">
        <v>200000</v>
      </c>
      <c r="K61" s="98">
        <v>200000</v>
      </c>
    </row>
    <row r="62" spans="1:11" s="16" customFormat="1" ht="42.75" customHeight="1">
      <c r="A62" s="15"/>
      <c r="B62" s="43" t="s">
        <v>21</v>
      </c>
      <c r="C62" s="43" t="s">
        <v>39</v>
      </c>
      <c r="D62" s="44"/>
      <c r="E62" s="42" t="s">
        <v>155</v>
      </c>
      <c r="F62" s="45"/>
      <c r="G62" s="69"/>
      <c r="H62" s="104">
        <f aca="true" t="shared" si="4" ref="H62:H69">I62+J62</f>
        <v>39897037</v>
      </c>
      <c r="I62" s="97">
        <f>I63</f>
        <v>0</v>
      </c>
      <c r="J62" s="97">
        <f>J63</f>
        <v>39897037</v>
      </c>
      <c r="K62" s="97">
        <f>K63</f>
        <v>39897037</v>
      </c>
    </row>
    <row r="63" spans="1:11" s="16" customFormat="1" ht="54.75" customHeight="1">
      <c r="A63" s="15"/>
      <c r="B63" s="43" t="s">
        <v>23</v>
      </c>
      <c r="C63" s="43"/>
      <c r="D63" s="44"/>
      <c r="E63" s="42" t="s">
        <v>156</v>
      </c>
      <c r="F63" s="45"/>
      <c r="G63" s="69"/>
      <c r="H63" s="104">
        <f t="shared" si="4"/>
        <v>39897037</v>
      </c>
      <c r="I63" s="97">
        <f>SUM(I64:I69)</f>
        <v>0</v>
      </c>
      <c r="J63" s="97">
        <f>SUM(J64:J69)</f>
        <v>39897037</v>
      </c>
      <c r="K63" s="97">
        <f>SUM(K64:K69)</f>
        <v>39897037</v>
      </c>
    </row>
    <row r="64" spans="1:11" s="16" customFormat="1" ht="54.75" customHeight="1">
      <c r="A64" s="15"/>
      <c r="B64" s="91" t="s">
        <v>292</v>
      </c>
      <c r="C64" s="91" t="s">
        <v>25</v>
      </c>
      <c r="D64" s="71" t="s">
        <v>106</v>
      </c>
      <c r="E64" s="93" t="s">
        <v>173</v>
      </c>
      <c r="F64" s="194" t="s">
        <v>302</v>
      </c>
      <c r="G64" s="197" t="s">
        <v>328</v>
      </c>
      <c r="H64" s="102">
        <f t="shared" si="4"/>
        <v>170000</v>
      </c>
      <c r="I64" s="103"/>
      <c r="J64" s="98">
        <f aca="true" t="shared" si="5" ref="J64:J69">K64</f>
        <v>170000</v>
      </c>
      <c r="K64" s="98">
        <v>170000</v>
      </c>
    </row>
    <row r="65" spans="1:11" s="16" customFormat="1" ht="57" customHeight="1">
      <c r="A65" s="15"/>
      <c r="B65" s="91" t="s">
        <v>293</v>
      </c>
      <c r="C65" s="91" t="s">
        <v>169</v>
      </c>
      <c r="D65" s="71" t="s">
        <v>105</v>
      </c>
      <c r="E65" s="93" t="s">
        <v>170</v>
      </c>
      <c r="F65" s="195"/>
      <c r="G65" s="198"/>
      <c r="H65" s="102">
        <f t="shared" si="4"/>
        <v>6770000</v>
      </c>
      <c r="I65" s="103"/>
      <c r="J65" s="98">
        <f t="shared" si="5"/>
        <v>6770000</v>
      </c>
      <c r="K65" s="98">
        <v>6770000</v>
      </c>
    </row>
    <row r="66" spans="1:11" s="16" customFormat="1" ht="54.75" customHeight="1">
      <c r="A66" s="15"/>
      <c r="B66" s="91" t="s">
        <v>295</v>
      </c>
      <c r="C66" s="91" t="s">
        <v>174</v>
      </c>
      <c r="D66" s="82" t="s">
        <v>29</v>
      </c>
      <c r="E66" s="39" t="s">
        <v>241</v>
      </c>
      <c r="F66" s="195"/>
      <c r="G66" s="198"/>
      <c r="H66" s="102">
        <f t="shared" si="4"/>
        <v>100000</v>
      </c>
      <c r="I66" s="103"/>
      <c r="J66" s="98">
        <f t="shared" si="5"/>
        <v>100000</v>
      </c>
      <c r="K66" s="98">
        <v>100000</v>
      </c>
    </row>
    <row r="67" spans="1:11" s="16" customFormat="1" ht="60" customHeight="1">
      <c r="A67" s="15"/>
      <c r="B67" s="91" t="s">
        <v>294</v>
      </c>
      <c r="C67" s="91" t="s">
        <v>41</v>
      </c>
      <c r="D67" s="82" t="s">
        <v>28</v>
      </c>
      <c r="E67" s="39" t="s">
        <v>54</v>
      </c>
      <c r="F67" s="195"/>
      <c r="G67" s="198"/>
      <c r="H67" s="102">
        <f t="shared" si="4"/>
        <v>100000</v>
      </c>
      <c r="I67" s="103"/>
      <c r="J67" s="98">
        <f t="shared" si="5"/>
        <v>100000</v>
      </c>
      <c r="K67" s="98">
        <v>100000</v>
      </c>
    </row>
    <row r="68" spans="1:11" s="16" customFormat="1" ht="58.5" customHeight="1">
      <c r="A68" s="15"/>
      <c r="B68" s="91" t="s">
        <v>154</v>
      </c>
      <c r="C68" s="91" t="s">
        <v>42</v>
      </c>
      <c r="D68" s="82" t="s">
        <v>31</v>
      </c>
      <c r="E68" s="83" t="s">
        <v>68</v>
      </c>
      <c r="F68" s="195"/>
      <c r="G68" s="198"/>
      <c r="H68" s="102">
        <f t="shared" si="4"/>
        <v>13971537</v>
      </c>
      <c r="I68" s="103"/>
      <c r="J68" s="98">
        <f t="shared" si="5"/>
        <v>13971537</v>
      </c>
      <c r="K68" s="98">
        <v>13971537</v>
      </c>
    </row>
    <row r="69" spans="1:11" s="16" customFormat="1" ht="55.5" customHeight="1">
      <c r="A69" s="15"/>
      <c r="B69" s="91" t="s">
        <v>248</v>
      </c>
      <c r="C69" s="91" t="s">
        <v>1</v>
      </c>
      <c r="D69" s="82" t="s">
        <v>2</v>
      </c>
      <c r="E69" s="93" t="s">
        <v>3</v>
      </c>
      <c r="F69" s="196"/>
      <c r="G69" s="199"/>
      <c r="H69" s="102">
        <f t="shared" si="4"/>
        <v>18785500</v>
      </c>
      <c r="I69" s="103"/>
      <c r="J69" s="98">
        <f t="shared" si="5"/>
        <v>18785500</v>
      </c>
      <c r="K69" s="98">
        <v>18785500</v>
      </c>
    </row>
    <row r="70" spans="2:11" ht="31.5">
      <c r="B70" s="43" t="s">
        <v>50</v>
      </c>
      <c r="C70" s="43" t="s">
        <v>51</v>
      </c>
      <c r="D70" s="46"/>
      <c r="E70" s="40" t="s">
        <v>126</v>
      </c>
      <c r="F70" s="45"/>
      <c r="G70" s="69"/>
      <c r="H70" s="104">
        <f>H71</f>
        <v>5730900</v>
      </c>
      <c r="I70" s="104">
        <f aca="true" t="shared" si="6" ref="I70:K71">I71</f>
        <v>5730900</v>
      </c>
      <c r="J70" s="104">
        <f t="shared" si="6"/>
        <v>0</v>
      </c>
      <c r="K70" s="104">
        <f t="shared" si="6"/>
        <v>0</v>
      </c>
    </row>
    <row r="71" spans="2:11" ht="31.5">
      <c r="B71" s="43" t="s">
        <v>52</v>
      </c>
      <c r="C71" s="43"/>
      <c r="D71" s="46"/>
      <c r="E71" s="40" t="s">
        <v>127</v>
      </c>
      <c r="F71" s="45"/>
      <c r="G71" s="69"/>
      <c r="H71" s="104">
        <f>H72</f>
        <v>5730900</v>
      </c>
      <c r="I71" s="104">
        <f t="shared" si="6"/>
        <v>5730900</v>
      </c>
      <c r="J71" s="104">
        <f t="shared" si="6"/>
        <v>0</v>
      </c>
      <c r="K71" s="104">
        <f t="shared" si="6"/>
        <v>0</v>
      </c>
    </row>
    <row r="72" spans="2:11" ht="42.75" customHeight="1">
      <c r="B72" s="91" t="s">
        <v>141</v>
      </c>
      <c r="C72" s="37" t="s">
        <v>142</v>
      </c>
      <c r="D72" s="91" t="s">
        <v>143</v>
      </c>
      <c r="E72" s="38" t="s">
        <v>144</v>
      </c>
      <c r="F72" s="179" t="s">
        <v>145</v>
      </c>
      <c r="G72" s="183" t="s">
        <v>167</v>
      </c>
      <c r="H72" s="102">
        <f>I72+J72</f>
        <v>5730900</v>
      </c>
      <c r="I72" s="75">
        <v>5730900</v>
      </c>
      <c r="J72" s="98"/>
      <c r="K72" s="98"/>
    </row>
    <row r="73" spans="1:13" s="7" customFormat="1" ht="33.75" customHeight="1">
      <c r="A73" s="10"/>
      <c r="B73" s="89"/>
      <c r="C73" s="28"/>
      <c r="D73" s="28"/>
      <c r="E73" s="42" t="s">
        <v>97</v>
      </c>
      <c r="F73" s="61"/>
      <c r="G73" s="66"/>
      <c r="H73" s="104">
        <f>I73+J73</f>
        <v>284608378</v>
      </c>
      <c r="I73" s="100">
        <f>I44+I37+I25+I10+I70+I62</f>
        <v>187153490</v>
      </c>
      <c r="J73" s="100">
        <f>J44+J37+J25+J10+J70+J62</f>
        <v>97454888</v>
      </c>
      <c r="K73" s="100">
        <f>K44+K37+K25+K10+K70+K62</f>
        <v>97210288</v>
      </c>
      <c r="M73" s="65">
        <f>J73-K73</f>
        <v>244600</v>
      </c>
    </row>
    <row r="74" spans="8:13" ht="15.75">
      <c r="H74" s="23"/>
      <c r="I74" s="23"/>
      <c r="J74" s="24"/>
      <c r="K74" s="25"/>
      <c r="M74" s="4">
        <v>80000</v>
      </c>
    </row>
    <row r="75" spans="2:13" ht="23.25" customHeight="1">
      <c r="B75" s="17"/>
      <c r="C75" s="17"/>
      <c r="D75" s="17"/>
      <c r="E75" s="17"/>
      <c r="F75" s="34"/>
      <c r="G75" s="17"/>
      <c r="H75" s="49"/>
      <c r="I75" s="49"/>
      <c r="J75" s="49"/>
      <c r="K75" s="49"/>
      <c r="M75" s="9">
        <f>M73-M74</f>
        <v>164600</v>
      </c>
    </row>
    <row r="76" spans="2:17" ht="20.25" customHeight="1">
      <c r="B76" s="18"/>
      <c r="C76" s="18"/>
      <c r="D76" s="18"/>
      <c r="E76" s="18"/>
      <c r="F76" s="35"/>
      <c r="G76" s="18"/>
      <c r="H76" s="18"/>
      <c r="I76" s="18"/>
      <c r="J76" s="19"/>
      <c r="K76" s="47"/>
      <c r="L76" s="18"/>
      <c r="M76" s="18"/>
      <c r="N76" s="18"/>
      <c r="O76" s="18"/>
      <c r="P76" s="18"/>
      <c r="Q76" s="18"/>
    </row>
    <row r="77" spans="1:17" s="20" customFormat="1" ht="20.25" customHeight="1">
      <c r="A77" s="21"/>
      <c r="B77" s="22"/>
      <c r="C77" s="192" t="s">
        <v>314</v>
      </c>
      <c r="D77" s="193"/>
      <c r="E77" s="193"/>
      <c r="F77" s="36"/>
      <c r="G77" s="22"/>
      <c r="H77" s="184" t="s">
        <v>315</v>
      </c>
      <c r="I77" s="22"/>
      <c r="J77" s="48"/>
      <c r="K77" s="22"/>
      <c r="L77" s="22"/>
      <c r="M77" s="22"/>
      <c r="N77" s="22"/>
      <c r="O77" s="22"/>
      <c r="P77" s="22"/>
      <c r="Q77" s="22"/>
    </row>
    <row r="78" spans="2:17" ht="30.75" customHeight="1">
      <c r="B78" s="18"/>
      <c r="C78" s="18"/>
      <c r="D78" s="18"/>
      <c r="E78" s="18"/>
      <c r="F78" s="35"/>
      <c r="G78" s="18"/>
      <c r="H78" s="18"/>
      <c r="I78" s="18"/>
      <c r="J78" s="63"/>
      <c r="K78" s="18"/>
      <c r="L78" s="18"/>
      <c r="M78" s="18"/>
      <c r="N78" s="18"/>
      <c r="O78" s="18"/>
      <c r="P78" s="18"/>
      <c r="Q78" s="18"/>
    </row>
    <row r="79" spans="2:17" ht="21" customHeight="1">
      <c r="B79" s="18"/>
      <c r="C79" s="18"/>
      <c r="D79" s="18"/>
      <c r="E79" s="18"/>
      <c r="F79" s="3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3" spans="8:10" ht="15.75">
      <c r="H83" s="11">
        <v>284608378</v>
      </c>
      <c r="J83" s="3">
        <v>284608378</v>
      </c>
    </row>
    <row r="85" ht="15.75">
      <c r="J85" s="33"/>
    </row>
  </sheetData>
  <sheetProtection/>
  <autoFilter ref="A8:Q73"/>
  <mergeCells count="44">
    <mergeCell ref="B31:B33"/>
    <mergeCell ref="C31:C33"/>
    <mergeCell ref="D31:D33"/>
    <mergeCell ref="E31:E33"/>
    <mergeCell ref="B18:B19"/>
    <mergeCell ref="D18:D19"/>
    <mergeCell ref="E18:E19"/>
    <mergeCell ref="C18:C19"/>
    <mergeCell ref="E12:E13"/>
    <mergeCell ref="E5:F5"/>
    <mergeCell ref="B4:K4"/>
    <mergeCell ref="C12:C13"/>
    <mergeCell ref="D12:D13"/>
    <mergeCell ref="J7:K7"/>
    <mergeCell ref="B12:B13"/>
    <mergeCell ref="B1:I1"/>
    <mergeCell ref="H7:H8"/>
    <mergeCell ref="B7:B8"/>
    <mergeCell ref="C7:C8"/>
    <mergeCell ref="D7:D8"/>
    <mergeCell ref="G2:K2"/>
    <mergeCell ref="I7:I8"/>
    <mergeCell ref="G7:G8"/>
    <mergeCell ref="E7:E8"/>
    <mergeCell ref="G57:G61"/>
    <mergeCell ref="G14:G15"/>
    <mergeCell ref="F41:F43"/>
    <mergeCell ref="G41:G43"/>
    <mergeCell ref="F14:F15"/>
    <mergeCell ref="F7:F8"/>
    <mergeCell ref="F27:F28"/>
    <mergeCell ref="G27:G28"/>
    <mergeCell ref="F29:F30"/>
    <mergeCell ref="G29:G30"/>
    <mergeCell ref="C77:E77"/>
    <mergeCell ref="F64:F69"/>
    <mergeCell ref="G64:G69"/>
    <mergeCell ref="G50:G51"/>
    <mergeCell ref="F50:F51"/>
    <mergeCell ref="B46:B47"/>
    <mergeCell ref="C46:C47"/>
    <mergeCell ref="D46:D47"/>
    <mergeCell ref="E46:E47"/>
    <mergeCell ref="F57:F61"/>
  </mergeCells>
  <printOptions/>
  <pageMargins left="0.2362204724409449" right="0.1968503937007874" top="0.4724409448818898" bottom="0.2755905511811024" header="0.2362204724409449" footer="0.2755905511811024"/>
  <pageSetup fitToHeight="3" fitToWidth="1" horizontalDpi="600" verticalDpi="600" orientation="portrait" paperSize="9" scale="35" r:id="rId1"/>
  <rowBreaks count="5" manualBreakCount="5">
    <brk id="47" max="10" man="1"/>
    <brk id="53" max="10" man="1"/>
    <brk id="78" min="1" max="11" man="1"/>
    <brk id="94" min="1" max="11" man="1"/>
    <brk id="9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2021-12-14T06:58:41Z</cp:lastPrinted>
  <dcterms:created xsi:type="dcterms:W3CDTF">2011-12-26T08:50:57Z</dcterms:created>
  <dcterms:modified xsi:type="dcterms:W3CDTF">2021-12-17T10:37:07Z</dcterms:modified>
  <cp:category/>
  <cp:version/>
  <cp:contentType/>
  <cp:contentStatus/>
</cp:coreProperties>
</file>