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disk  d\Budzet 2021\Budzet 2021\Budzet zmini 12-20  p z\"/>
    </mc:Choice>
  </mc:AlternateContent>
  <xr:revisionPtr revIDLastSave="0" documentId="13_ncr:1_{803F41AD-6B99-4E34-A40C-2A0F052427DB}" xr6:coauthVersionLast="47" xr6:coauthVersionMax="47" xr10:uidLastSave="{00000000-0000-0000-0000-000000000000}"/>
  <bookViews>
    <workbookView xWindow="-120" yWindow="-120" windowWidth="24240" windowHeight="13140" xr2:uid="{00000000-000D-0000-FFFF-FFFF00000000}"/>
  </bookViews>
  <sheets>
    <sheet name="Лист (2)" sheetId="5" r:id="rId1"/>
  </sheets>
  <definedNames>
    <definedName name="_xlnm.Print_Titles" localSheetId="0">'Лист (2)'!$14:$14</definedName>
    <definedName name="_xlnm.Print_Area" localSheetId="0">'Лист (2)'!$A$1:$N$27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6" i="5" l="1"/>
  <c r="H25" i="5"/>
  <c r="C24" i="5" l="1"/>
  <c r="D24" i="5"/>
  <c r="E24" i="5"/>
  <c r="F24" i="5"/>
  <c r="G24" i="5"/>
  <c r="B24" i="5"/>
  <c r="I24" i="5"/>
  <c r="H17" i="5"/>
  <c r="H18" i="5"/>
  <c r="H19" i="5"/>
  <c r="H16" i="5"/>
  <c r="B15" i="5"/>
  <c r="C15" i="5"/>
  <c r="D15" i="5"/>
  <c r="E15" i="5"/>
  <c r="F15" i="5"/>
  <c r="G15" i="5"/>
  <c r="I15" i="5"/>
  <c r="I27" i="5" s="1"/>
  <c r="J15" i="5"/>
  <c r="J27" i="5" s="1"/>
  <c r="K15" i="5"/>
  <c r="K27" i="5" s="1"/>
  <c r="L15" i="5"/>
  <c r="L27" i="5" s="1"/>
  <c r="M15" i="5"/>
  <c r="M27" i="5" s="1"/>
  <c r="H22" i="5"/>
  <c r="H23" i="5"/>
  <c r="C20" i="5"/>
  <c r="C27" i="5" s="1"/>
  <c r="D20" i="5"/>
  <c r="E20" i="5"/>
  <c r="E27" i="5" s="1"/>
  <c r="F20" i="5"/>
  <c r="G20" i="5"/>
  <c r="G27" i="5" s="1"/>
  <c r="B21" i="5"/>
  <c r="H21" i="5" s="1"/>
  <c r="F27" i="5" l="1"/>
  <c r="D27" i="5"/>
  <c r="H24" i="5" s="1"/>
  <c r="H20" i="5"/>
  <c r="B20" i="5"/>
  <c r="B27" i="5" s="1"/>
  <c r="P21" i="5" l="1"/>
  <c r="H15" i="5" l="1"/>
  <c r="H27" i="5" s="1"/>
  <c r="P20" i="5" l="1"/>
  <c r="P14" i="5" l="1"/>
  <c r="H6" i="5" l="1"/>
  <c r="H4" i="5"/>
  <c r="H3" i="5"/>
  <c r="N3" i="5" s="1"/>
  <c r="I13" i="5" l="1"/>
  <c r="N11" i="5" l="1"/>
  <c r="O11" i="5" s="1"/>
  <c r="N10" i="5"/>
  <c r="O10" i="5" s="1"/>
  <c r="N6" i="5"/>
  <c r="O6" i="5" s="1"/>
  <c r="N4" i="5" l="1"/>
  <c r="O4" i="5" s="1"/>
  <c r="N5" i="5"/>
  <c r="O5" i="5" s="1"/>
  <c r="N7" i="5"/>
  <c r="O7" i="5" s="1"/>
  <c r="N8" i="5"/>
  <c r="O8" i="5" s="1"/>
  <c r="N9" i="5"/>
  <c r="O9" i="5" s="1"/>
  <c r="N12" i="5"/>
  <c r="O12" i="5" s="1"/>
  <c r="N13" i="5" l="1"/>
  <c r="O3" i="5" l="1"/>
</calcChain>
</file>

<file path=xl/sharedStrings.xml><?xml version="1.0" encoding="utf-8"?>
<sst xmlns="http://schemas.openxmlformats.org/spreadsheetml/2006/main" count="51" uniqueCount="48">
  <si>
    <t>Всього</t>
  </si>
  <si>
    <t>Разом</t>
  </si>
  <si>
    <t>Пропозиції щодо  перерозподілу по заг. Фонду та спеціальному фонду бюджету розвитку</t>
  </si>
  <si>
    <t>Виконавчий комітет</t>
  </si>
  <si>
    <t>розподілено</t>
  </si>
  <si>
    <t>Залишок до розподілу</t>
  </si>
  <si>
    <t xml:space="preserve">Залишок коштів, що склався по загальному фонду бюджету станом на 01.01.2021 року </t>
  </si>
  <si>
    <t>Залишок коштів, що склався по загальному фонду бюджету- освітня субвенція станом на 01.01.2021 року</t>
  </si>
  <si>
    <t>Залишок коштів, що склався по загальному фонду бюджету- медична субвенція станом на 01.01.2021 року</t>
  </si>
  <si>
    <t>Залишок коштів, що склався по загальному фонду бюджету-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01.01.2021 року</t>
  </si>
  <si>
    <t xml:space="preserve">Залишок коштів, що склався по спеціальному фонду бюджету розвитку станом на 01.01.2021 року </t>
  </si>
  <si>
    <t xml:space="preserve">Залишок коштів, що склався по спеціальному фонду навколишнє середовище  станом на 01.01.2021 року </t>
  </si>
  <si>
    <t>Залишок коштів, що склався по спеціальному фонду с/г втрати станом на 01.01.2021 р.</t>
  </si>
  <si>
    <t xml:space="preserve">Залишок коштів, що склався по спеціальному фонду збір з власників транспортних засобів станом на 01.01.2021 р. </t>
  </si>
  <si>
    <t>Залишок коштів, що склався по спеціальному фонду,  повернення довгострокових кредитів, наданих індивідуальним забудовникам житла на селі станом на 01.01.2021 р.</t>
  </si>
  <si>
    <t xml:space="preserve">Залишок коштів, що склався по спеціальному фонду цільовий фонд станом на 01.01.2021 року </t>
  </si>
  <si>
    <t>Управління будівництва та інфраструктури</t>
  </si>
  <si>
    <t>Кошти місцевого запозичення</t>
  </si>
  <si>
    <t>до розподілено на сесії 25.03.2021 р</t>
  </si>
  <si>
    <t>до розподілено на сесії 29.04.2021 р</t>
  </si>
  <si>
    <t>Пропозиції щодо  розпподілу видатків</t>
  </si>
  <si>
    <t>до розподілено на сесії 29.07.2021 р</t>
  </si>
  <si>
    <t>до розподілено на сесії 24.06.2021 р</t>
  </si>
  <si>
    <t>розподіл міжбюджетних трансфертів</t>
  </si>
  <si>
    <t>до розподілено на сесії 09.09.2021 р</t>
  </si>
  <si>
    <t xml:space="preserve"> Код Програмної класифікації видатків та кредитування місцевого бюджету/Найменування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</si>
  <si>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Пояснення змін</t>
  </si>
  <si>
    <t>. КПКВК 0212144 "Централізовані заходи з лікування хворих на цукровий та нецукровий діабет"</t>
  </si>
  <si>
    <t>Управління освіти, культури, молоді та спорту</t>
  </si>
  <si>
    <t>Зменшення видатків</t>
  </si>
  <si>
    <t>КЕКВ 2730 "Інші виплати населенню" 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та при наданні спеціалізованої та високоспеціалізованої стаціонарної медичної допомоги мешканцям Мукачівської міської територіальної громади"  субвенція  на здійснення підтримки окремих закладів та заходів у системі охорони здоров’я за рахунок відповідної субвенції з державного бюджету 
(на лікування хворих на цукровий діабет інсуліном та нецукровий діабет десмопресином) Розпорядження голови Закарпатської  ОДА від 26.12.2021 №1027</t>
  </si>
  <si>
    <t>КПКВК 0212010 "Багатопрофільна  стаціонарна  медична допомога населенню"</t>
  </si>
  <si>
    <t>КЕКВ 3210 "Капітальні трансферти підприємствам (установам, організаціям)"  забезпечення діагностичним обладнанням закладів охорони здоров’я, які залучені до здійснення заходів, пов’язаних із запобіганням поширенню на території України гострої респіраторної хвороби COVID-19, спричиненою коронавірусом SARS-CoV-2, та боротьбою з її наслідками. Розпорядження голови Закарпатської  ОДА від 26.12.2021 №1027</t>
  </si>
  <si>
    <t>Розподіл коштіву за рахунок субвенцій</t>
  </si>
  <si>
    <t>0611182 "Виконання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</si>
  <si>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КЕКВ 2111" Заробітна плата" -   46 066   грн.       КЕКВ 2120  "Нарахування на заробітну плату" - 10 134 грн.   (Проведення супервізізії ) Розпорядження голови Закарпатської  ОДА від 26.12.2021 №1030</t>
  </si>
  <si>
    <t>КЕКВ 2250" Видатки на відрядження" -   41 100   грн.       (підвищення кваліфікації вчителів, асистентів вчителів у закладах післядипломної педагогічної освіти комунальної форми власності) Розпорядження голови Закарпатської  ОДА від 26.12.2021 №1030</t>
  </si>
  <si>
    <t>КЕКВ 2250" Видатки на відрядження" -   532 700   грн.       (підвищення кваліфікації вчителів, які забезпечують здобуття учнями 5-11 (12) класів загальної середньої освіти) Розпорядження голови Закарпатської  ОДА від 26.12.2021 №1030</t>
  </si>
  <si>
    <t>Додаток до протоколу комісії з питань бюджету та регламенту від 28.12.2021 р № ___________</t>
  </si>
  <si>
    <t xml:space="preserve"> Зміни що пропонуються внести до бюджету на 2021 рік за пропозиціями головних розпорядників коштів бюджету  на позачергове засідання сесії від   28.12.2021 р</t>
  </si>
  <si>
    <t>КЕКВ 3210 "Капітальні трансферти підприємствам (установам, організаціям)"  забезпечення централізованою подачею кисню ліжкового фонду закладів охорони здоров’я, які надають стаціонарну медичну допомогу пацієнтам з гострою респіраторною хворобою COVID-19, спричиненою коронавірусом SARS-CoV-2 (Капітальний ремонт  лікувального газопостачання  терапевтичного та  пологового  корпусів  КНП «Мукачівська районна лікарня» в м.Мукачево  по вул.Пирогова,8-13 )  Розпорядження голови Закарпатської  ОДА від 26.12.2021 №1027</t>
  </si>
  <si>
    <t>Реконструкція футбольного поля, дитячих та спортивних майданчиків, благоустрій території в с. Павшино, урочище Нижній капусняк</t>
  </si>
  <si>
    <t>Реконструкція вхідної групи скульптурної композиції "Рік біди і випробування" та тротуару по дамбі на ділянці від вул. Беляєва Павла космонавта до парку імені Андрія Кузьменка у м.Мукачево</t>
  </si>
  <si>
    <t>КЕКВ 3142 "Реконструкція та реставрація інших об’єктів" відповідно до проведеного аналізу та виходяти з фактичного використання коштів</t>
  </si>
  <si>
    <t>КЕКВ 3142 "Реконструкція та реставрація інших об’єктів" 
для оплати проектних робіт</t>
  </si>
  <si>
    <t>лист від 22.12.2021р. №12811/01-39/46-21</t>
  </si>
  <si>
    <t xml:space="preserve"> лист виконавчого комітету від 21.12.2021 р. №146, від 22.12.2021 №148</t>
  </si>
  <si>
    <t>листи від 28.12.2021р. № 780/01-08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</si>
</sst>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0"/>
      <color theme="1"/>
      <name val="Calibri"/>
      <family val="2"/>
      <charset val="204"/>
      <scheme val="minor"/>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0"/>
      <color indexed="8"/>
      <name val="Arial"/>
      <family val="2"/>
      <charset val="204"/>
    </font>
    <font>
      <sz val="14"/>
      <name val="Times New Roman"/>
      <family val="1"/>
      <charset val="204"/>
    </font>
    <font>
      <sz val="16"/>
      <color rgb="FFFF0000"/>
      <name val="Times New Roman"/>
      <family val="1"/>
      <charset val="204"/>
    </font>
  </fonts>
  <fills count="5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7">
    <xf numFmtId="0" fontId="0" fillId="0" borderId="0"/>
    <xf numFmtId="0" fontId="1"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8" borderId="2" applyNumberFormat="0" applyAlignment="0" applyProtection="0"/>
    <xf numFmtId="0" fontId="8" fillId="21" borderId="3" applyNumberFormat="0" applyAlignment="0" applyProtection="0"/>
    <xf numFmtId="0" fontId="9" fillId="21" borderId="2" applyNumberFormat="0" applyAlignment="0" applyProtection="0"/>
    <xf numFmtId="0" fontId="2" fillId="0" borderId="4" applyNumberFormat="0" applyFill="0" applyAlignment="0" applyProtection="0"/>
    <xf numFmtId="0" fontId="10" fillId="0" borderId="5"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9" fillId="0" borderId="0"/>
    <xf numFmtId="0" fontId="19" fillId="0" borderId="0"/>
    <xf numFmtId="0" fontId="11" fillId="0" borderId="8" applyNumberFormat="0" applyFill="0" applyAlignment="0" applyProtection="0"/>
    <xf numFmtId="0" fontId="12" fillId="22" borderId="9" applyNumberFormat="0" applyAlignment="0" applyProtection="0"/>
    <xf numFmtId="0" fontId="13" fillId="23" borderId="0" applyNumberFormat="0" applyBorder="0" applyAlignment="0" applyProtection="0"/>
    <xf numFmtId="0" fontId="19" fillId="0" borderId="0"/>
    <xf numFmtId="0" fontId="20" fillId="0" borderId="0"/>
    <xf numFmtId="0" fontId="14" fillId="4" borderId="0" applyNumberFormat="0" applyBorder="0" applyAlignment="0" applyProtection="0"/>
    <xf numFmtId="0" fontId="15" fillId="0" borderId="0" applyNumberFormat="0" applyFill="0" applyBorder="0" applyAlignment="0" applyProtection="0"/>
    <xf numFmtId="0" fontId="1" fillId="24" borderId="10" applyNumberFormat="0" applyFon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 fillId="30" borderId="2" applyNumberFormat="0" applyAlignment="0" applyProtection="0"/>
    <xf numFmtId="0" fontId="7" fillId="30" borderId="2" applyNumberFormat="0" applyAlignment="0" applyProtection="0"/>
    <xf numFmtId="0" fontId="8" fillId="43" borderId="3" applyNumberFormat="0" applyAlignment="0" applyProtection="0"/>
    <xf numFmtId="0" fontId="8" fillId="43" borderId="3" applyNumberFormat="0" applyAlignment="0" applyProtection="0"/>
    <xf numFmtId="0" fontId="9" fillId="43" borderId="2" applyNumberFormat="0" applyAlignment="0" applyProtection="0"/>
    <xf numFmtId="0" fontId="9" fillId="43" borderId="2" applyNumberFormat="0" applyAlignment="0" applyProtection="0"/>
    <xf numFmtId="0" fontId="2" fillId="0" borderId="4" applyNumberFormat="0" applyFill="0" applyAlignment="0" applyProtection="0"/>
    <xf numFmtId="0" fontId="3" fillId="0" borderId="6" applyNumberFormat="0" applyFill="0" applyAlignment="0" applyProtection="0"/>
    <xf numFmtId="0" fontId="3" fillId="0" borderId="0" applyNumberFormat="0" applyFill="0" applyBorder="0" applyAlignment="0" applyProtection="0"/>
    <xf numFmtId="0" fontId="11" fillId="0" borderId="8" applyNumberFormat="0" applyFill="0" applyAlignment="0" applyProtection="0"/>
    <xf numFmtId="0" fontId="12" fillId="44" borderId="9" applyNumberFormat="0" applyAlignment="0" applyProtection="0"/>
    <xf numFmtId="0" fontId="12" fillId="44" borderId="9"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5" fillId="0" borderId="0" applyNumberFormat="0" applyFill="0" applyBorder="0" applyAlignment="0" applyProtection="0"/>
    <xf numFmtId="0" fontId="19" fillId="46" borderId="10" applyNumberFormat="0" applyAlignment="0" applyProtection="0"/>
    <xf numFmtId="0" fontId="19" fillId="46" borderId="10" applyNumberFormat="0" applyAlignment="0" applyProtection="0"/>
    <xf numFmtId="0" fontId="16" fillId="0" borderId="7" applyNumberFormat="0" applyFill="0" applyAlignment="0" applyProtection="0"/>
    <xf numFmtId="0" fontId="17" fillId="0" borderId="0" applyNumberFormat="0" applyFill="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0" borderId="0"/>
    <xf numFmtId="0" fontId="22" fillId="25" borderId="0" applyNumberFormat="0" applyBorder="0" applyAlignment="0" applyProtection="0"/>
    <xf numFmtId="0" fontId="22" fillId="30" borderId="0" applyNumberFormat="0" applyBorder="0" applyAlignment="0" applyProtection="0"/>
    <xf numFmtId="0" fontId="22" fillId="48" borderId="0" applyNumberFormat="0" applyBorder="0" applyAlignment="0" applyProtection="0"/>
    <xf numFmtId="0" fontId="22" fillId="46" borderId="0" applyNumberFormat="0" applyBorder="0" applyAlignment="0" applyProtection="0"/>
    <xf numFmtId="0" fontId="22" fillId="29"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5" borderId="0" applyNumberFormat="0" applyBorder="0" applyAlignment="0" applyProtection="0"/>
    <xf numFmtId="0" fontId="22" fillId="37" borderId="0" applyNumberFormat="0" applyBorder="0" applyAlignment="0" applyProtection="0"/>
    <xf numFmtId="0" fontId="22" fillId="30" borderId="0" applyNumberFormat="0" applyBorder="0" applyAlignment="0" applyProtection="0"/>
    <xf numFmtId="0" fontId="22" fillId="43" borderId="0" applyNumberFormat="0" applyBorder="0" applyAlignment="0" applyProtection="0"/>
    <xf numFmtId="0" fontId="22" fillId="45" borderId="0" applyNumberFormat="0" applyBorder="0" applyAlignment="0" applyProtection="0"/>
    <xf numFmtId="0" fontId="22" fillId="31" borderId="0" applyNumberFormat="0" applyBorder="0" applyAlignment="0" applyProtection="0"/>
    <xf numFmtId="0" fontId="22" fillId="41"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41" borderId="0" applyNumberFormat="0" applyBorder="0" applyAlignment="0" applyProtection="0"/>
    <xf numFmtId="0" fontId="24" fillId="30" borderId="2" applyNumberFormat="0" applyAlignment="0" applyProtection="0"/>
    <xf numFmtId="0" fontId="25" fillId="27" borderId="0" applyNumberFormat="0" applyBorder="0" applyAlignment="0" applyProtection="0"/>
    <xf numFmtId="0" fontId="26" fillId="0" borderId="7" applyNumberFormat="0" applyFill="0" applyAlignment="0" applyProtection="0"/>
    <xf numFmtId="0" fontId="27" fillId="44" borderId="9" applyNumberFormat="0" applyAlignment="0" applyProtection="0"/>
    <xf numFmtId="0" fontId="28" fillId="0" borderId="0" applyNumberFormat="0" applyFill="0" applyBorder="0" applyAlignment="0" applyProtection="0"/>
    <xf numFmtId="0" fontId="29" fillId="45" borderId="0" applyNumberFormat="0" applyBorder="0" applyAlignment="0" applyProtection="0"/>
    <xf numFmtId="0" fontId="30" fillId="43" borderId="2" applyNumberFormat="0" applyAlignment="0" applyProtection="0"/>
    <xf numFmtId="0" fontId="36" fillId="0" borderId="0"/>
    <xf numFmtId="0" fontId="32" fillId="0" borderId="8" applyNumberFormat="0" applyFill="0" applyAlignment="0" applyProtection="0"/>
    <xf numFmtId="0" fontId="31" fillId="26" borderId="0" applyNumberFormat="0" applyBorder="0" applyAlignment="0" applyProtection="0"/>
    <xf numFmtId="0" fontId="19" fillId="46" borderId="10" applyNumberFormat="0" applyAlignment="0" applyProtection="0"/>
    <xf numFmtId="0" fontId="33" fillId="43" borderId="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 fillId="0" borderId="0"/>
  </cellStyleXfs>
  <cellXfs count="63">
    <xf numFmtId="0" fontId="0" fillId="0" borderId="0" xfId="0"/>
    <xf numFmtId="0" fontId="21" fillId="2" borderId="12"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4" fontId="21" fillId="2" borderId="13" xfId="0" applyNumberFormat="1" applyFont="1" applyFill="1" applyBorder="1" applyAlignment="1">
      <alignment vertical="center"/>
    </xf>
    <xf numFmtId="4" fontId="38" fillId="2" borderId="1" xfId="0" applyNumberFormat="1" applyFont="1" applyFill="1" applyBorder="1" applyAlignment="1">
      <alignment vertical="center"/>
    </xf>
    <xf numFmtId="0" fontId="38" fillId="2" borderId="1" xfId="0" applyFont="1" applyFill="1" applyBorder="1" applyAlignment="1">
      <alignment vertical="center" wrapText="1"/>
    </xf>
    <xf numFmtId="0" fontId="38" fillId="2" borderId="1" xfId="0" applyFont="1" applyFill="1" applyBorder="1" applyAlignment="1">
      <alignment horizontal="center" vertical="center" wrapText="1"/>
    </xf>
    <xf numFmtId="0" fontId="38" fillId="0" borderId="0" xfId="0" applyFont="1"/>
    <xf numFmtId="0" fontId="21" fillId="47" borderId="1" xfId="0" applyFont="1" applyFill="1" applyBorder="1" applyAlignment="1">
      <alignment horizontal="left" vertical="center" wrapText="1"/>
    </xf>
    <xf numFmtId="0" fontId="38" fillId="49" borderId="0" xfId="0" applyFont="1" applyFill="1"/>
    <xf numFmtId="0" fontId="38" fillId="0" borderId="0" xfId="0" applyFont="1" applyAlignment="1">
      <alignment horizontal="center"/>
    </xf>
    <xf numFmtId="0" fontId="38" fillId="0" borderId="0" xfId="0" applyFont="1" applyAlignment="1">
      <alignment wrapText="1"/>
    </xf>
    <xf numFmtId="14" fontId="21" fillId="0" borderId="1" xfId="0" applyNumberFormat="1" applyFont="1" applyBorder="1" applyAlignment="1">
      <alignment horizontal="center" wrapText="1"/>
    </xf>
    <xf numFmtId="0" fontId="38" fillId="0" borderId="1" xfId="0" applyFont="1" applyBorder="1" applyAlignment="1">
      <alignment vertical="center" wrapText="1"/>
    </xf>
    <xf numFmtId="4" fontId="21" fillId="2" borderId="1" xfId="0" applyNumberFormat="1" applyFont="1" applyFill="1" applyBorder="1" applyAlignment="1">
      <alignment horizontal="center" vertical="center"/>
    </xf>
    <xf numFmtId="4" fontId="21" fillId="0" borderId="1" xfId="0" applyNumberFormat="1" applyFont="1" applyBorder="1" applyAlignment="1">
      <alignment horizontal="center" vertical="center"/>
    </xf>
    <xf numFmtId="4" fontId="38" fillId="0" borderId="1" xfId="0" applyNumberFormat="1" applyFont="1" applyBorder="1"/>
    <xf numFmtId="4" fontId="38" fillId="0" borderId="0" xfId="0" applyNumberFormat="1" applyFont="1"/>
    <xf numFmtId="4" fontId="21" fillId="0" borderId="1" xfId="0" applyNumberFormat="1" applyFont="1" applyBorder="1" applyAlignment="1">
      <alignment horizontal="center"/>
    </xf>
    <xf numFmtId="0" fontId="38" fillId="0" borderId="0" xfId="0" applyFont="1" applyAlignment="1">
      <alignment horizontal="left"/>
    </xf>
    <xf numFmtId="4" fontId="38" fillId="0" borderId="0" xfId="0" applyNumberFormat="1" applyFont="1" applyAlignment="1">
      <alignment horizontal="left"/>
    </xf>
    <xf numFmtId="0" fontId="38" fillId="0" borderId="1" xfId="0" applyFont="1" applyBorder="1" applyAlignment="1">
      <alignment horizontal="center" vertical="center" wrapText="1"/>
    </xf>
    <xf numFmtId="4" fontId="38" fillId="0" borderId="1" xfId="0" applyNumberFormat="1" applyFont="1" applyBorder="1" applyAlignment="1">
      <alignment horizontal="center" vertical="center"/>
    </xf>
    <xf numFmtId="0" fontId="38" fillId="0" borderId="0" xfId="0" applyFont="1" applyAlignment="1">
      <alignment horizontal="center" vertical="center"/>
    </xf>
    <xf numFmtId="4" fontId="21" fillId="47" borderId="1" xfId="0" applyNumberFormat="1" applyFont="1" applyFill="1" applyBorder="1" applyAlignment="1">
      <alignment vertical="center"/>
    </xf>
    <xf numFmtId="4" fontId="38" fillId="47" borderId="1" xfId="0" applyNumberFormat="1" applyFont="1" applyFill="1" applyBorder="1" applyAlignment="1">
      <alignment vertical="center" wrapText="1"/>
    </xf>
    <xf numFmtId="4" fontId="38" fillId="2" borderId="0" xfId="0" applyNumberFormat="1" applyFont="1" applyFill="1"/>
    <xf numFmtId="0" fontId="38" fillId="2" borderId="0" xfId="0" applyFont="1" applyFill="1"/>
    <xf numFmtId="4" fontId="38" fillId="2" borderId="1" xfId="0" applyNumberFormat="1" applyFont="1" applyFill="1" applyBorder="1" applyAlignment="1">
      <alignment vertical="center" wrapText="1"/>
    </xf>
    <xf numFmtId="4" fontId="38" fillId="2" borderId="11" xfId="0" applyNumberFormat="1" applyFont="1" applyFill="1" applyBorder="1" applyAlignment="1">
      <alignment vertical="center"/>
    </xf>
    <xf numFmtId="0" fontId="38" fillId="2" borderId="18" xfId="0" applyFont="1" applyFill="1" applyBorder="1" applyAlignment="1">
      <alignment vertical="center" wrapText="1"/>
    </xf>
    <xf numFmtId="4" fontId="38" fillId="47" borderId="1" xfId="0" applyNumberFormat="1" applyFont="1" applyFill="1" applyBorder="1" applyAlignment="1">
      <alignment horizontal="left" vertical="center" wrapText="1"/>
    </xf>
    <xf numFmtId="4" fontId="38" fillId="2" borderId="11" xfId="0" applyNumberFormat="1" applyFont="1" applyFill="1" applyBorder="1" applyAlignment="1">
      <alignment horizontal="right" vertical="center"/>
    </xf>
    <xf numFmtId="0" fontId="21" fillId="0" borderId="0" xfId="0" applyFont="1"/>
    <xf numFmtId="0" fontId="21" fillId="2" borderId="11" xfId="0" applyFont="1" applyFill="1" applyBorder="1" applyAlignment="1">
      <alignment wrapText="1"/>
    </xf>
    <xf numFmtId="4" fontId="21" fillId="2" borderId="11" xfId="0" applyNumberFormat="1" applyFont="1" applyFill="1" applyBorder="1" applyAlignment="1">
      <alignment horizontal="right" vertical="center"/>
    </xf>
    <xf numFmtId="4" fontId="21" fillId="2" borderId="11" xfId="0" applyNumberFormat="1" applyFont="1" applyFill="1" applyBorder="1" applyAlignment="1">
      <alignment horizontal="left" vertical="center"/>
    </xf>
    <xf numFmtId="4" fontId="21" fillId="0" borderId="0" xfId="0" applyNumberFormat="1" applyFont="1"/>
    <xf numFmtId="0" fontId="21" fillId="47" borderId="1" xfId="0" applyFont="1" applyFill="1" applyBorder="1" applyAlignment="1">
      <alignment vertical="center" wrapText="1"/>
    </xf>
    <xf numFmtId="4" fontId="38" fillId="47" borderId="1" xfId="0" applyNumberFormat="1" applyFont="1" applyFill="1" applyBorder="1" applyAlignment="1">
      <alignment vertical="center"/>
    </xf>
    <xf numFmtId="0" fontId="38" fillId="47" borderId="1" xfId="0" applyFont="1" applyFill="1" applyBorder="1" applyAlignment="1">
      <alignment vertical="center" wrapText="1"/>
    </xf>
    <xf numFmtId="4" fontId="21" fillId="47" borderId="1" xfId="0" applyNumberFormat="1" applyFont="1" applyFill="1" applyBorder="1" applyAlignment="1">
      <alignment horizontal="right" vertical="center"/>
    </xf>
    <xf numFmtId="0" fontId="21" fillId="47" borderId="1" xfId="1" applyFont="1" applyFill="1" applyBorder="1" applyAlignment="1">
      <alignment horizontal="left" vertical="center" wrapText="1"/>
    </xf>
    <xf numFmtId="4" fontId="39" fillId="2" borderId="0" xfId="0" applyNumberFormat="1" applyFont="1" applyFill="1"/>
    <xf numFmtId="4" fontId="38" fillId="0" borderId="0" xfId="0" applyNumberFormat="1" applyFont="1" applyAlignment="1">
      <alignment horizontal="center" vertical="center"/>
    </xf>
    <xf numFmtId="0" fontId="38" fillId="2" borderId="11" xfId="1" applyFont="1" applyFill="1" applyBorder="1" applyAlignment="1">
      <alignment horizontal="left" vertical="center" wrapText="1"/>
    </xf>
    <xf numFmtId="0" fontId="38" fillId="2" borderId="11" xfId="0" applyFont="1" applyFill="1" applyBorder="1" applyAlignment="1">
      <alignment horizontal="left" vertical="center" wrapText="1"/>
    </xf>
    <xf numFmtId="0" fontId="38" fillId="2" borderId="18" xfId="0" applyFont="1" applyFill="1" applyBorder="1" applyAlignment="1">
      <alignment vertical="center" wrapText="1"/>
    </xf>
    <xf numFmtId="0" fontId="38" fillId="2" borderId="11" xfId="137" applyFont="1" applyFill="1" applyBorder="1" applyAlignment="1">
      <alignment horizontal="left" vertical="center" wrapText="1"/>
    </xf>
    <xf numFmtId="0" fontId="38" fillId="2" borderId="11" xfId="1" applyFont="1" applyFill="1" applyBorder="1" applyAlignment="1">
      <alignment horizontal="right" vertical="center" wrapText="1"/>
    </xf>
    <xf numFmtId="4" fontId="38" fillId="2" borderId="11" xfId="0" applyNumberFormat="1"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 xfId="0" applyFont="1" applyBorder="1" applyAlignment="1">
      <alignment horizontal="center" wrapText="1"/>
    </xf>
    <xf numFmtId="0" fontId="21" fillId="0" borderId="1" xfId="0" applyFont="1" applyBorder="1" applyAlignment="1">
      <alignment horizontal="left" wrapText="1"/>
    </xf>
    <xf numFmtId="164" fontId="38" fillId="2" borderId="11" xfId="0" applyNumberFormat="1" applyFont="1" applyFill="1" applyBorder="1" applyAlignment="1">
      <alignment horizontal="left" vertical="center" wrapText="1"/>
    </xf>
    <xf numFmtId="164" fontId="38" fillId="2" borderId="19" xfId="0" applyNumberFormat="1" applyFont="1" applyFill="1" applyBorder="1" applyAlignment="1">
      <alignment horizontal="left" vertical="center" wrapText="1"/>
    </xf>
    <xf numFmtId="0" fontId="0" fillId="0" borderId="18" xfId="0" applyBorder="1" applyAlignment="1">
      <alignment horizontal="left" vertical="center" wrapText="1"/>
    </xf>
    <xf numFmtId="0" fontId="38" fillId="0" borderId="0" xfId="0" applyFont="1" applyAlignment="1">
      <alignment horizontal="center"/>
    </xf>
    <xf numFmtId="0" fontId="21" fillId="0" borderId="1" xfId="0" applyFont="1" applyBorder="1" applyAlignment="1">
      <alignment horizontal="center" vertical="center" wrapText="1"/>
    </xf>
  </cellXfs>
  <cellStyles count="177">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4000000}"/>
    <cellStyle name="Звичайний 2 2" xfId="34" xr:uid="{00000000-0005-0000-0000-000085000000}"/>
    <cellStyle name="Звичайний 2 3" xfId="137" xr:uid="{00000000-0005-0000-0000-000086000000}"/>
    <cellStyle name="Звичайний 3" xfId="1" xr:uid="{00000000-0005-0000-0000-000087000000}"/>
    <cellStyle name="Зв'язана клітинка 2" xfId="164" xr:uid="{00000000-0005-0000-0000-000089000000}"/>
    <cellStyle name="Итог" xfId="121" xr:uid="{00000000-0005-0000-0000-00008A000000}"/>
    <cellStyle name="Итог 2" xfId="35" xr:uid="{00000000-0005-0000-0000-00008B000000}"/>
    <cellStyle name="Контрольна клітинка 2" xfId="165" xr:uid="{00000000-0005-0000-0000-00008C000000}"/>
    <cellStyle name="Контрольная ячейка" xfId="122" xr:uid="{00000000-0005-0000-0000-00008D000000}"/>
    <cellStyle name="Контрольная ячейка 2" xfId="36" xr:uid="{00000000-0005-0000-0000-00008E000000}"/>
    <cellStyle name="Контрольная ячейка 2 2" xfId="123" xr:uid="{00000000-0005-0000-0000-00008F000000}"/>
    <cellStyle name="Назва 2" xfId="166" xr:uid="{00000000-0005-0000-0000-000090000000}"/>
    <cellStyle name="Название" xfId="124" xr:uid="{00000000-0005-0000-0000-000091000000}"/>
    <cellStyle name="Название 2" xfId="125" xr:uid="{00000000-0005-0000-0000-000092000000}"/>
    <cellStyle name="Нейтральний 2" xfId="167" xr:uid="{00000000-0005-0000-0000-000093000000}"/>
    <cellStyle name="Нейтральный" xfId="126" xr:uid="{00000000-0005-0000-0000-000094000000}"/>
    <cellStyle name="Нейтральный 2" xfId="37" xr:uid="{00000000-0005-0000-0000-000095000000}"/>
    <cellStyle name="Нейтральный 2 2" xfId="127" xr:uid="{00000000-0005-0000-0000-000096000000}"/>
    <cellStyle name="Обчислення 2" xfId="168" xr:uid="{00000000-0005-0000-0000-000097000000}"/>
    <cellStyle name="Обычный 2" xfId="38" xr:uid="{00000000-0005-0000-0000-000099000000}"/>
    <cellStyle name="Обычный 2 2" xfId="169" xr:uid="{00000000-0005-0000-0000-00009A000000}"/>
    <cellStyle name="Обычный 4" xfId="39" xr:uid="{00000000-0005-0000-0000-00009B000000}"/>
    <cellStyle name="Обычный_дод на комісію про затверд бюд 2004" xfId="176" xr:uid="{00000000-0005-0000-0000-00009C000000}"/>
    <cellStyle name="Підсумок 2" xfId="170" xr:uid="{00000000-0005-0000-0000-00009D000000}"/>
    <cellStyle name="Плохой" xfId="128" xr:uid="{00000000-0005-0000-0000-00009E000000}"/>
    <cellStyle name="Плохой 2" xfId="40" xr:uid="{00000000-0005-0000-0000-00009F000000}"/>
    <cellStyle name="Плохой 2 2" xfId="129" xr:uid="{00000000-0005-0000-0000-0000A0000000}"/>
    <cellStyle name="Поганий 2" xfId="171" xr:uid="{00000000-0005-0000-0000-0000A1000000}"/>
    <cellStyle name="Пояснение" xfId="130" xr:uid="{00000000-0005-0000-0000-0000A2000000}"/>
    <cellStyle name="Пояснение 2" xfId="41" xr:uid="{00000000-0005-0000-0000-0000A3000000}"/>
    <cellStyle name="Примечание" xfId="131" xr:uid="{00000000-0005-0000-0000-0000A4000000}"/>
    <cellStyle name="Примечание 2" xfId="42" xr:uid="{00000000-0005-0000-0000-0000A5000000}"/>
    <cellStyle name="Примечание 2 2" xfId="132" xr:uid="{00000000-0005-0000-0000-0000A6000000}"/>
    <cellStyle name="Примітка 2" xfId="172" xr:uid="{00000000-0005-0000-0000-0000A7000000}"/>
    <cellStyle name="Результат 2" xfId="173" xr:uid="{00000000-0005-0000-0000-0000A8000000}"/>
    <cellStyle name="Связанная ячейка" xfId="133" xr:uid="{00000000-0005-0000-0000-0000A9000000}"/>
    <cellStyle name="Связанная ячейка 2" xfId="43" xr:uid="{00000000-0005-0000-0000-0000AA000000}"/>
    <cellStyle name="Текст попередження 2" xfId="174" xr:uid="{00000000-0005-0000-0000-0000AB000000}"/>
    <cellStyle name="Текст пояснення 2" xfId="175" xr:uid="{00000000-0005-0000-0000-0000AC000000}"/>
    <cellStyle name="Текст предупреждения" xfId="134" xr:uid="{00000000-0005-0000-0000-0000AD000000}"/>
    <cellStyle name="Текст предупреждения 2" xfId="44" xr:uid="{00000000-0005-0000-0000-0000AE000000}"/>
    <cellStyle name="Хороший" xfId="135" xr:uid="{00000000-0005-0000-0000-0000AF000000}"/>
    <cellStyle name="Хороший 2" xfId="45" xr:uid="{00000000-0005-0000-0000-0000B0000000}"/>
    <cellStyle name="Хороший 2 2" xfId="136" xr:uid="{00000000-0005-0000-0000-0000B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view="pageBreakPreview" zoomScale="70" zoomScaleNormal="70" zoomScaleSheetLayoutView="70" workbookViewId="0">
      <selection activeCell="N23" sqref="N23"/>
    </sheetView>
  </sheetViews>
  <sheetFormatPr defaultColWidth="24.140625" defaultRowHeight="18.75" x14ac:dyDescent="0.3"/>
  <cols>
    <col min="1" max="1" width="63.85546875" style="8" customWidth="1"/>
    <col min="2" max="2" width="30.5703125" style="8" customWidth="1"/>
    <col min="3" max="4" width="23.5703125" style="8" hidden="1" customWidth="1"/>
    <col min="5" max="6" width="23.5703125" style="8" customWidth="1"/>
    <col min="7" max="7" width="27.42578125" style="10" customWidth="1"/>
    <col min="8" max="8" width="21.7109375" style="8" customWidth="1"/>
    <col min="9" max="13" width="24.140625" style="8" hidden="1" customWidth="1"/>
    <col min="14" max="14" width="82" style="8" customWidth="1"/>
    <col min="15" max="15" width="21.28515625" style="8" customWidth="1"/>
    <col min="16" max="16" width="52.28515625" style="8" customWidth="1"/>
    <col min="17" max="16384" width="24.140625" style="8"/>
  </cols>
  <sheetData>
    <row r="1" spans="1:17" ht="68.25" customHeight="1" x14ac:dyDescent="0.3">
      <c r="G1" s="28"/>
      <c r="I1" s="61" t="s">
        <v>4</v>
      </c>
      <c r="J1" s="61"/>
      <c r="K1" s="11"/>
      <c r="L1" s="11"/>
      <c r="M1" s="11"/>
      <c r="N1" s="12" t="s">
        <v>38</v>
      </c>
    </row>
    <row r="2" spans="1:17" ht="50.25" customHeight="1" x14ac:dyDescent="0.3">
      <c r="A2" s="62" t="s">
        <v>39</v>
      </c>
      <c r="B2" s="62"/>
      <c r="C2" s="62"/>
      <c r="D2" s="62"/>
      <c r="E2" s="62"/>
      <c r="F2" s="62"/>
      <c r="G2" s="62"/>
      <c r="H2" s="62"/>
      <c r="I2" s="13" t="s">
        <v>18</v>
      </c>
      <c r="J2" s="13" t="s">
        <v>19</v>
      </c>
      <c r="K2" s="13" t="s">
        <v>22</v>
      </c>
      <c r="L2" s="13" t="s">
        <v>21</v>
      </c>
      <c r="M2" s="13" t="s">
        <v>24</v>
      </c>
      <c r="N2" s="14" t="s">
        <v>5</v>
      </c>
    </row>
    <row r="3" spans="1:17" ht="37.5" customHeight="1" x14ac:dyDescent="0.3">
      <c r="A3" s="52" t="s">
        <v>6</v>
      </c>
      <c r="B3" s="52"/>
      <c r="C3" s="52"/>
      <c r="D3" s="52"/>
      <c r="E3" s="52"/>
      <c r="F3" s="52"/>
      <c r="G3" s="52"/>
      <c r="H3" s="15">
        <f>6922277.44-200000</f>
        <v>6722277.4400000004</v>
      </c>
      <c r="I3" s="16">
        <v>2700000</v>
      </c>
      <c r="J3" s="16">
        <v>3500000</v>
      </c>
      <c r="K3" s="17"/>
      <c r="L3" s="17"/>
      <c r="M3" s="17">
        <v>200000</v>
      </c>
      <c r="N3" s="16">
        <f>H3-I3-J3-K3-L3-M3</f>
        <v>322277.44000000041</v>
      </c>
      <c r="O3" s="18">
        <f>H3-N3</f>
        <v>6400000</v>
      </c>
    </row>
    <row r="4" spans="1:17" ht="42.75" customHeight="1" x14ac:dyDescent="0.3">
      <c r="A4" s="52" t="s">
        <v>7</v>
      </c>
      <c r="B4" s="52"/>
      <c r="C4" s="52"/>
      <c r="D4" s="52"/>
      <c r="E4" s="52"/>
      <c r="F4" s="52"/>
      <c r="G4" s="52"/>
      <c r="H4" s="15">
        <f>1190459.41+309498.45+2924414.47+34600</f>
        <v>4458972.33</v>
      </c>
      <c r="I4" s="16">
        <v>1936922.01</v>
      </c>
      <c r="J4" s="16"/>
      <c r="K4" s="19"/>
      <c r="L4" s="19">
        <v>2429414</v>
      </c>
      <c r="M4" s="19"/>
      <c r="N4" s="16">
        <f t="shared" ref="N4:N12" si="0">H4-I4-J4-K4-L4</f>
        <v>92636.320000000298</v>
      </c>
      <c r="O4" s="18">
        <f t="shared" ref="O4:O12" si="1">H4-N4</f>
        <v>4366336.01</v>
      </c>
      <c r="Q4" s="18"/>
    </row>
    <row r="5" spans="1:17" s="20" customFormat="1" ht="43.5" hidden="1" customHeight="1" x14ac:dyDescent="0.3">
      <c r="A5" s="52" t="s">
        <v>8</v>
      </c>
      <c r="B5" s="52"/>
      <c r="C5" s="52"/>
      <c r="D5" s="52"/>
      <c r="E5" s="52"/>
      <c r="F5" s="52"/>
      <c r="G5" s="52"/>
      <c r="H5" s="15"/>
      <c r="I5" s="16"/>
      <c r="J5" s="16"/>
      <c r="K5" s="19"/>
      <c r="L5" s="19"/>
      <c r="M5" s="19"/>
      <c r="N5" s="16">
        <f t="shared" si="0"/>
        <v>0</v>
      </c>
      <c r="O5" s="18">
        <f t="shared" si="1"/>
        <v>0</v>
      </c>
      <c r="Q5" s="21"/>
    </row>
    <row r="6" spans="1:17" s="20" customFormat="1" ht="57" customHeight="1" x14ac:dyDescent="0.3">
      <c r="A6" s="52" t="s">
        <v>9</v>
      </c>
      <c r="B6" s="52"/>
      <c r="C6" s="52"/>
      <c r="D6" s="52"/>
      <c r="E6" s="52"/>
      <c r="F6" s="52"/>
      <c r="G6" s="52"/>
      <c r="H6" s="15">
        <f>2337447.39+23402.77+181417.62</f>
        <v>2542267.7800000003</v>
      </c>
      <c r="I6" s="16"/>
      <c r="J6" s="16"/>
      <c r="K6" s="19"/>
      <c r="L6" s="19"/>
      <c r="M6" s="19"/>
      <c r="N6" s="16">
        <f t="shared" si="0"/>
        <v>2542267.7800000003</v>
      </c>
      <c r="O6" s="18">
        <f t="shared" si="1"/>
        <v>0</v>
      </c>
      <c r="Q6" s="21"/>
    </row>
    <row r="7" spans="1:17" ht="42.75" customHeight="1" x14ac:dyDescent="0.3">
      <c r="A7" s="52" t="s">
        <v>10</v>
      </c>
      <c r="B7" s="52"/>
      <c r="C7" s="52"/>
      <c r="D7" s="52"/>
      <c r="E7" s="52"/>
      <c r="F7" s="52"/>
      <c r="G7" s="52"/>
      <c r="H7" s="15">
        <v>2195226.08</v>
      </c>
      <c r="I7" s="16"/>
      <c r="J7" s="16">
        <v>2100000</v>
      </c>
      <c r="K7" s="19"/>
      <c r="L7" s="19"/>
      <c r="M7" s="19"/>
      <c r="N7" s="16">
        <f t="shared" si="0"/>
        <v>95226.080000000075</v>
      </c>
      <c r="O7" s="18">
        <f t="shared" si="1"/>
        <v>2100000</v>
      </c>
      <c r="Q7" s="18"/>
    </row>
    <row r="8" spans="1:17" ht="47.25" customHeight="1" x14ac:dyDescent="0.3">
      <c r="A8" s="52" t="s">
        <v>11</v>
      </c>
      <c r="B8" s="52"/>
      <c r="C8" s="52"/>
      <c r="D8" s="52"/>
      <c r="E8" s="52"/>
      <c r="F8" s="52"/>
      <c r="G8" s="52"/>
      <c r="H8" s="15">
        <v>227142.63</v>
      </c>
      <c r="I8" s="16"/>
      <c r="J8" s="16"/>
      <c r="K8" s="19"/>
      <c r="L8" s="19"/>
      <c r="M8" s="19"/>
      <c r="N8" s="16">
        <f t="shared" si="0"/>
        <v>227142.63</v>
      </c>
      <c r="O8" s="18">
        <f t="shared" si="1"/>
        <v>0</v>
      </c>
      <c r="Q8" s="18"/>
    </row>
    <row r="9" spans="1:17" ht="27" customHeight="1" x14ac:dyDescent="0.3">
      <c r="A9" s="52" t="s">
        <v>12</v>
      </c>
      <c r="B9" s="52"/>
      <c r="C9" s="52"/>
      <c r="D9" s="52"/>
      <c r="E9" s="52"/>
      <c r="F9" s="52"/>
      <c r="G9" s="52"/>
      <c r="H9" s="15">
        <v>537743.03</v>
      </c>
      <c r="I9" s="16"/>
      <c r="J9" s="16"/>
      <c r="K9" s="19">
        <v>537740</v>
      </c>
      <c r="L9" s="19"/>
      <c r="M9" s="19"/>
      <c r="N9" s="16">
        <f t="shared" si="0"/>
        <v>3.0300000000279397</v>
      </c>
      <c r="O9" s="18">
        <f t="shared" si="1"/>
        <v>537740</v>
      </c>
    </row>
    <row r="10" spans="1:17" ht="46.5" customHeight="1" x14ac:dyDescent="0.3">
      <c r="A10" s="53" t="s">
        <v>13</v>
      </c>
      <c r="B10" s="54"/>
      <c r="C10" s="54"/>
      <c r="D10" s="54"/>
      <c r="E10" s="54"/>
      <c r="F10" s="54"/>
      <c r="G10" s="55"/>
      <c r="H10" s="15">
        <v>217675.7</v>
      </c>
      <c r="I10" s="16"/>
      <c r="J10" s="16"/>
      <c r="K10" s="19"/>
      <c r="L10" s="19"/>
      <c r="M10" s="19"/>
      <c r="N10" s="16">
        <f t="shared" si="0"/>
        <v>217675.7</v>
      </c>
      <c r="O10" s="18">
        <f t="shared" si="1"/>
        <v>0</v>
      </c>
    </row>
    <row r="11" spans="1:17" ht="46.5" customHeight="1" x14ac:dyDescent="0.3">
      <c r="A11" s="53" t="s">
        <v>14</v>
      </c>
      <c r="B11" s="54"/>
      <c r="C11" s="54"/>
      <c r="D11" s="54"/>
      <c r="E11" s="54"/>
      <c r="F11" s="54"/>
      <c r="G11" s="55"/>
      <c r="H11" s="15">
        <v>227465</v>
      </c>
      <c r="I11" s="16"/>
      <c r="J11" s="16"/>
      <c r="K11" s="19"/>
      <c r="L11" s="19"/>
      <c r="M11" s="19"/>
      <c r="N11" s="16">
        <f t="shared" si="0"/>
        <v>227465</v>
      </c>
      <c r="O11" s="18">
        <f t="shared" si="1"/>
        <v>0</v>
      </c>
    </row>
    <row r="12" spans="1:17" ht="44.25" customHeight="1" x14ac:dyDescent="0.3">
      <c r="A12" s="57" t="s">
        <v>15</v>
      </c>
      <c r="B12" s="57"/>
      <c r="C12" s="57"/>
      <c r="D12" s="57"/>
      <c r="E12" s="57"/>
      <c r="F12" s="57"/>
      <c r="G12" s="57"/>
      <c r="H12" s="15">
        <v>709814.85</v>
      </c>
      <c r="I12" s="16"/>
      <c r="J12" s="16">
        <v>651214</v>
      </c>
      <c r="K12" s="19"/>
      <c r="L12" s="19"/>
      <c r="M12" s="19"/>
      <c r="N12" s="16">
        <f t="shared" si="0"/>
        <v>58600.849999999977</v>
      </c>
      <c r="O12" s="18">
        <f t="shared" si="1"/>
        <v>651214</v>
      </c>
    </row>
    <row r="13" spans="1:17" ht="19.5" customHeight="1" x14ac:dyDescent="0.3">
      <c r="A13" s="56"/>
      <c r="B13" s="56"/>
      <c r="C13" s="56"/>
      <c r="D13" s="56"/>
      <c r="E13" s="56"/>
      <c r="F13" s="56"/>
      <c r="G13" s="56"/>
      <c r="H13" s="16"/>
      <c r="I13" s="16">
        <f>SUM(I3:I12)</f>
        <v>4636922.01</v>
      </c>
      <c r="J13" s="16"/>
      <c r="K13" s="19"/>
      <c r="L13" s="19"/>
      <c r="M13" s="19"/>
      <c r="N13" s="16">
        <f>N3+N7</f>
        <v>417503.52000000048</v>
      </c>
    </row>
    <row r="14" spans="1:17" s="24" customFormat="1" ht="131.25" customHeight="1" x14ac:dyDescent="0.2">
      <c r="A14" s="22" t="s">
        <v>25</v>
      </c>
      <c r="B14" s="22" t="s">
        <v>33</v>
      </c>
      <c r="C14" s="22" t="s">
        <v>17</v>
      </c>
      <c r="D14" s="22" t="s">
        <v>23</v>
      </c>
      <c r="E14" s="22" t="s">
        <v>29</v>
      </c>
      <c r="F14" s="22" t="s">
        <v>20</v>
      </c>
      <c r="G14" s="7" t="s">
        <v>2</v>
      </c>
      <c r="H14" s="22" t="s">
        <v>0</v>
      </c>
      <c r="I14" s="22"/>
      <c r="J14" s="22"/>
      <c r="K14" s="22"/>
      <c r="L14" s="22"/>
      <c r="M14" s="22"/>
      <c r="N14" s="23" t="s">
        <v>26</v>
      </c>
      <c r="P14" s="45">
        <f>H20-P21</f>
        <v>-11377498</v>
      </c>
    </row>
    <row r="15" spans="1:17" s="28" customFormat="1" ht="41.25" customHeight="1" x14ac:dyDescent="0.3">
      <c r="A15" s="9" t="s">
        <v>3</v>
      </c>
      <c r="B15" s="25">
        <f t="shared" ref="B15:M15" si="2">SUM(B16:B19)</f>
        <v>3308947</v>
      </c>
      <c r="C15" s="25">
        <f t="shared" si="2"/>
        <v>0</v>
      </c>
      <c r="D15" s="25">
        <f t="shared" si="2"/>
        <v>0</v>
      </c>
      <c r="E15" s="25">
        <f t="shared" si="2"/>
        <v>0</v>
      </c>
      <c r="F15" s="25">
        <f t="shared" si="2"/>
        <v>0</v>
      </c>
      <c r="G15" s="25">
        <f t="shared" si="2"/>
        <v>0</v>
      </c>
      <c r="H15" s="25">
        <f t="shared" si="2"/>
        <v>3308947</v>
      </c>
      <c r="I15" s="25">
        <f t="shared" si="2"/>
        <v>0</v>
      </c>
      <c r="J15" s="25">
        <f t="shared" si="2"/>
        <v>0</v>
      </c>
      <c r="K15" s="25">
        <f t="shared" si="2"/>
        <v>0</v>
      </c>
      <c r="L15" s="25">
        <f t="shared" si="2"/>
        <v>0</v>
      </c>
      <c r="M15" s="25">
        <f t="shared" si="2"/>
        <v>0</v>
      </c>
      <c r="N15" s="26" t="s">
        <v>46</v>
      </c>
      <c r="O15" s="27"/>
    </row>
    <row r="16" spans="1:17" s="28" customFormat="1" ht="225" x14ac:dyDescent="0.3">
      <c r="A16" s="6" t="s">
        <v>27</v>
      </c>
      <c r="B16" s="5">
        <v>-259053</v>
      </c>
      <c r="C16" s="29"/>
      <c r="D16" s="5"/>
      <c r="E16" s="5"/>
      <c r="F16" s="5"/>
      <c r="G16" s="5"/>
      <c r="H16" s="5">
        <f>SUM(B16:G16)</f>
        <v>-259053</v>
      </c>
      <c r="I16" s="5"/>
      <c r="J16" s="5"/>
      <c r="K16" s="5"/>
      <c r="L16" s="5"/>
      <c r="M16" s="5"/>
      <c r="N16" s="6" t="s">
        <v>30</v>
      </c>
    </row>
    <row r="17" spans="1:16" s="28" customFormat="1" ht="168.75" x14ac:dyDescent="0.3">
      <c r="A17" s="6" t="s">
        <v>31</v>
      </c>
      <c r="B17" s="29">
        <v>1100000</v>
      </c>
      <c r="C17" s="29"/>
      <c r="D17" s="5"/>
      <c r="E17" s="5"/>
      <c r="F17" s="5"/>
      <c r="G17" s="5"/>
      <c r="H17" s="5">
        <f t="shared" ref="H17:H19" si="3">SUM(B17:G17)</f>
        <v>1100000</v>
      </c>
      <c r="I17" s="5"/>
      <c r="J17" s="5"/>
      <c r="K17" s="5"/>
      <c r="L17" s="5"/>
      <c r="M17" s="5"/>
      <c r="N17" s="6" t="s">
        <v>40</v>
      </c>
    </row>
    <row r="18" spans="1:16" s="28" customFormat="1" ht="131.25" x14ac:dyDescent="0.3">
      <c r="A18" s="6" t="s">
        <v>31</v>
      </c>
      <c r="B18" s="29">
        <v>2500000</v>
      </c>
      <c r="C18" s="29"/>
      <c r="D18" s="5"/>
      <c r="E18" s="5"/>
      <c r="F18" s="5"/>
      <c r="G18" s="5"/>
      <c r="H18" s="5">
        <f t="shared" si="3"/>
        <v>2500000</v>
      </c>
      <c r="I18" s="5"/>
      <c r="J18" s="5"/>
      <c r="K18" s="5"/>
      <c r="L18" s="5"/>
      <c r="M18" s="5"/>
      <c r="N18" s="6" t="s">
        <v>32</v>
      </c>
    </row>
    <row r="19" spans="1:16" s="28" customFormat="1" ht="131.25" x14ac:dyDescent="0.3">
      <c r="A19" s="6" t="s">
        <v>31</v>
      </c>
      <c r="B19" s="29">
        <v>-32000</v>
      </c>
      <c r="C19" s="29"/>
      <c r="D19" s="5"/>
      <c r="E19" s="5"/>
      <c r="F19" s="5"/>
      <c r="G19" s="5"/>
      <c r="H19" s="5">
        <f t="shared" si="3"/>
        <v>-32000</v>
      </c>
      <c r="I19" s="5"/>
      <c r="J19" s="5"/>
      <c r="K19" s="5"/>
      <c r="L19" s="5"/>
      <c r="M19" s="5"/>
      <c r="N19" s="6" t="s">
        <v>32</v>
      </c>
    </row>
    <row r="20" spans="1:16" s="28" customFormat="1" ht="39.75" customHeight="1" x14ac:dyDescent="0.3">
      <c r="A20" s="39" t="s">
        <v>28</v>
      </c>
      <c r="B20" s="26">
        <f t="shared" ref="B20:H20" si="4">SUM(B21:B23)</f>
        <v>-630000</v>
      </c>
      <c r="C20" s="26">
        <f t="shared" si="4"/>
        <v>0</v>
      </c>
      <c r="D20" s="26">
        <f t="shared" si="4"/>
        <v>0</v>
      </c>
      <c r="E20" s="26">
        <f t="shared" si="4"/>
        <v>0</v>
      </c>
      <c r="F20" s="26">
        <f t="shared" si="4"/>
        <v>0</v>
      </c>
      <c r="G20" s="26">
        <f t="shared" si="4"/>
        <v>0</v>
      </c>
      <c r="H20" s="26">
        <f t="shared" si="4"/>
        <v>-630000</v>
      </c>
      <c r="I20" s="40"/>
      <c r="J20" s="40"/>
      <c r="K20" s="40"/>
      <c r="L20" s="40"/>
      <c r="M20" s="40"/>
      <c r="N20" s="41" t="s">
        <v>45</v>
      </c>
      <c r="P20" s="27">
        <f>E20+G20</f>
        <v>0</v>
      </c>
    </row>
    <row r="21" spans="1:16" s="28" customFormat="1" ht="75" x14ac:dyDescent="0.3">
      <c r="A21" s="58" t="s">
        <v>34</v>
      </c>
      <c r="B21" s="29">
        <f>-46066-10134</f>
        <v>-56200</v>
      </c>
      <c r="C21" s="29"/>
      <c r="D21" s="5"/>
      <c r="E21" s="5"/>
      <c r="F21" s="5"/>
      <c r="G21" s="5"/>
      <c r="H21" s="5">
        <f t="shared" ref="H21:H23" si="5">SUM(B21:G21)</f>
        <v>-56200</v>
      </c>
      <c r="I21" s="5"/>
      <c r="J21" s="5"/>
      <c r="K21" s="5"/>
      <c r="L21" s="5"/>
      <c r="M21" s="30"/>
      <c r="N21" s="31" t="s">
        <v>35</v>
      </c>
      <c r="P21" s="44">
        <f>4533804+1202113+4107853+903728</f>
        <v>10747498</v>
      </c>
    </row>
    <row r="22" spans="1:16" s="28" customFormat="1" ht="75" x14ac:dyDescent="0.3">
      <c r="A22" s="59"/>
      <c r="B22" s="29">
        <v>-41100</v>
      </c>
      <c r="C22" s="29"/>
      <c r="D22" s="5"/>
      <c r="E22" s="5"/>
      <c r="F22" s="5"/>
      <c r="G22" s="5"/>
      <c r="H22" s="5">
        <f t="shared" si="5"/>
        <v>-41100</v>
      </c>
      <c r="I22" s="5"/>
      <c r="J22" s="5"/>
      <c r="K22" s="5"/>
      <c r="L22" s="5"/>
      <c r="M22" s="30"/>
      <c r="N22" s="48" t="s">
        <v>36</v>
      </c>
      <c r="P22" s="44"/>
    </row>
    <row r="23" spans="1:16" s="28" customFormat="1" ht="75" x14ac:dyDescent="0.3">
      <c r="A23" s="60"/>
      <c r="B23" s="29">
        <v>-532700</v>
      </c>
      <c r="C23" s="29"/>
      <c r="D23" s="5"/>
      <c r="E23" s="5"/>
      <c r="F23" s="5"/>
      <c r="G23" s="5"/>
      <c r="H23" s="5">
        <f t="shared" si="5"/>
        <v>-532700</v>
      </c>
      <c r="I23" s="5"/>
      <c r="J23" s="5"/>
      <c r="K23" s="5"/>
      <c r="L23" s="5"/>
      <c r="M23" s="30"/>
      <c r="N23" s="48" t="s">
        <v>37</v>
      </c>
      <c r="P23" s="44"/>
    </row>
    <row r="24" spans="1:16" s="28" customFormat="1" ht="39" customHeight="1" x14ac:dyDescent="0.3">
      <c r="A24" s="43" t="s">
        <v>16</v>
      </c>
      <c r="B24" s="42">
        <f>SUM(B25:B26)</f>
        <v>0</v>
      </c>
      <c r="C24" s="42">
        <f t="shared" ref="C24:G24" si="6">SUM(C25:C26)</f>
        <v>0</v>
      </c>
      <c r="D24" s="42">
        <f t="shared" si="6"/>
        <v>0</v>
      </c>
      <c r="E24" s="42">
        <f t="shared" si="6"/>
        <v>0</v>
      </c>
      <c r="F24" s="42">
        <f t="shared" si="6"/>
        <v>0</v>
      </c>
      <c r="G24" s="42">
        <f t="shared" si="6"/>
        <v>0</v>
      </c>
      <c r="H24" s="42">
        <f>SUM(B24:G24)</f>
        <v>0</v>
      </c>
      <c r="I24" s="42">
        <f>SUM(I28:I33)</f>
        <v>0</v>
      </c>
      <c r="J24" s="42"/>
      <c r="K24" s="42"/>
      <c r="L24" s="42"/>
      <c r="M24" s="42"/>
      <c r="N24" s="32" t="s">
        <v>47</v>
      </c>
    </row>
    <row r="25" spans="1:16" s="28" customFormat="1" ht="56.25" x14ac:dyDescent="0.3">
      <c r="A25" s="46" t="s">
        <v>41</v>
      </c>
      <c r="B25" s="33"/>
      <c r="C25" s="33"/>
      <c r="D25" s="33"/>
      <c r="E25" s="33"/>
      <c r="F25" s="33"/>
      <c r="G25" s="33">
        <v>-36312</v>
      </c>
      <c r="H25" s="33">
        <f>SUM(B25:G25)</f>
        <v>-36312</v>
      </c>
      <c r="I25" s="33"/>
      <c r="J25" s="33"/>
      <c r="K25" s="33"/>
      <c r="L25" s="33"/>
      <c r="M25" s="33"/>
      <c r="N25" s="51" t="s">
        <v>43</v>
      </c>
    </row>
    <row r="26" spans="1:16" s="28" customFormat="1" ht="93.75" x14ac:dyDescent="0.3">
      <c r="A26" s="49" t="s">
        <v>42</v>
      </c>
      <c r="B26" s="33"/>
      <c r="C26" s="50"/>
      <c r="D26" s="33"/>
      <c r="E26" s="33"/>
      <c r="F26" s="33"/>
      <c r="G26" s="33">
        <v>36312</v>
      </c>
      <c r="H26" s="33">
        <f>SUM(B26:G26)</f>
        <v>36312</v>
      </c>
      <c r="I26" s="33"/>
      <c r="J26" s="33"/>
      <c r="K26" s="33"/>
      <c r="L26" s="33"/>
      <c r="M26" s="33"/>
      <c r="N26" s="47" t="s">
        <v>44</v>
      </c>
    </row>
    <row r="27" spans="1:16" s="34" customFormat="1" ht="33" customHeight="1" x14ac:dyDescent="0.3">
      <c r="A27" s="35" t="s">
        <v>1</v>
      </c>
      <c r="B27" s="36">
        <f>B20+B15</f>
        <v>2678947</v>
      </c>
      <c r="C27" s="36">
        <f t="shared" ref="C27:M27" si="7">C20+C15</f>
        <v>0</v>
      </c>
      <c r="D27" s="36">
        <f t="shared" si="7"/>
        <v>0</v>
      </c>
      <c r="E27" s="36">
        <f t="shared" si="7"/>
        <v>0</v>
      </c>
      <c r="F27" s="36">
        <f t="shared" si="7"/>
        <v>0</v>
      </c>
      <c r="G27" s="36">
        <f t="shared" si="7"/>
        <v>0</v>
      </c>
      <c r="H27" s="36">
        <f t="shared" si="7"/>
        <v>2678947</v>
      </c>
      <c r="I27" s="36">
        <f t="shared" si="7"/>
        <v>0</v>
      </c>
      <c r="J27" s="36">
        <f t="shared" si="7"/>
        <v>0</v>
      </c>
      <c r="K27" s="36">
        <f t="shared" si="7"/>
        <v>0</v>
      </c>
      <c r="L27" s="36">
        <f t="shared" si="7"/>
        <v>0</v>
      </c>
      <c r="M27" s="36">
        <f t="shared" si="7"/>
        <v>0</v>
      </c>
      <c r="N27" s="37"/>
      <c r="O27" s="38"/>
      <c r="P27" s="38"/>
    </row>
    <row r="28" spans="1:16" s="34" customFormat="1" x14ac:dyDescent="0.3">
      <c r="A28" s="1"/>
      <c r="B28" s="2"/>
      <c r="C28" s="2"/>
      <c r="D28" s="2"/>
      <c r="E28" s="4"/>
      <c r="F28" s="4"/>
      <c r="G28" s="2"/>
      <c r="H28" s="2"/>
      <c r="I28" s="2"/>
      <c r="J28" s="2"/>
      <c r="K28" s="2"/>
      <c r="L28" s="2"/>
      <c r="M28" s="2"/>
      <c r="N28" s="3"/>
      <c r="O28" s="38"/>
    </row>
    <row r="29" spans="1:16" ht="51" customHeight="1" x14ac:dyDescent="0.3">
      <c r="B29" s="18"/>
      <c r="G29" s="28"/>
    </row>
    <row r="30" spans="1:16" x14ac:dyDescent="0.3">
      <c r="D30" s="18"/>
      <c r="E30" s="18"/>
      <c r="G30" s="27"/>
      <c r="P30" s="18"/>
    </row>
    <row r="31" spans="1:16" x14ac:dyDescent="0.3">
      <c r="G31" s="27"/>
      <c r="H31" s="18"/>
      <c r="I31" s="18"/>
      <c r="J31" s="18"/>
      <c r="K31" s="18"/>
      <c r="L31" s="18"/>
      <c r="M31" s="18"/>
    </row>
    <row r="32" spans="1:16" x14ac:dyDescent="0.3">
      <c r="G32" s="27"/>
    </row>
    <row r="33" spans="7:7" x14ac:dyDescent="0.3">
      <c r="G33" s="27"/>
    </row>
    <row r="34" spans="7:7" x14ac:dyDescent="0.3">
      <c r="G34" s="27"/>
    </row>
    <row r="35" spans="7:7" x14ac:dyDescent="0.3">
      <c r="G35" s="27"/>
    </row>
    <row r="36" spans="7:7" x14ac:dyDescent="0.3">
      <c r="G36" s="27"/>
    </row>
    <row r="37" spans="7:7" x14ac:dyDescent="0.3">
      <c r="G37" s="27"/>
    </row>
    <row r="38" spans="7:7" x14ac:dyDescent="0.3">
      <c r="G38" s="27"/>
    </row>
    <row r="39" spans="7:7" x14ac:dyDescent="0.3">
      <c r="G39" s="27"/>
    </row>
    <row r="40" spans="7:7" x14ac:dyDescent="0.3">
      <c r="G40" s="27"/>
    </row>
  </sheetData>
  <mergeCells count="14">
    <mergeCell ref="A13:G13"/>
    <mergeCell ref="A12:G12"/>
    <mergeCell ref="A21:A23"/>
    <mergeCell ref="I1:J1"/>
    <mergeCell ref="A2:H2"/>
    <mergeCell ref="A3:G3"/>
    <mergeCell ref="A4:G4"/>
    <mergeCell ref="A5:G5"/>
    <mergeCell ref="A6:G6"/>
    <mergeCell ref="A10:G10"/>
    <mergeCell ref="A11:G11"/>
    <mergeCell ref="A8:G8"/>
    <mergeCell ref="A9:G9"/>
    <mergeCell ref="A7:G7"/>
  </mergeCells>
  <pageMargins left="0.31496062992125984" right="0.31496062992125984" top="0.35433070866141736" bottom="0.39370078740157483" header="0" footer="0"/>
  <pageSetup paperSize="9" scale="39" fitToHeight="5" orientation="portrait" r:id="rId1"/>
  <colBreaks count="1" manualBreakCount="1">
    <brk id="7" max="1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 (2)</vt:lpstr>
      <vt:lpstr>'Лист (2)'!Заголовки_для_друку</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2021-12-28T08:43:37Z</cp:lastPrinted>
  <dcterms:created xsi:type="dcterms:W3CDTF">2016-08-18T11:09:24Z</dcterms:created>
  <dcterms:modified xsi:type="dcterms:W3CDTF">2021-12-28T08:54:08Z</dcterms:modified>
</cp:coreProperties>
</file>