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isk  d\Budzet 2021\Виконання за 2021\Звіт\"/>
    </mc:Choice>
  </mc:AlternateContent>
  <xr:revisionPtr revIDLastSave="0" documentId="13_ncr:1_{D6C871C3-664B-445C-8532-1A1CE85E48A8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І доходи " sheetId="9" r:id="rId1"/>
    <sheet name="ІІ Видатки" sheetId="2" r:id="rId2"/>
  </sheets>
  <externalReferences>
    <externalReference r:id="rId3"/>
  </externalReferences>
  <definedNames>
    <definedName name="_xlnm._FilterDatabase" localSheetId="0" hidden="1">'І доходи '!$A$5:$N$99</definedName>
    <definedName name="_xlnm._FilterDatabase" localSheetId="1" hidden="1">'ІІ Видатки'!$A$6:$O$117</definedName>
    <definedName name="Data" localSheetId="0">'І доходи '!$A$13:$AA$143</definedName>
    <definedName name="Data">#REF!</definedName>
    <definedName name="Date" localSheetId="0">'І доходи '!#REF!</definedName>
    <definedName name="Date">#REF!</definedName>
    <definedName name="Date1" localSheetId="0">'І доходи '!$C$6</definedName>
    <definedName name="Date1">#REF!</definedName>
    <definedName name="EXCEL_VER">12</definedName>
    <definedName name="PRINT_DATE">"17.01.2019 08:45:19"</definedName>
    <definedName name="PRINTER">"Eксель_Імпорт (XlRpt)  ДержКазначейство ЦА, Копичко Олександр"</definedName>
    <definedName name="REP_CREATOR">"user"</definedName>
    <definedName name="SignB" localSheetId="0">'І доходи '!#REF!</definedName>
    <definedName name="SignB">#REF!</definedName>
    <definedName name="SignD" localSheetId="0">'І доходи '!#REF!</definedName>
    <definedName name="SignD">#REF!</definedName>
    <definedName name="_xlnm.Print_Titles" localSheetId="0">'І доходи '!$10:$12</definedName>
    <definedName name="_xlnm.Print_Titles" localSheetId="1">'ІІ Видатки'!$3:$5</definedName>
    <definedName name="йцу4">'[1]І доходи'!#REF!</definedName>
    <definedName name="_xlnm.Print_Area" localSheetId="0">'І доходи '!$A$1:$N$138</definedName>
    <definedName name="_xlnm.Print_Area" localSheetId="1">'ІІ Видатки'!$A$1:$O$117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0" i="2" l="1"/>
  <c r="O119" i="2"/>
  <c r="M116" i="2"/>
  <c r="O116" i="2"/>
  <c r="L94" i="2"/>
  <c r="M94" i="2"/>
  <c r="N94" i="2" s="1"/>
  <c r="O94" i="2"/>
  <c r="L95" i="2"/>
  <c r="M95" i="2"/>
  <c r="N95" i="2" s="1"/>
  <c r="O95" i="2"/>
  <c r="L96" i="2"/>
  <c r="M96" i="2"/>
  <c r="N96" i="2" s="1"/>
  <c r="O96" i="2"/>
  <c r="L97" i="2"/>
  <c r="M97" i="2"/>
  <c r="N97" i="2" s="1"/>
  <c r="O97" i="2"/>
  <c r="L98" i="2"/>
  <c r="M98" i="2"/>
  <c r="N98" i="2" s="1"/>
  <c r="O98" i="2"/>
  <c r="L99" i="2"/>
  <c r="M99" i="2"/>
  <c r="N99" i="2" s="1"/>
  <c r="O99" i="2"/>
  <c r="L100" i="2"/>
  <c r="M100" i="2"/>
  <c r="N100" i="2" s="1"/>
  <c r="O100" i="2"/>
  <c r="L101" i="2"/>
  <c r="M101" i="2"/>
  <c r="N101" i="2" s="1"/>
  <c r="O101" i="2"/>
  <c r="L102" i="2"/>
  <c r="M102" i="2"/>
  <c r="N102" i="2" s="1"/>
  <c r="O102" i="2"/>
  <c r="L103" i="2"/>
  <c r="M103" i="2"/>
  <c r="N103" i="2" s="1"/>
  <c r="O103" i="2"/>
  <c r="L104" i="2"/>
  <c r="M104" i="2"/>
  <c r="N104" i="2" s="1"/>
  <c r="O104" i="2"/>
  <c r="L105" i="2"/>
  <c r="M105" i="2"/>
  <c r="N105" i="2" s="1"/>
  <c r="O105" i="2"/>
  <c r="L106" i="2"/>
  <c r="M106" i="2"/>
  <c r="N106" i="2" s="1"/>
  <c r="O106" i="2"/>
  <c r="L75" i="2"/>
  <c r="M75" i="2"/>
  <c r="N75" i="2" s="1"/>
  <c r="O75" i="2"/>
  <c r="L76" i="2"/>
  <c r="M76" i="2"/>
  <c r="N76" i="2" s="1"/>
  <c r="O76" i="2"/>
  <c r="L77" i="2"/>
  <c r="M77" i="2"/>
  <c r="N77" i="2" s="1"/>
  <c r="O77" i="2"/>
  <c r="L78" i="2"/>
  <c r="M78" i="2"/>
  <c r="N78" i="2" s="1"/>
  <c r="O78" i="2"/>
  <c r="L79" i="2"/>
  <c r="M79" i="2"/>
  <c r="N79" i="2" s="1"/>
  <c r="O79" i="2"/>
  <c r="L80" i="2"/>
  <c r="M80" i="2"/>
  <c r="N80" i="2" s="1"/>
  <c r="O80" i="2"/>
  <c r="L81" i="2"/>
  <c r="M81" i="2"/>
  <c r="N81" i="2" s="1"/>
  <c r="O81" i="2"/>
  <c r="L82" i="2"/>
  <c r="M82" i="2"/>
  <c r="N82" i="2" s="1"/>
  <c r="O82" i="2"/>
  <c r="L83" i="2"/>
  <c r="M83" i="2"/>
  <c r="N83" i="2" s="1"/>
  <c r="O83" i="2"/>
  <c r="L84" i="2"/>
  <c r="M84" i="2"/>
  <c r="N84" i="2" s="1"/>
  <c r="O84" i="2"/>
  <c r="L85" i="2"/>
  <c r="M85" i="2"/>
  <c r="N85" i="2" s="1"/>
  <c r="O85" i="2"/>
  <c r="L86" i="2"/>
  <c r="M86" i="2"/>
  <c r="N86" i="2" s="1"/>
  <c r="O86" i="2"/>
  <c r="L87" i="2"/>
  <c r="M87" i="2"/>
  <c r="O87" i="2"/>
  <c r="L88" i="2"/>
  <c r="M88" i="2"/>
  <c r="N88" i="2" s="1"/>
  <c r="O88" i="2"/>
  <c r="L89" i="2"/>
  <c r="M89" i="2"/>
  <c r="N89" i="2" s="1"/>
  <c r="O89" i="2"/>
  <c r="L90" i="2"/>
  <c r="M90" i="2"/>
  <c r="N90" i="2" s="1"/>
  <c r="O90" i="2"/>
  <c r="L91" i="2"/>
  <c r="M91" i="2"/>
  <c r="N91" i="2" s="1"/>
  <c r="O91" i="2"/>
  <c r="L66" i="2"/>
  <c r="M66" i="2"/>
  <c r="N66" i="2" s="1"/>
  <c r="O66" i="2"/>
  <c r="L67" i="2"/>
  <c r="M67" i="2"/>
  <c r="N67" i="2" s="1"/>
  <c r="O67" i="2"/>
  <c r="L68" i="2"/>
  <c r="M68" i="2"/>
  <c r="N68" i="2" s="1"/>
  <c r="O68" i="2"/>
  <c r="L69" i="2"/>
  <c r="M69" i="2"/>
  <c r="N69" i="2" s="1"/>
  <c r="O69" i="2"/>
  <c r="L70" i="2"/>
  <c r="M70" i="2"/>
  <c r="N70" i="2" s="1"/>
  <c r="O70" i="2"/>
  <c r="L71" i="2"/>
  <c r="M71" i="2"/>
  <c r="N71" i="2" s="1"/>
  <c r="O71" i="2"/>
  <c r="L72" i="2"/>
  <c r="M72" i="2"/>
  <c r="N72" i="2" s="1"/>
  <c r="O72" i="2"/>
  <c r="L55" i="2"/>
  <c r="M55" i="2"/>
  <c r="N55" i="2" s="1"/>
  <c r="O55" i="2"/>
  <c r="L56" i="2"/>
  <c r="M56" i="2"/>
  <c r="N56" i="2" s="1"/>
  <c r="O56" i="2"/>
  <c r="L57" i="2"/>
  <c r="M57" i="2"/>
  <c r="N57" i="2" s="1"/>
  <c r="O57" i="2"/>
  <c r="L58" i="2"/>
  <c r="M58" i="2"/>
  <c r="N58" i="2" s="1"/>
  <c r="O58" i="2"/>
  <c r="L59" i="2"/>
  <c r="M59" i="2"/>
  <c r="N59" i="2" s="1"/>
  <c r="O59" i="2"/>
  <c r="L60" i="2"/>
  <c r="M60" i="2"/>
  <c r="N60" i="2" s="1"/>
  <c r="O60" i="2"/>
  <c r="L61" i="2"/>
  <c r="M61" i="2"/>
  <c r="N61" i="2" s="1"/>
  <c r="O61" i="2"/>
  <c r="L62" i="2"/>
  <c r="M62" i="2"/>
  <c r="N62" i="2" s="1"/>
  <c r="O62" i="2"/>
  <c r="L63" i="2"/>
  <c r="M63" i="2"/>
  <c r="N63" i="2" s="1"/>
  <c r="O63" i="2"/>
  <c r="L27" i="2"/>
  <c r="M27" i="2"/>
  <c r="N27" i="2" s="1"/>
  <c r="O27" i="2"/>
  <c r="L28" i="2"/>
  <c r="M28" i="2"/>
  <c r="N28" i="2" s="1"/>
  <c r="O28" i="2"/>
  <c r="L29" i="2"/>
  <c r="M29" i="2"/>
  <c r="N29" i="2" s="1"/>
  <c r="O29" i="2"/>
  <c r="L30" i="2"/>
  <c r="M30" i="2"/>
  <c r="N30" i="2" s="1"/>
  <c r="O30" i="2"/>
  <c r="L31" i="2"/>
  <c r="M31" i="2"/>
  <c r="N31" i="2" s="1"/>
  <c r="O31" i="2"/>
  <c r="L32" i="2"/>
  <c r="M32" i="2"/>
  <c r="N32" i="2" s="1"/>
  <c r="O32" i="2"/>
  <c r="L33" i="2"/>
  <c r="M33" i="2"/>
  <c r="N33" i="2" s="1"/>
  <c r="O33" i="2"/>
  <c r="L34" i="2"/>
  <c r="M34" i="2"/>
  <c r="N34" i="2" s="1"/>
  <c r="O34" i="2"/>
  <c r="L35" i="2"/>
  <c r="M35" i="2"/>
  <c r="N35" i="2" s="1"/>
  <c r="O35" i="2"/>
  <c r="L36" i="2"/>
  <c r="M36" i="2"/>
  <c r="N36" i="2" s="1"/>
  <c r="O36" i="2"/>
  <c r="L37" i="2"/>
  <c r="M37" i="2"/>
  <c r="N37" i="2" s="1"/>
  <c r="O37" i="2"/>
  <c r="L38" i="2"/>
  <c r="M38" i="2"/>
  <c r="N38" i="2" s="1"/>
  <c r="O38" i="2"/>
  <c r="L39" i="2"/>
  <c r="M39" i="2"/>
  <c r="N39" i="2" s="1"/>
  <c r="O39" i="2"/>
  <c r="L40" i="2"/>
  <c r="M40" i="2"/>
  <c r="N40" i="2" s="1"/>
  <c r="O40" i="2"/>
  <c r="L41" i="2"/>
  <c r="M41" i="2"/>
  <c r="N41" i="2" s="1"/>
  <c r="O41" i="2"/>
  <c r="L42" i="2"/>
  <c r="M42" i="2"/>
  <c r="N42" i="2" s="1"/>
  <c r="O42" i="2"/>
  <c r="L43" i="2"/>
  <c r="M43" i="2"/>
  <c r="N43" i="2" s="1"/>
  <c r="O43" i="2"/>
  <c r="L44" i="2"/>
  <c r="M44" i="2"/>
  <c r="N44" i="2" s="1"/>
  <c r="O44" i="2"/>
  <c r="L45" i="2"/>
  <c r="M45" i="2"/>
  <c r="N45" i="2" s="1"/>
  <c r="O45" i="2"/>
  <c r="L46" i="2"/>
  <c r="M46" i="2"/>
  <c r="N46" i="2" s="1"/>
  <c r="O46" i="2"/>
  <c r="L47" i="2"/>
  <c r="M47" i="2"/>
  <c r="N47" i="2" s="1"/>
  <c r="O47" i="2"/>
  <c r="L48" i="2"/>
  <c r="M48" i="2"/>
  <c r="N48" i="2" s="1"/>
  <c r="O48" i="2"/>
  <c r="L49" i="2"/>
  <c r="M49" i="2"/>
  <c r="N49" i="2" s="1"/>
  <c r="O49" i="2"/>
  <c r="L50" i="2"/>
  <c r="M50" i="2"/>
  <c r="N50" i="2" s="1"/>
  <c r="O50" i="2"/>
  <c r="L51" i="2"/>
  <c r="M51" i="2"/>
  <c r="N51" i="2" s="1"/>
  <c r="O51" i="2"/>
  <c r="L52" i="2"/>
  <c r="M52" i="2"/>
  <c r="N52" i="2" s="1"/>
  <c r="O52" i="2"/>
  <c r="L8" i="2"/>
  <c r="M8" i="2"/>
  <c r="N8" i="2" s="1"/>
  <c r="O8" i="2"/>
  <c r="L9" i="2"/>
  <c r="M9" i="2"/>
  <c r="N9" i="2" s="1"/>
  <c r="O9" i="2"/>
  <c r="L10" i="2"/>
  <c r="M10" i="2"/>
  <c r="N10" i="2" s="1"/>
  <c r="O10" i="2"/>
  <c r="L11" i="2"/>
  <c r="M11" i="2"/>
  <c r="N11" i="2" s="1"/>
  <c r="O11" i="2"/>
  <c r="L12" i="2"/>
  <c r="M12" i="2"/>
  <c r="N12" i="2" s="1"/>
  <c r="O12" i="2"/>
  <c r="L13" i="2"/>
  <c r="M13" i="2"/>
  <c r="N13" i="2" s="1"/>
  <c r="O13" i="2"/>
  <c r="L14" i="2"/>
  <c r="M14" i="2"/>
  <c r="O14" i="2"/>
  <c r="L15" i="2"/>
  <c r="M15" i="2"/>
  <c r="N15" i="2" s="1"/>
  <c r="O15" i="2"/>
  <c r="L16" i="2"/>
  <c r="M16" i="2"/>
  <c r="N16" i="2" s="1"/>
  <c r="O16" i="2"/>
  <c r="L17" i="2"/>
  <c r="M17" i="2"/>
  <c r="N17" i="2" s="1"/>
  <c r="O17" i="2"/>
  <c r="L18" i="2"/>
  <c r="M18" i="2"/>
  <c r="N18" i="2" s="1"/>
  <c r="O18" i="2"/>
  <c r="L19" i="2"/>
  <c r="M19" i="2"/>
  <c r="N19" i="2" s="1"/>
  <c r="O19" i="2"/>
  <c r="L20" i="2"/>
  <c r="M20" i="2"/>
  <c r="N20" i="2" s="1"/>
  <c r="O20" i="2"/>
  <c r="L21" i="2"/>
  <c r="M21" i="2"/>
  <c r="N21" i="2" s="1"/>
  <c r="O21" i="2"/>
  <c r="L22" i="2"/>
  <c r="M22" i="2"/>
  <c r="N22" i="2" s="1"/>
  <c r="O22" i="2"/>
  <c r="L23" i="2"/>
  <c r="M23" i="2"/>
  <c r="N23" i="2" s="1"/>
  <c r="O23" i="2"/>
  <c r="L24" i="2"/>
  <c r="M24" i="2"/>
  <c r="N24" i="2" s="1"/>
  <c r="O24" i="2"/>
  <c r="K18" i="2"/>
  <c r="J18" i="2"/>
  <c r="K17" i="2"/>
  <c r="J17" i="2"/>
  <c r="K16" i="2"/>
  <c r="J16" i="2"/>
  <c r="K54" i="2"/>
  <c r="J54" i="2"/>
  <c r="K114" i="2"/>
  <c r="J114" i="2"/>
  <c r="K106" i="2"/>
  <c r="L137" i="9"/>
  <c r="N137" i="9" s="1"/>
  <c r="K137" i="9"/>
  <c r="J137" i="9"/>
  <c r="I137" i="9"/>
  <c r="F137" i="9"/>
  <c r="E137" i="9"/>
  <c r="L136" i="9"/>
  <c r="N136" i="9" s="1"/>
  <c r="K136" i="9"/>
  <c r="J136" i="9"/>
  <c r="I136" i="9"/>
  <c r="F136" i="9"/>
  <c r="E136" i="9"/>
  <c r="L135" i="9"/>
  <c r="N135" i="9" s="1"/>
  <c r="K135" i="9"/>
  <c r="J135" i="9"/>
  <c r="I135" i="9"/>
  <c r="F135" i="9"/>
  <c r="E135" i="9"/>
  <c r="L134" i="9"/>
  <c r="N134" i="9" s="1"/>
  <c r="K134" i="9"/>
  <c r="J134" i="9"/>
  <c r="F134" i="9"/>
  <c r="L133" i="9"/>
  <c r="N133" i="9" s="1"/>
  <c r="K133" i="9"/>
  <c r="M133" i="9" s="1"/>
  <c r="J133" i="9"/>
  <c r="I133" i="9"/>
  <c r="F133" i="9"/>
  <c r="L132" i="9"/>
  <c r="M132" i="9" s="1"/>
  <c r="K132" i="9"/>
  <c r="J132" i="9"/>
  <c r="F132" i="9"/>
  <c r="E132" i="9"/>
  <c r="L131" i="9"/>
  <c r="N131" i="9" s="1"/>
  <c r="K131" i="9"/>
  <c r="M131" i="9" s="1"/>
  <c r="J131" i="9"/>
  <c r="F131" i="9"/>
  <c r="E131" i="9"/>
  <c r="L130" i="9"/>
  <c r="M130" i="9" s="1"/>
  <c r="K130" i="9"/>
  <c r="J130" i="9"/>
  <c r="F130" i="9"/>
  <c r="E130" i="9"/>
  <c r="L129" i="9"/>
  <c r="N129" i="9" s="1"/>
  <c r="K129" i="9"/>
  <c r="M129" i="9" s="1"/>
  <c r="L128" i="9"/>
  <c r="N128" i="9" s="1"/>
  <c r="K128" i="9"/>
  <c r="M128" i="9" s="1"/>
  <c r="J128" i="9"/>
  <c r="F128" i="9"/>
  <c r="E128" i="9"/>
  <c r="H127" i="9"/>
  <c r="I127" i="9" s="1"/>
  <c r="G127" i="9"/>
  <c r="D127" i="9"/>
  <c r="E127" i="9" s="1"/>
  <c r="C127" i="9"/>
  <c r="K127" i="9" s="1"/>
  <c r="L126" i="9"/>
  <c r="M126" i="9" s="1"/>
  <c r="K126" i="9"/>
  <c r="J126" i="9"/>
  <c r="F126" i="9"/>
  <c r="E126" i="9"/>
  <c r="J125" i="9"/>
  <c r="D125" i="9"/>
  <c r="L125" i="9" s="1"/>
  <c r="C125" i="9"/>
  <c r="K125" i="9" s="1"/>
  <c r="L124" i="9"/>
  <c r="M124" i="9" s="1"/>
  <c r="K124" i="9"/>
  <c r="J124" i="9"/>
  <c r="F124" i="9"/>
  <c r="E124" i="9"/>
  <c r="L123" i="9"/>
  <c r="N123" i="9" s="1"/>
  <c r="K123" i="9"/>
  <c r="M123" i="9" s="1"/>
  <c r="J123" i="9"/>
  <c r="F123" i="9"/>
  <c r="E123" i="9"/>
  <c r="L122" i="9"/>
  <c r="M122" i="9" s="1"/>
  <c r="K122" i="9"/>
  <c r="J122" i="9"/>
  <c r="F122" i="9"/>
  <c r="E122" i="9"/>
  <c r="K121" i="9"/>
  <c r="H121" i="9"/>
  <c r="J121" i="9" s="1"/>
  <c r="G121" i="9"/>
  <c r="D121" i="9"/>
  <c r="L121" i="9" s="1"/>
  <c r="C121" i="9"/>
  <c r="G120" i="9"/>
  <c r="G119" i="9" s="1"/>
  <c r="C120" i="9"/>
  <c r="K120" i="9" s="1"/>
  <c r="L117" i="9"/>
  <c r="M117" i="9" s="1"/>
  <c r="K117" i="9"/>
  <c r="J117" i="9"/>
  <c r="I117" i="9"/>
  <c r="F117" i="9"/>
  <c r="H116" i="9"/>
  <c r="J116" i="9" s="1"/>
  <c r="G116" i="9"/>
  <c r="K116" i="9" s="1"/>
  <c r="D116" i="9"/>
  <c r="L116" i="9" s="1"/>
  <c r="C116" i="9"/>
  <c r="L115" i="9"/>
  <c r="M115" i="9" s="1"/>
  <c r="K115" i="9"/>
  <c r="J115" i="9"/>
  <c r="I115" i="9"/>
  <c r="F115" i="9"/>
  <c r="H114" i="9"/>
  <c r="J114" i="9" s="1"/>
  <c r="G114" i="9"/>
  <c r="G113" i="9" s="1"/>
  <c r="G110" i="9" s="1"/>
  <c r="D114" i="9"/>
  <c r="L114" i="9" s="1"/>
  <c r="C114" i="9"/>
  <c r="H113" i="9"/>
  <c r="I113" i="9" s="1"/>
  <c r="C113" i="9"/>
  <c r="K113" i="9" s="1"/>
  <c r="L112" i="9"/>
  <c r="N112" i="9" s="1"/>
  <c r="K112" i="9"/>
  <c r="M112" i="9" s="1"/>
  <c r="J112" i="9"/>
  <c r="I112" i="9"/>
  <c r="F112" i="9"/>
  <c r="H111" i="9"/>
  <c r="I111" i="9" s="1"/>
  <c r="G111" i="9"/>
  <c r="D111" i="9"/>
  <c r="C111" i="9"/>
  <c r="K111" i="9" s="1"/>
  <c r="L109" i="9"/>
  <c r="K109" i="9"/>
  <c r="N109" i="9" s="1"/>
  <c r="J109" i="9"/>
  <c r="F109" i="9"/>
  <c r="L108" i="9"/>
  <c r="N108" i="9" s="1"/>
  <c r="K108" i="9"/>
  <c r="M108" i="9" s="1"/>
  <c r="J108" i="9"/>
  <c r="I108" i="9"/>
  <c r="F108" i="9"/>
  <c r="H107" i="9"/>
  <c r="I107" i="9" s="1"/>
  <c r="G107" i="9"/>
  <c r="D107" i="9"/>
  <c r="C107" i="9"/>
  <c r="K107" i="9" s="1"/>
  <c r="L106" i="9"/>
  <c r="N106" i="9" s="1"/>
  <c r="K106" i="9"/>
  <c r="J106" i="9"/>
  <c r="F106" i="9"/>
  <c r="L105" i="9"/>
  <c r="K105" i="9"/>
  <c r="J105" i="9"/>
  <c r="F105" i="9"/>
  <c r="E105" i="9"/>
  <c r="L104" i="9"/>
  <c r="N104" i="9" s="1"/>
  <c r="K104" i="9"/>
  <c r="M104" i="9" s="1"/>
  <c r="J104" i="9"/>
  <c r="I104" i="9"/>
  <c r="F104" i="9"/>
  <c r="L103" i="9"/>
  <c r="K103" i="9"/>
  <c r="J103" i="9"/>
  <c r="F103" i="9"/>
  <c r="E103" i="9"/>
  <c r="H102" i="9"/>
  <c r="J102" i="9" s="1"/>
  <c r="G102" i="9"/>
  <c r="I102" i="9" s="1"/>
  <c r="D102" i="9"/>
  <c r="C102" i="9"/>
  <c r="K102" i="9" s="1"/>
  <c r="H101" i="9"/>
  <c r="J101" i="9" s="1"/>
  <c r="G101" i="9"/>
  <c r="I101" i="9" s="1"/>
  <c r="D101" i="9"/>
  <c r="L101" i="9" s="1"/>
  <c r="C101" i="9"/>
  <c r="K101" i="9" s="1"/>
  <c r="M100" i="9"/>
  <c r="L100" i="9"/>
  <c r="N100" i="9" s="1"/>
  <c r="I100" i="9"/>
  <c r="L99" i="9"/>
  <c r="K99" i="9"/>
  <c r="M99" i="9" s="1"/>
  <c r="J99" i="9"/>
  <c r="F99" i="9"/>
  <c r="E99" i="9"/>
  <c r="N98" i="9"/>
  <c r="L98" i="9"/>
  <c r="M98" i="9" s="1"/>
  <c r="K98" i="9"/>
  <c r="J98" i="9"/>
  <c r="F98" i="9"/>
  <c r="E98" i="9"/>
  <c r="L97" i="9"/>
  <c r="N97" i="9" s="1"/>
  <c r="K97" i="9"/>
  <c r="J97" i="9"/>
  <c r="F97" i="9"/>
  <c r="E97" i="9"/>
  <c r="L96" i="9"/>
  <c r="N96" i="9" s="1"/>
  <c r="K96" i="9"/>
  <c r="M96" i="9" s="1"/>
  <c r="J96" i="9"/>
  <c r="F96" i="9"/>
  <c r="E96" i="9"/>
  <c r="L95" i="9"/>
  <c r="H95" i="9"/>
  <c r="G95" i="9"/>
  <c r="J95" i="9" s="1"/>
  <c r="D95" i="9"/>
  <c r="C95" i="9"/>
  <c r="K95" i="9" s="1"/>
  <c r="L94" i="9"/>
  <c r="N94" i="9" s="1"/>
  <c r="K94" i="9"/>
  <c r="M94" i="9" s="1"/>
  <c r="J94" i="9"/>
  <c r="F94" i="9"/>
  <c r="E94" i="9"/>
  <c r="L93" i="9"/>
  <c r="H93" i="9"/>
  <c r="G93" i="9"/>
  <c r="J93" i="9" s="1"/>
  <c r="D93" i="9"/>
  <c r="C93" i="9"/>
  <c r="K93" i="9" s="1"/>
  <c r="L92" i="9"/>
  <c r="N92" i="9" s="1"/>
  <c r="K92" i="9"/>
  <c r="J92" i="9"/>
  <c r="F92" i="9"/>
  <c r="L91" i="9"/>
  <c r="M91" i="9" s="1"/>
  <c r="K91" i="9"/>
  <c r="J91" i="9"/>
  <c r="F91" i="9"/>
  <c r="E91" i="9"/>
  <c r="L90" i="9"/>
  <c r="N90" i="9" s="1"/>
  <c r="K90" i="9"/>
  <c r="M90" i="9" s="1"/>
  <c r="J90" i="9"/>
  <c r="F90" i="9"/>
  <c r="E90" i="9"/>
  <c r="L89" i="9"/>
  <c r="M89" i="9" s="1"/>
  <c r="K89" i="9"/>
  <c r="J89" i="9"/>
  <c r="F89" i="9"/>
  <c r="E89" i="9"/>
  <c r="K88" i="9"/>
  <c r="H88" i="9"/>
  <c r="G88" i="9"/>
  <c r="D88" i="9"/>
  <c r="C88" i="9"/>
  <c r="G87" i="9"/>
  <c r="L86" i="9"/>
  <c r="K86" i="9"/>
  <c r="M86" i="9" s="1"/>
  <c r="J86" i="9"/>
  <c r="F86" i="9"/>
  <c r="L85" i="9"/>
  <c r="N85" i="9" s="1"/>
  <c r="K85" i="9"/>
  <c r="M85" i="9" s="1"/>
  <c r="J85" i="9"/>
  <c r="F85" i="9"/>
  <c r="E85" i="9"/>
  <c r="L84" i="9"/>
  <c r="M84" i="9" s="1"/>
  <c r="K84" i="9"/>
  <c r="J84" i="9"/>
  <c r="F84" i="9"/>
  <c r="E84" i="9"/>
  <c r="L83" i="9"/>
  <c r="N83" i="9" s="1"/>
  <c r="K83" i="9"/>
  <c r="M83" i="9" s="1"/>
  <c r="J83" i="9"/>
  <c r="F83" i="9"/>
  <c r="E83" i="9"/>
  <c r="L82" i="9"/>
  <c r="M82" i="9" s="1"/>
  <c r="K82" i="9"/>
  <c r="J82" i="9"/>
  <c r="I82" i="9"/>
  <c r="F82" i="9"/>
  <c r="E82" i="9"/>
  <c r="L81" i="9"/>
  <c r="H81" i="9"/>
  <c r="G81" i="9"/>
  <c r="G77" i="9" s="1"/>
  <c r="D81" i="9"/>
  <c r="F81" i="9" s="1"/>
  <c r="C81" i="9"/>
  <c r="L80" i="9"/>
  <c r="K80" i="9"/>
  <c r="M80" i="9" s="1"/>
  <c r="J80" i="9"/>
  <c r="I80" i="9"/>
  <c r="F80" i="9"/>
  <c r="E80" i="9"/>
  <c r="L79" i="9"/>
  <c r="N79" i="9" s="1"/>
  <c r="K79" i="9"/>
  <c r="M79" i="9" s="1"/>
  <c r="J79" i="9"/>
  <c r="F79" i="9"/>
  <c r="E79" i="9"/>
  <c r="L78" i="9"/>
  <c r="H78" i="9"/>
  <c r="G78" i="9"/>
  <c r="J78" i="9" s="1"/>
  <c r="D78" i="9"/>
  <c r="C78" i="9"/>
  <c r="K78" i="9" s="1"/>
  <c r="H77" i="9"/>
  <c r="D77" i="9"/>
  <c r="L77" i="9" s="1"/>
  <c r="C77" i="9"/>
  <c r="L75" i="9"/>
  <c r="N75" i="9" s="1"/>
  <c r="K75" i="9"/>
  <c r="J75" i="9"/>
  <c r="F75" i="9"/>
  <c r="K74" i="9"/>
  <c r="H74" i="9"/>
  <c r="F74" i="9"/>
  <c r="L73" i="9"/>
  <c r="M73" i="9" s="1"/>
  <c r="K73" i="9"/>
  <c r="J73" i="9"/>
  <c r="I73" i="9"/>
  <c r="F73" i="9"/>
  <c r="L72" i="9"/>
  <c r="N72" i="9" s="1"/>
  <c r="K72" i="9"/>
  <c r="M72" i="9" s="1"/>
  <c r="J72" i="9"/>
  <c r="I72" i="9"/>
  <c r="F72" i="9"/>
  <c r="L71" i="9"/>
  <c r="M71" i="9" s="1"/>
  <c r="K71" i="9"/>
  <c r="J71" i="9"/>
  <c r="I71" i="9"/>
  <c r="F71" i="9"/>
  <c r="K70" i="9"/>
  <c r="H70" i="9"/>
  <c r="J70" i="9" s="1"/>
  <c r="G70" i="9"/>
  <c r="G69" i="9" s="1"/>
  <c r="D70" i="9"/>
  <c r="C70" i="9"/>
  <c r="J69" i="9"/>
  <c r="H69" i="9"/>
  <c r="I69" i="9" s="1"/>
  <c r="C69" i="9"/>
  <c r="K69" i="9" s="1"/>
  <c r="L68" i="9"/>
  <c r="K68" i="9"/>
  <c r="M68" i="9" s="1"/>
  <c r="F68" i="9"/>
  <c r="E68" i="9"/>
  <c r="L67" i="9"/>
  <c r="N67" i="9" s="1"/>
  <c r="K67" i="9"/>
  <c r="M67" i="9" s="1"/>
  <c r="F67" i="9"/>
  <c r="E67" i="9"/>
  <c r="L66" i="9"/>
  <c r="K66" i="9"/>
  <c r="M66" i="9" s="1"/>
  <c r="F66" i="9"/>
  <c r="E66" i="9"/>
  <c r="L65" i="9"/>
  <c r="N65" i="9" s="1"/>
  <c r="K65" i="9"/>
  <c r="M65" i="9" s="1"/>
  <c r="J65" i="9"/>
  <c r="F65" i="9"/>
  <c r="E65" i="9"/>
  <c r="D64" i="9"/>
  <c r="C64" i="9"/>
  <c r="K64" i="9" s="1"/>
  <c r="N63" i="9"/>
  <c r="L63" i="9"/>
  <c r="M63" i="9" s="1"/>
  <c r="K63" i="9"/>
  <c r="J63" i="9"/>
  <c r="F63" i="9"/>
  <c r="E63" i="9"/>
  <c r="K62" i="9"/>
  <c r="J62" i="9"/>
  <c r="D62" i="9"/>
  <c r="L61" i="9"/>
  <c r="N61" i="9" s="1"/>
  <c r="K61" i="9"/>
  <c r="M61" i="9" s="1"/>
  <c r="F61" i="9"/>
  <c r="E61" i="9"/>
  <c r="L60" i="9"/>
  <c r="K60" i="9"/>
  <c r="M60" i="9" s="1"/>
  <c r="F60" i="9"/>
  <c r="E60" i="9"/>
  <c r="H59" i="9"/>
  <c r="G59" i="9"/>
  <c r="K59" i="9" s="1"/>
  <c r="D59" i="9"/>
  <c r="L59" i="9" s="1"/>
  <c r="C59" i="9"/>
  <c r="E59" i="9" s="1"/>
  <c r="L58" i="9"/>
  <c r="K58" i="9"/>
  <c r="M58" i="9" s="1"/>
  <c r="F58" i="9"/>
  <c r="E58" i="9"/>
  <c r="L57" i="9"/>
  <c r="N57" i="9" s="1"/>
  <c r="K57" i="9"/>
  <c r="M57" i="9" s="1"/>
  <c r="F57" i="9"/>
  <c r="E57" i="9"/>
  <c r="L56" i="9"/>
  <c r="K56" i="9"/>
  <c r="M56" i="9" s="1"/>
  <c r="F56" i="9"/>
  <c r="E56" i="9"/>
  <c r="L55" i="9"/>
  <c r="N55" i="9" s="1"/>
  <c r="K55" i="9"/>
  <c r="M55" i="9" s="1"/>
  <c r="F55" i="9"/>
  <c r="E55" i="9"/>
  <c r="L54" i="9"/>
  <c r="K54" i="9"/>
  <c r="M54" i="9" s="1"/>
  <c r="F54" i="9"/>
  <c r="E54" i="9"/>
  <c r="L53" i="9"/>
  <c r="N53" i="9" s="1"/>
  <c r="K53" i="9"/>
  <c r="M53" i="9" s="1"/>
  <c r="F53" i="9"/>
  <c r="E53" i="9"/>
  <c r="L52" i="9"/>
  <c r="K52" i="9"/>
  <c r="M52" i="9" s="1"/>
  <c r="F52" i="9"/>
  <c r="E52" i="9"/>
  <c r="L51" i="9"/>
  <c r="N51" i="9" s="1"/>
  <c r="K51" i="9"/>
  <c r="M51" i="9" s="1"/>
  <c r="F51" i="9"/>
  <c r="E51" i="9"/>
  <c r="L50" i="9"/>
  <c r="K50" i="9"/>
  <c r="M50" i="9" s="1"/>
  <c r="F50" i="9"/>
  <c r="E50" i="9"/>
  <c r="L49" i="9"/>
  <c r="N49" i="9" s="1"/>
  <c r="K49" i="9"/>
  <c r="M49" i="9" s="1"/>
  <c r="F49" i="9"/>
  <c r="E49" i="9"/>
  <c r="H48" i="9"/>
  <c r="G48" i="9"/>
  <c r="D48" i="9"/>
  <c r="L48" i="9" s="1"/>
  <c r="C48" i="9"/>
  <c r="K48" i="9" s="1"/>
  <c r="M48" i="9" s="1"/>
  <c r="H47" i="9"/>
  <c r="G47" i="9"/>
  <c r="C47" i="9"/>
  <c r="K47" i="9" s="1"/>
  <c r="L46" i="9"/>
  <c r="N46" i="9" s="1"/>
  <c r="K46" i="9"/>
  <c r="F46" i="9"/>
  <c r="L45" i="9"/>
  <c r="N45" i="9" s="1"/>
  <c r="K45" i="9"/>
  <c r="F45" i="9"/>
  <c r="D45" i="9"/>
  <c r="K44" i="9"/>
  <c r="D44" i="9"/>
  <c r="L43" i="9"/>
  <c r="N43" i="9" s="1"/>
  <c r="K43" i="9"/>
  <c r="M43" i="9" s="1"/>
  <c r="F43" i="9"/>
  <c r="E43" i="9"/>
  <c r="L42" i="9"/>
  <c r="K42" i="9"/>
  <c r="M42" i="9" s="1"/>
  <c r="F42" i="9"/>
  <c r="E42" i="9"/>
  <c r="H41" i="9"/>
  <c r="G41" i="9"/>
  <c r="K41" i="9" s="1"/>
  <c r="D41" i="9"/>
  <c r="L41" i="9" s="1"/>
  <c r="C41" i="9"/>
  <c r="E41" i="9" s="1"/>
  <c r="L40" i="9"/>
  <c r="K40" i="9"/>
  <c r="M40" i="9" s="1"/>
  <c r="F40" i="9"/>
  <c r="E40" i="9"/>
  <c r="H39" i="9"/>
  <c r="G39" i="9"/>
  <c r="G38" i="9" s="1"/>
  <c r="D39" i="9"/>
  <c r="L39" i="9" s="1"/>
  <c r="C39" i="9"/>
  <c r="E39" i="9" s="1"/>
  <c r="H38" i="9"/>
  <c r="D38" i="9"/>
  <c r="L38" i="9" s="1"/>
  <c r="C38" i="9"/>
  <c r="K38" i="9" s="1"/>
  <c r="M38" i="9" s="1"/>
  <c r="L37" i="9"/>
  <c r="N37" i="9" s="1"/>
  <c r="K37" i="9"/>
  <c r="F37" i="9"/>
  <c r="L36" i="9"/>
  <c r="N36" i="9" s="1"/>
  <c r="K36" i="9"/>
  <c r="J36" i="9"/>
  <c r="F36" i="9"/>
  <c r="J35" i="9"/>
  <c r="D35" i="9"/>
  <c r="L35" i="9" s="1"/>
  <c r="C35" i="9"/>
  <c r="K35" i="9" s="1"/>
  <c r="L34" i="9"/>
  <c r="K34" i="9"/>
  <c r="M34" i="9" s="1"/>
  <c r="J34" i="9"/>
  <c r="I34" i="9"/>
  <c r="F34" i="9"/>
  <c r="E34" i="9"/>
  <c r="L33" i="9"/>
  <c r="N33" i="9" s="1"/>
  <c r="K33" i="9"/>
  <c r="M33" i="9" s="1"/>
  <c r="J33" i="9"/>
  <c r="I33" i="9"/>
  <c r="F33" i="9"/>
  <c r="E33" i="9"/>
  <c r="L32" i="9"/>
  <c r="K32" i="9"/>
  <c r="M32" i="9" s="1"/>
  <c r="J32" i="9"/>
  <c r="F32" i="9"/>
  <c r="E32" i="9"/>
  <c r="L31" i="9"/>
  <c r="H31" i="9"/>
  <c r="G31" i="9"/>
  <c r="G25" i="9" s="1"/>
  <c r="G13" i="9" s="1"/>
  <c r="D31" i="9"/>
  <c r="F31" i="9" s="1"/>
  <c r="C31" i="9"/>
  <c r="L30" i="9"/>
  <c r="N30" i="9" s="1"/>
  <c r="K30" i="9"/>
  <c r="J30" i="9"/>
  <c r="F30" i="9"/>
  <c r="H29" i="9"/>
  <c r="G29" i="9"/>
  <c r="D29" i="9"/>
  <c r="C29" i="9"/>
  <c r="K29" i="9" s="1"/>
  <c r="L28" i="9"/>
  <c r="N28" i="9" s="1"/>
  <c r="K28" i="9"/>
  <c r="M28" i="9" s="1"/>
  <c r="J28" i="9"/>
  <c r="F28" i="9"/>
  <c r="E28" i="9"/>
  <c r="L27" i="9"/>
  <c r="K27" i="9"/>
  <c r="N27" i="9" s="1"/>
  <c r="J27" i="9"/>
  <c r="F27" i="9"/>
  <c r="K26" i="9"/>
  <c r="J26" i="9"/>
  <c r="D26" i="9"/>
  <c r="C26" i="9"/>
  <c r="L24" i="9"/>
  <c r="K24" i="9"/>
  <c r="M24" i="9" s="1"/>
  <c r="J24" i="9"/>
  <c r="I24" i="9"/>
  <c r="F24" i="9"/>
  <c r="E24" i="9"/>
  <c r="L23" i="9"/>
  <c r="N23" i="9" s="1"/>
  <c r="K23" i="9"/>
  <c r="M23" i="9" s="1"/>
  <c r="J23" i="9"/>
  <c r="I23" i="9"/>
  <c r="F23" i="9"/>
  <c r="E23" i="9"/>
  <c r="H22" i="9"/>
  <c r="G22" i="9"/>
  <c r="I22" i="9" s="1"/>
  <c r="D22" i="9"/>
  <c r="L22" i="9" s="1"/>
  <c r="C22" i="9"/>
  <c r="K22" i="9" s="1"/>
  <c r="L21" i="9"/>
  <c r="K21" i="9"/>
  <c r="M21" i="9" s="1"/>
  <c r="J21" i="9"/>
  <c r="F21" i="9"/>
  <c r="E21" i="9"/>
  <c r="L20" i="9"/>
  <c r="H20" i="9"/>
  <c r="G20" i="9"/>
  <c r="J20" i="9" s="1"/>
  <c r="D20" i="9"/>
  <c r="F20" i="9" s="1"/>
  <c r="C20" i="9"/>
  <c r="L19" i="9"/>
  <c r="K19" i="9"/>
  <c r="M19" i="9" s="1"/>
  <c r="J19" i="9"/>
  <c r="F19" i="9"/>
  <c r="E19" i="9"/>
  <c r="N18" i="9"/>
  <c r="L18" i="9"/>
  <c r="M18" i="9" s="1"/>
  <c r="K18" i="9"/>
  <c r="J18" i="9"/>
  <c r="F18" i="9"/>
  <c r="E18" i="9"/>
  <c r="L17" i="9"/>
  <c r="K17" i="9"/>
  <c r="M17" i="9" s="1"/>
  <c r="J17" i="9"/>
  <c r="F17" i="9"/>
  <c r="E17" i="9"/>
  <c r="N16" i="9"/>
  <c r="L16" i="9"/>
  <c r="M16" i="9" s="1"/>
  <c r="K16" i="9"/>
  <c r="J16" i="9"/>
  <c r="F16" i="9"/>
  <c r="E16" i="9"/>
  <c r="K15" i="9"/>
  <c r="H15" i="9"/>
  <c r="G15" i="9"/>
  <c r="F15" i="9"/>
  <c r="D15" i="9"/>
  <c r="C15" i="9"/>
  <c r="G14" i="9"/>
  <c r="C14" i="9"/>
  <c r="K14" i="9" s="1"/>
  <c r="I77" i="9" l="1"/>
  <c r="G76" i="9"/>
  <c r="G118" i="9" s="1"/>
  <c r="G138" i="9" s="1"/>
  <c r="N35" i="9"/>
  <c r="K77" i="9"/>
  <c r="J15" i="9"/>
  <c r="H14" i="9"/>
  <c r="N22" i="9"/>
  <c r="M22" i="9"/>
  <c r="L26" i="9"/>
  <c r="E26" i="9"/>
  <c r="D25" i="9"/>
  <c r="F29" i="9"/>
  <c r="J29" i="9"/>
  <c r="H25" i="9"/>
  <c r="J25" i="9" s="1"/>
  <c r="J31" i="9"/>
  <c r="E38" i="9"/>
  <c r="N39" i="9"/>
  <c r="K39" i="9"/>
  <c r="N41" i="9"/>
  <c r="L44" i="9"/>
  <c r="N44" i="9" s="1"/>
  <c r="F44" i="9"/>
  <c r="E48" i="9"/>
  <c r="N59" i="9"/>
  <c r="L62" i="9"/>
  <c r="E62" i="9"/>
  <c r="E64" i="9"/>
  <c r="D47" i="9"/>
  <c r="L64" i="9"/>
  <c r="L70" i="9"/>
  <c r="F70" i="9"/>
  <c r="D69" i="9"/>
  <c r="E77" i="9"/>
  <c r="J77" i="9"/>
  <c r="E78" i="9"/>
  <c r="M78" i="9"/>
  <c r="J81" i="9"/>
  <c r="L88" i="9"/>
  <c r="E88" i="9"/>
  <c r="D87" i="9"/>
  <c r="E93" i="9"/>
  <c r="M93" i="9"/>
  <c r="E95" i="9"/>
  <c r="M95" i="9"/>
  <c r="E101" i="9"/>
  <c r="E102" i="9"/>
  <c r="M103" i="9"/>
  <c r="N103" i="9"/>
  <c r="M105" i="9"/>
  <c r="N105" i="9"/>
  <c r="N121" i="9"/>
  <c r="M121" i="9"/>
  <c r="N125" i="9"/>
  <c r="M125" i="9"/>
  <c r="L15" i="9"/>
  <c r="E15" i="9"/>
  <c r="D14" i="9"/>
  <c r="N17" i="9"/>
  <c r="N19" i="9"/>
  <c r="K20" i="9"/>
  <c r="N20" i="9" s="1"/>
  <c r="E20" i="9"/>
  <c r="M20" i="9"/>
  <c r="N21" i="9"/>
  <c r="E22" i="9"/>
  <c r="J22" i="9"/>
  <c r="N24" i="9"/>
  <c r="C25" i="9"/>
  <c r="F26" i="9"/>
  <c r="L29" i="9"/>
  <c r="N29" i="9" s="1"/>
  <c r="K31" i="9"/>
  <c r="N31" i="9" s="1"/>
  <c r="E31" i="9"/>
  <c r="M31" i="9"/>
  <c r="N32" i="9"/>
  <c r="N34" i="9"/>
  <c r="F35" i="9"/>
  <c r="N38" i="9"/>
  <c r="M39" i="9"/>
  <c r="N40" i="9"/>
  <c r="M41" i="9"/>
  <c r="N42" i="9"/>
  <c r="N48" i="9"/>
  <c r="N50" i="9"/>
  <c r="N52" i="9"/>
  <c r="N54" i="9"/>
  <c r="N56" i="9"/>
  <c r="N58" i="9"/>
  <c r="M59" i="9"/>
  <c r="N60" i="9"/>
  <c r="F62" i="9"/>
  <c r="F64" i="9"/>
  <c r="N66" i="9"/>
  <c r="N68" i="9"/>
  <c r="I70" i="9"/>
  <c r="N71" i="9"/>
  <c r="N73" i="9"/>
  <c r="L74" i="9"/>
  <c r="N74" i="9" s="1"/>
  <c r="J74" i="9"/>
  <c r="N77" i="9"/>
  <c r="M77" i="9"/>
  <c r="F78" i="9"/>
  <c r="N78" i="9"/>
  <c r="N80" i="9"/>
  <c r="K81" i="9"/>
  <c r="N81" i="9" s="1"/>
  <c r="E81" i="9"/>
  <c r="M81" i="9"/>
  <c r="N82" i="9"/>
  <c r="N84" i="9"/>
  <c r="N86" i="9"/>
  <c r="C87" i="9"/>
  <c r="F88" i="9"/>
  <c r="J88" i="9"/>
  <c r="H87" i="9"/>
  <c r="N89" i="9"/>
  <c r="N91" i="9"/>
  <c r="F93" i="9"/>
  <c r="N93" i="9"/>
  <c r="F95" i="9"/>
  <c r="N95" i="9"/>
  <c r="N99" i="9"/>
  <c r="N101" i="9"/>
  <c r="M101" i="9"/>
  <c r="F22" i="9"/>
  <c r="F38" i="9"/>
  <c r="F39" i="9"/>
  <c r="F41" i="9"/>
  <c r="F48" i="9"/>
  <c r="F59" i="9"/>
  <c r="F77" i="9"/>
  <c r="F101" i="9"/>
  <c r="L102" i="9"/>
  <c r="F102" i="9"/>
  <c r="N116" i="9"/>
  <c r="M116" i="9"/>
  <c r="F107" i="9"/>
  <c r="J107" i="9"/>
  <c r="L107" i="9"/>
  <c r="F111" i="9"/>
  <c r="J111" i="9"/>
  <c r="L111" i="9"/>
  <c r="J113" i="9"/>
  <c r="I114" i="9"/>
  <c r="K114" i="9"/>
  <c r="N114" i="9" s="1"/>
  <c r="N115" i="9"/>
  <c r="I116" i="9"/>
  <c r="N117" i="9"/>
  <c r="F121" i="9"/>
  <c r="N122" i="9"/>
  <c r="N124" i="9"/>
  <c r="F125" i="9"/>
  <c r="N126" i="9"/>
  <c r="F127" i="9"/>
  <c r="J127" i="9"/>
  <c r="L127" i="9"/>
  <c r="N130" i="9"/>
  <c r="N132" i="9"/>
  <c r="M134" i="9"/>
  <c r="M135" i="9"/>
  <c r="M136" i="9"/>
  <c r="M137" i="9"/>
  <c r="C110" i="9"/>
  <c r="K110" i="9" s="1"/>
  <c r="H110" i="9"/>
  <c r="D113" i="9"/>
  <c r="F114" i="9"/>
  <c r="F116" i="9"/>
  <c r="C119" i="9"/>
  <c r="K119" i="9" s="1"/>
  <c r="D120" i="9"/>
  <c r="H120" i="9"/>
  <c r="E121" i="9"/>
  <c r="E125" i="9"/>
  <c r="F120" i="9" l="1"/>
  <c r="L120" i="9"/>
  <c r="E120" i="9"/>
  <c r="D119" i="9"/>
  <c r="L113" i="9"/>
  <c r="F113" i="9"/>
  <c r="D110" i="9"/>
  <c r="M107" i="9"/>
  <c r="N107" i="9"/>
  <c r="N102" i="9"/>
  <c r="M102" i="9"/>
  <c r="H76" i="9"/>
  <c r="J87" i="9"/>
  <c r="M114" i="9"/>
  <c r="F87" i="9"/>
  <c r="D76" i="9"/>
  <c r="L87" i="9"/>
  <c r="E87" i="9"/>
  <c r="N88" i="9"/>
  <c r="M88" i="9"/>
  <c r="L69" i="9"/>
  <c r="F69" i="9"/>
  <c r="N70" i="9"/>
  <c r="M70" i="9"/>
  <c r="L47" i="9"/>
  <c r="F47" i="9"/>
  <c r="E47" i="9"/>
  <c r="F25" i="9"/>
  <c r="L25" i="9"/>
  <c r="E25" i="9"/>
  <c r="N26" i="9"/>
  <c r="M26" i="9"/>
  <c r="J120" i="9"/>
  <c r="H119" i="9"/>
  <c r="J119" i="9" s="1"/>
  <c r="J110" i="9"/>
  <c r="I110" i="9"/>
  <c r="M127" i="9"/>
  <c r="N127" i="9"/>
  <c r="M111" i="9"/>
  <c r="N111" i="9"/>
  <c r="K87" i="9"/>
  <c r="C76" i="9"/>
  <c r="K76" i="9" s="1"/>
  <c r="K25" i="9"/>
  <c r="C13" i="9"/>
  <c r="F14" i="9"/>
  <c r="D13" i="9"/>
  <c r="E14" i="9"/>
  <c r="L14" i="9"/>
  <c r="N15" i="9"/>
  <c r="M15" i="9"/>
  <c r="M64" i="9"/>
  <c r="N64" i="9"/>
  <c r="N62" i="9"/>
  <c r="M62" i="9"/>
  <c r="H13" i="9"/>
  <c r="J14" i="9"/>
  <c r="M14" i="9" l="1"/>
  <c r="N14" i="9"/>
  <c r="D118" i="9"/>
  <c r="L13" i="9"/>
  <c r="F13" i="9"/>
  <c r="E13" i="9"/>
  <c r="C118" i="9"/>
  <c r="K13" i="9"/>
  <c r="L76" i="9"/>
  <c r="F76" i="9"/>
  <c r="E76" i="9"/>
  <c r="J76" i="9"/>
  <c r="I76" i="9"/>
  <c r="L119" i="9"/>
  <c r="E119" i="9"/>
  <c r="F119" i="9"/>
  <c r="M120" i="9"/>
  <c r="N120" i="9"/>
  <c r="H118" i="9"/>
  <c r="J13" i="9"/>
  <c r="I13" i="9"/>
  <c r="M25" i="9"/>
  <c r="N25" i="9"/>
  <c r="N47" i="9"/>
  <c r="M47" i="9"/>
  <c r="M69" i="9"/>
  <c r="N69" i="9"/>
  <c r="M87" i="9"/>
  <c r="N87" i="9"/>
  <c r="L110" i="9"/>
  <c r="F110" i="9"/>
  <c r="M113" i="9"/>
  <c r="N113" i="9"/>
  <c r="N110" i="9" l="1"/>
  <c r="M110" i="9"/>
  <c r="N119" i="9"/>
  <c r="M119" i="9"/>
  <c r="N13" i="9"/>
  <c r="M13" i="9"/>
  <c r="H138" i="9"/>
  <c r="I118" i="9"/>
  <c r="J118" i="9"/>
  <c r="N76" i="9"/>
  <c r="M76" i="9"/>
  <c r="K118" i="9"/>
  <c r="C138" i="9"/>
  <c r="K138" i="9" s="1"/>
  <c r="D138" i="9"/>
  <c r="E118" i="9"/>
  <c r="L118" i="9"/>
  <c r="F118" i="9"/>
  <c r="M118" i="9" l="1"/>
  <c r="N118" i="9"/>
  <c r="L138" i="9"/>
  <c r="F138" i="9"/>
  <c r="E138" i="9"/>
  <c r="J138" i="9"/>
  <c r="I138" i="9"/>
  <c r="N138" i="9" l="1"/>
  <c r="M138" i="9"/>
  <c r="M119" i="2" l="1"/>
  <c r="L119" i="2"/>
  <c r="M114" i="2"/>
  <c r="N114" i="2"/>
  <c r="O114" i="2"/>
  <c r="L6" i="2"/>
  <c r="L25" i="2"/>
  <c r="L53" i="2"/>
  <c r="L64" i="2"/>
  <c r="L73" i="2"/>
  <c r="L92" i="2"/>
  <c r="L107" i="2"/>
  <c r="L109" i="2"/>
  <c r="L115" i="2"/>
  <c r="L114" i="2"/>
  <c r="L113" i="2"/>
  <c r="L112" i="2"/>
  <c r="L111" i="2"/>
  <c r="L110" i="2"/>
  <c r="L108" i="2"/>
  <c r="L93" i="2"/>
  <c r="L74" i="2"/>
  <c r="L65" i="2"/>
  <c r="L54" i="2"/>
  <c r="L26" i="2"/>
  <c r="L7" i="2"/>
  <c r="I119" i="2"/>
  <c r="K9" i="2"/>
  <c r="J8" i="2"/>
  <c r="J9" i="2"/>
  <c r="E13" i="2"/>
  <c r="M7" i="2"/>
  <c r="K7" i="2"/>
  <c r="F7" i="2"/>
  <c r="L116" i="2" l="1"/>
  <c r="L120" i="2" s="1"/>
  <c r="M115" i="2"/>
  <c r="H92" i="2"/>
  <c r="I92" i="2"/>
  <c r="G92" i="2"/>
  <c r="J94" i="2"/>
  <c r="K94" i="2"/>
  <c r="J95" i="2"/>
  <c r="K95" i="2"/>
  <c r="K8" i="2"/>
  <c r="I109" i="2"/>
  <c r="K115" i="2"/>
  <c r="J115" i="2"/>
  <c r="H109" i="2"/>
  <c r="G109" i="2"/>
  <c r="J106" i="2"/>
  <c r="J104" i="2"/>
  <c r="K104" i="2"/>
  <c r="K82" i="2"/>
  <c r="J82" i="2"/>
  <c r="K61" i="2"/>
  <c r="J61" i="2"/>
  <c r="J38" i="2"/>
  <c r="E47" i="2"/>
  <c r="F47" i="2"/>
  <c r="E48" i="2"/>
  <c r="F48" i="2"/>
  <c r="E49" i="2"/>
  <c r="F49" i="2"/>
  <c r="E50" i="2"/>
  <c r="F50" i="2"/>
  <c r="E51" i="2"/>
  <c r="F51" i="2"/>
  <c r="E52" i="2"/>
  <c r="F52" i="2"/>
  <c r="E40" i="2"/>
  <c r="F40" i="2"/>
  <c r="E39" i="2"/>
  <c r="F39" i="2"/>
  <c r="O115" i="2" l="1"/>
  <c r="N115" i="2"/>
  <c r="H6" i="2" l="1"/>
  <c r="I6" i="2"/>
  <c r="G6" i="2"/>
  <c r="K105" i="2" l="1"/>
  <c r="J105" i="2"/>
  <c r="C6" i="2" l="1"/>
  <c r="D6" i="2"/>
  <c r="M6" i="2" s="1"/>
  <c r="F111" i="2"/>
  <c r="E111" i="2"/>
  <c r="E24" i="2"/>
  <c r="F24" i="2"/>
  <c r="E19" i="2"/>
  <c r="E20" i="2"/>
  <c r="F20" i="2"/>
  <c r="E67" i="2" l="1"/>
  <c r="F67" i="2"/>
  <c r="E65" i="2"/>
  <c r="F65" i="2"/>
  <c r="E77" i="2"/>
  <c r="E42" i="2"/>
  <c r="F42" i="2"/>
  <c r="F43" i="2"/>
  <c r="E44" i="2"/>
  <c r="F44" i="2"/>
  <c r="E45" i="2"/>
  <c r="F45" i="2"/>
  <c r="E36" i="2"/>
  <c r="F36" i="2"/>
  <c r="F37" i="2"/>
  <c r="E35" i="2"/>
  <c r="M65" i="2"/>
  <c r="M112" i="2"/>
  <c r="M113" i="2"/>
  <c r="M111" i="2"/>
  <c r="J91" i="2"/>
  <c r="K89" i="2"/>
  <c r="J89" i="2"/>
  <c r="K88" i="2"/>
  <c r="J88" i="2"/>
  <c r="K87" i="2"/>
  <c r="K85" i="2"/>
  <c r="J85" i="2"/>
  <c r="K84" i="2"/>
  <c r="J84" i="2"/>
  <c r="K83" i="2"/>
  <c r="J83" i="2"/>
  <c r="J78" i="2"/>
  <c r="K78" i="2"/>
  <c r="K70" i="2"/>
  <c r="J70" i="2"/>
  <c r="K67" i="2"/>
  <c r="J67" i="2"/>
  <c r="K63" i="2"/>
  <c r="J63" i="2"/>
  <c r="K48" i="2"/>
  <c r="J48" i="2"/>
  <c r="K47" i="2"/>
  <c r="J47" i="2"/>
  <c r="K45" i="2"/>
  <c r="K44" i="2"/>
  <c r="J44" i="2"/>
  <c r="J41" i="2"/>
  <c r="J33" i="2"/>
  <c r="J102" i="2"/>
  <c r="K102" i="2"/>
  <c r="J68" i="2"/>
  <c r="J51" i="2"/>
  <c r="J45" i="2"/>
  <c r="J35" i="2"/>
  <c r="J32" i="2"/>
  <c r="K32" i="2"/>
  <c r="I73" i="2"/>
  <c r="I25" i="2"/>
  <c r="G25" i="2"/>
  <c r="I53" i="2"/>
  <c r="H53" i="2"/>
  <c r="G53" i="2"/>
  <c r="I64" i="2"/>
  <c r="G64" i="2"/>
  <c r="G73" i="2"/>
  <c r="J21" i="2"/>
  <c r="K21" i="2"/>
  <c r="C109" i="2"/>
  <c r="D109" i="2"/>
  <c r="C73" i="2"/>
  <c r="D73" i="2"/>
  <c r="F9" i="2"/>
  <c r="F10" i="2"/>
  <c r="F11" i="2"/>
  <c r="F12" i="2"/>
  <c r="E9" i="2"/>
  <c r="E10" i="2"/>
  <c r="E11" i="2"/>
  <c r="E12" i="2"/>
  <c r="G116" i="2" l="1"/>
  <c r="G120" i="2" s="1"/>
  <c r="O111" i="2"/>
  <c r="O112" i="2"/>
  <c r="N65" i="2"/>
  <c r="K69" i="2"/>
  <c r="K68" i="2"/>
  <c r="N113" i="2"/>
  <c r="K46" i="2"/>
  <c r="K51" i="2"/>
  <c r="J46" i="2"/>
  <c r="J69" i="2"/>
  <c r="N111" i="2"/>
  <c r="O113" i="2"/>
  <c r="N112" i="2"/>
  <c r="O65" i="2"/>
  <c r="H25" i="2"/>
  <c r="J12" i="2" l="1"/>
  <c r="K12" i="2"/>
  <c r="J30" i="2"/>
  <c r="J103" i="2"/>
  <c r="K103" i="2"/>
  <c r="F82" i="2" l="1"/>
  <c r="F75" i="2" l="1"/>
  <c r="E34" i="2" l="1"/>
  <c r="F34" i="2"/>
  <c r="E41" i="2"/>
  <c r="F41" i="2"/>
  <c r="K41" i="2"/>
  <c r="J96" i="2"/>
  <c r="K96" i="2"/>
  <c r="J81" i="2"/>
  <c r="E26" i="2"/>
  <c r="F26" i="2"/>
  <c r="M26" i="2"/>
  <c r="C64" i="2"/>
  <c r="D64" i="2"/>
  <c r="N26" i="2" l="1"/>
  <c r="O26" i="2"/>
  <c r="H64" i="2"/>
  <c r="M110" i="2"/>
  <c r="M108" i="2"/>
  <c r="M93" i="2"/>
  <c r="M74" i="2"/>
  <c r="M54" i="2"/>
  <c r="F113" i="2"/>
  <c r="F112" i="2"/>
  <c r="F110" i="2"/>
  <c r="F108" i="2"/>
  <c r="F93" i="2"/>
  <c r="F90" i="2"/>
  <c r="F86" i="2"/>
  <c r="F81" i="2"/>
  <c r="F80" i="2"/>
  <c r="F79" i="2"/>
  <c r="F77" i="2"/>
  <c r="F76" i="2"/>
  <c r="F74" i="2"/>
  <c r="F72" i="2"/>
  <c r="F71" i="2"/>
  <c r="F70" i="2"/>
  <c r="F68" i="2"/>
  <c r="F66" i="2"/>
  <c r="F62" i="2"/>
  <c r="F60" i="2"/>
  <c r="F59" i="2"/>
  <c r="F58" i="2"/>
  <c r="F57" i="2"/>
  <c r="F56" i="2"/>
  <c r="F55" i="2"/>
  <c r="F54" i="2"/>
  <c r="F38" i="2"/>
  <c r="F35" i="2"/>
  <c r="F33" i="2"/>
  <c r="F32" i="2"/>
  <c r="F31" i="2"/>
  <c r="F30" i="2"/>
  <c r="F29" i="2"/>
  <c r="F28" i="2"/>
  <c r="F27" i="2"/>
  <c r="F23" i="2"/>
  <c r="F22" i="2"/>
  <c r="F19" i="2"/>
  <c r="F15" i="2"/>
  <c r="F14" i="2"/>
  <c r="F13" i="2"/>
  <c r="F8" i="2"/>
  <c r="E113" i="2"/>
  <c r="E112" i="2"/>
  <c r="E110" i="2"/>
  <c r="E108" i="2"/>
  <c r="E93" i="2"/>
  <c r="E81" i="2"/>
  <c r="E80" i="2"/>
  <c r="E79" i="2"/>
  <c r="E76" i="2"/>
  <c r="E74" i="2"/>
  <c r="E72" i="2"/>
  <c r="E71" i="2"/>
  <c r="E68" i="2"/>
  <c r="E66" i="2"/>
  <c r="E62" i="2"/>
  <c r="E60" i="2"/>
  <c r="E59" i="2"/>
  <c r="E58" i="2"/>
  <c r="E57" i="2"/>
  <c r="E56" i="2"/>
  <c r="E55" i="2"/>
  <c r="E54" i="2"/>
  <c r="E38" i="2"/>
  <c r="E33" i="2"/>
  <c r="E32" i="2"/>
  <c r="E31" i="2"/>
  <c r="E29" i="2"/>
  <c r="E28" i="2"/>
  <c r="E27" i="2"/>
  <c r="E23" i="2"/>
  <c r="E22" i="2"/>
  <c r="E15" i="2"/>
  <c r="E8" i="2"/>
  <c r="E7" i="2"/>
  <c r="C53" i="2"/>
  <c r="E73" i="2"/>
  <c r="D107" i="2"/>
  <c r="D92" i="2"/>
  <c r="E64" i="2"/>
  <c r="D53" i="2"/>
  <c r="D25" i="2" l="1"/>
  <c r="C25" i="2"/>
  <c r="D116" i="2"/>
  <c r="M92" i="2"/>
  <c r="E53" i="2"/>
  <c r="E6" i="2"/>
  <c r="F73" i="2"/>
  <c r="F53" i="2"/>
  <c r="M73" i="2"/>
  <c r="F64" i="2"/>
  <c r="F6" i="2"/>
  <c r="F25" i="2" l="1"/>
  <c r="E25" i="2"/>
  <c r="D120" i="2"/>
  <c r="O108" i="2"/>
  <c r="M107" i="2"/>
  <c r="C107" i="2"/>
  <c r="K101" i="2"/>
  <c r="J101" i="2"/>
  <c r="K100" i="2"/>
  <c r="J100" i="2"/>
  <c r="K99" i="2"/>
  <c r="J99" i="2"/>
  <c r="K98" i="2"/>
  <c r="J98" i="2"/>
  <c r="K97" i="2"/>
  <c r="J97" i="2"/>
  <c r="K93" i="2"/>
  <c r="J93" i="2"/>
  <c r="J92" i="2"/>
  <c r="C92" i="2"/>
  <c r="K91" i="2"/>
  <c r="K86" i="2"/>
  <c r="J86" i="2"/>
  <c r="K81" i="2"/>
  <c r="K79" i="2"/>
  <c r="J79" i="2"/>
  <c r="K77" i="2"/>
  <c r="J77" i="2"/>
  <c r="K74" i="2"/>
  <c r="J74" i="2"/>
  <c r="H73" i="2"/>
  <c r="H116" i="2" s="1"/>
  <c r="H120" i="2" s="1"/>
  <c r="H121" i="2" s="1"/>
  <c r="K66" i="2"/>
  <c r="J66" i="2"/>
  <c r="M64" i="2"/>
  <c r="M53" i="2"/>
  <c r="K38" i="2"/>
  <c r="K35" i="2"/>
  <c r="K33" i="2"/>
  <c r="K31" i="2"/>
  <c r="J31" i="2"/>
  <c r="K30" i="2"/>
  <c r="K28" i="2"/>
  <c r="J28" i="2"/>
  <c r="K27" i="2"/>
  <c r="J27" i="2"/>
  <c r="M25" i="2"/>
  <c r="J7" i="2"/>
  <c r="C116" i="2" l="1"/>
  <c r="C120" i="2" s="1"/>
  <c r="O92" i="2"/>
  <c r="F107" i="2"/>
  <c r="E107" i="2"/>
  <c r="F92" i="2"/>
  <c r="E92" i="2"/>
  <c r="N107" i="2"/>
  <c r="F109" i="2"/>
  <c r="E109" i="2"/>
  <c r="O110" i="2"/>
  <c r="J6" i="2"/>
  <c r="N7" i="2"/>
  <c r="N74" i="2"/>
  <c r="K92" i="2"/>
  <c r="O93" i="2"/>
  <c r="N108" i="2"/>
  <c r="N93" i="2"/>
  <c r="N110" i="2"/>
  <c r="N54" i="2"/>
  <c r="K6" i="2"/>
  <c r="O7" i="2"/>
  <c r="J25" i="2"/>
  <c r="K53" i="2"/>
  <c r="O54" i="2"/>
  <c r="K25" i="2"/>
  <c r="J53" i="2"/>
  <c r="J64" i="2"/>
  <c r="K73" i="2"/>
  <c r="O74" i="2"/>
  <c r="K64" i="2"/>
  <c r="J73" i="2"/>
  <c r="L121" i="2" l="1"/>
  <c r="L122" i="2" s="1"/>
  <c r="O6" i="2"/>
  <c r="N92" i="2"/>
  <c r="N53" i="2"/>
  <c r="O107" i="2"/>
  <c r="F116" i="2"/>
  <c r="E116" i="2"/>
  <c r="O25" i="2"/>
  <c r="N73" i="2"/>
  <c r="N6" i="2"/>
  <c r="O64" i="2"/>
  <c r="O73" i="2"/>
  <c r="N25" i="2"/>
  <c r="N64" i="2"/>
  <c r="O53" i="2"/>
  <c r="K109" i="2" l="1"/>
  <c r="J109" i="2"/>
  <c r="I116" i="2"/>
  <c r="K116" i="2" s="1"/>
  <c r="M109" i="2"/>
  <c r="O109" i="2" s="1"/>
  <c r="N109" i="2" l="1"/>
  <c r="N116" i="2"/>
  <c r="I120" i="2"/>
  <c r="J116" i="2"/>
  <c r="M121" i="2" l="1"/>
</calcChain>
</file>

<file path=xl/sharedStrings.xml><?xml version="1.0" encoding="utf-8"?>
<sst xmlns="http://schemas.openxmlformats.org/spreadsheetml/2006/main" count="412" uniqueCount="367">
  <si>
    <t>Загальний фонд</t>
  </si>
  <si>
    <t>Спеціальний фонд</t>
  </si>
  <si>
    <t>Податки на доходи, податки на прибуток, податки на збільшення ринкової вартості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</si>
  <si>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</si>
  <si>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</si>
  <si>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</si>
  <si>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</si>
  <si>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</si>
  <si>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</si>
  <si>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</si>
  <si>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</si>
  <si>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</si>
  <si>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</si>
  <si>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</si>
  <si>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</si>
  <si>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</si>
  <si>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</si>
  <si>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</si>
  <si>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</si>
  <si>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</si>
  <si>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</si>
  <si>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</si>
  <si>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</si>
  <si>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</si>
  <si>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</si>
  <si>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</si>
  <si>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</si>
  <si>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</si>
  <si>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</si>
  <si>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</si>
  <si>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</si>
  <si>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</si>
  <si>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</si>
  <si>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</si>
  <si>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</si>
  <si>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</si>
  <si>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</si>
  <si>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</si>
  <si>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</si>
  <si>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</si>
  <si>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</si>
  <si>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</si>
  <si>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</si>
  <si>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</si>
  <si>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</si>
  <si>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</si>
  <si>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</si>
  <si>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</si>
  <si>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</si>
  <si>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</si>
  <si>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</si>
  <si>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</si>
  <si>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</si>
  <si>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</si>
  <si>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</si>
  <si>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</si>
  <si>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</si>
  <si>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</si>
  <si>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</si>
  <si>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</si>
  <si>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</si>
  <si>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</si>
  <si>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</si>
  <si>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</si>
  <si>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</si>
  <si>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</si>
  <si>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</si>
  <si>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</si>
  <si>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</si>
  <si>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</si>
  <si>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</si>
  <si>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</si>
  <si>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</si>
  <si>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</si>
  <si>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</si>
  <si>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</si>
  <si>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</si>
  <si>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</si>
  <si>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</si>
  <si>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</si>
  <si>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</si>
  <si>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</si>
  <si>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</si>
  <si>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</si>
  <si>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(грн.)</t>
  </si>
  <si>
    <t>Найменування згідно з Класифікацією доходів бюджету</t>
  </si>
  <si>
    <t xml:space="preserve">Код </t>
  </si>
  <si>
    <t xml:space="preserve">Виконання </t>
  </si>
  <si>
    <t>%</t>
  </si>
  <si>
    <t>відхиленння</t>
  </si>
  <si>
    <t>Звіт</t>
  </si>
  <si>
    <t>Всього доходів без урахування міжбюджетних трансфертів</t>
  </si>
  <si>
    <t>Всього доходів</t>
  </si>
  <si>
    <t>І. Доходи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</si>
  <si>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</si>
  <si>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ІІ. Видатки</t>
  </si>
  <si>
    <t>Код головного розпорядника коштів/КПКВ</t>
  </si>
  <si>
    <t>Назва головного розпорядника коштів                                                                    Назва підрозділу бюджетної класифікації</t>
  </si>
  <si>
    <t>Разом по фондах</t>
  </si>
  <si>
    <t>Виконання</t>
  </si>
  <si>
    <t>відхилення</t>
  </si>
  <si>
    <t>02</t>
  </si>
  <si>
    <t>Виконавчий комітет Мукачівської міської ради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</si>
  <si>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</si>
  <si>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</si>
  <si>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</si>
  <si>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</si>
  <si>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</si>
  <si>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</si>
  <si>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</si>
  <si>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</si>
  <si>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</si>
  <si>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</si>
  <si>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Заходи з енергозбереження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</si>
  <si>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</si>
  <si>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</si>
  <si>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</si>
  <si>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</si>
  <si>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06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</si>
  <si>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</si>
  <si>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</si>
  <si>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</si>
  <si>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</si>
  <si>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Компенсаційні виплати на пільговий проїзд автомобільним транспортом окремим категоріям громадян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</si>
  <si>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</si>
  <si>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</si>
  <si>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</si>
  <si>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</si>
  <si>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</si>
  <si>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</si>
  <si>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0615012</t>
  </si>
  <si>
    <t>Проведення навчально-тренувальних зборів і змагань з неолімпійських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</si>
  <si>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</si>
  <si>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</si>
  <si>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</si>
  <si>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</si>
  <si>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</si>
  <si>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 та заходи у сфері охорони здоров`я</t>
  </si>
  <si>
    <t>08</t>
  </si>
  <si>
    <t>0810160</t>
  </si>
  <si>
    <t>0813033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</si>
  <si>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</si>
  <si>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</si>
  <si>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</si>
  <si>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</si>
  <si>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</si>
  <si>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0813242</t>
  </si>
  <si>
    <t>10</t>
  </si>
  <si>
    <t>1014010</t>
  </si>
  <si>
    <t>Фінансова підтримка театрів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</si>
  <si>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</si>
  <si>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</si>
  <si>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</si>
  <si>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</si>
  <si>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</si>
  <si>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</si>
  <si>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</si>
  <si>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</si>
  <si>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</si>
  <si>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</si>
  <si>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12</t>
  </si>
  <si>
    <t>1210160</t>
  </si>
  <si>
    <t>1216013</t>
  </si>
  <si>
    <t>Забезпечення діяльності водопровідно-каналізаційного господарства</t>
  </si>
  <si>
    <t>1216015</t>
  </si>
  <si>
    <t>Забезпечення надійної та безперебійної експлуатації ліфтів</t>
  </si>
  <si>
    <t>1216030</t>
  </si>
  <si>
    <t>Організація благоустрою населених пунктів</t>
  </si>
  <si>
    <t>1216071</t>
  </si>
  <si>
    <t>1216090</t>
  </si>
  <si>
    <t>Інша діяльність у сфері житлово-комунального господарства</t>
  </si>
  <si>
    <t>1217310</t>
  </si>
  <si>
    <t>Будівництво об`єктів житлово-комунального господарства</t>
  </si>
  <si>
    <t>1217330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</si>
  <si>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</si>
  <si>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</si>
  <si>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</si>
  <si>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1217693</t>
  </si>
  <si>
    <t>1218340</t>
  </si>
  <si>
    <t>Природоохоронні заходи за рахунок цільових фондів</t>
  </si>
  <si>
    <t>15</t>
  </si>
  <si>
    <t>1510160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</si>
  <si>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</si>
  <si>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</si>
  <si>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</si>
  <si>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</si>
  <si>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1517324</t>
  </si>
  <si>
    <t>Будівництво установ та закладів культури</t>
  </si>
  <si>
    <t>1517325</t>
  </si>
  <si>
    <t>Будівництво споруд, установ та закладів фізичної культури і спорту</t>
  </si>
  <si>
    <t>1517330</t>
  </si>
  <si>
    <t>31</t>
  </si>
  <si>
    <t>3110160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</si>
  <si>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</si>
  <si>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</si>
  <si>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</si>
  <si>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37</t>
  </si>
  <si>
    <t>3710160</t>
  </si>
  <si>
    <t>3719110</t>
  </si>
  <si>
    <t>Реверсна дотація </t>
  </si>
  <si>
    <t xml:space="preserve"> </t>
  </si>
  <si>
    <t xml:space="preserve">Усього </t>
  </si>
  <si>
    <t>Субвенція з місцевого бюджету на здійснення переданих видатків у сфері освіти за рахунок коштів освітньої субвенції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</si>
  <si>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</si>
  <si>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</si>
  <si>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0610160</t>
  </si>
  <si>
    <t>0813032</t>
  </si>
  <si>
    <t>Надання пільг окремим категоріям громадян з оплати послуг зв`язку</t>
  </si>
  <si>
    <t>1010160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</si>
  <si>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</si>
  <si>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</si>
  <si>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Відділ культури Мукачівської міської ради</t>
  </si>
  <si>
    <t>Управління міського господарства Мукачівської міської ради</t>
  </si>
  <si>
    <t>Управління комунальної влавності та архітектури  Мукачівської міської ради</t>
  </si>
  <si>
    <t>Фінансове управління  Мукачівської міської ради</t>
  </si>
  <si>
    <t>Будівництво1 інших об`єктів комунальної власності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</si>
  <si>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</si>
  <si>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</si>
  <si>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Рентна плата за користування надрами для видобування корисних копалин місцевого значення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</si>
  <si>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</si>
  <si>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</si>
  <si>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1213210</t>
  </si>
  <si>
    <t>0212010</t>
  </si>
  <si>
    <t>0212111</t>
  </si>
  <si>
    <t>0212144</t>
  </si>
  <si>
    <t>0212152</t>
  </si>
  <si>
    <t>1217130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</si>
  <si>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</si>
  <si>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( грн.)</t>
  </si>
  <si>
    <t>Керівництво і управління у відповідній сфері у містах (місті Києві), селищах, селах, територіальних громадах</t>
  </si>
  <si>
    <t>0217622</t>
  </si>
  <si>
    <t>Реалізація програм і заходів в галузі туризму та курортів</t>
  </si>
  <si>
    <t>затверджено розписом на 2021 р. з урахуванням  змін</t>
  </si>
  <si>
    <t>затверджено розписом на 2021 рік з урахуванням  змін</t>
  </si>
  <si>
    <t>кошторисні призначення за 2021 рік з урахуванням змін</t>
  </si>
  <si>
    <t>Уточнений план за 2021 рік (спецфонд - кошторисні призначення)</t>
  </si>
  <si>
    <t>Управління освіти, культури, молоді та спотру Мукачівської міської ради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</si>
  <si>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</si>
  <si>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</si>
  <si>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</si>
  <si>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</si>
  <si>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</si>
  <si>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0611080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</si>
  <si>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</si>
  <si>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</si>
  <si>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</si>
  <si>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</si>
  <si>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</si>
  <si>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</si>
  <si>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</si>
  <si>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</si>
  <si>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</si>
  <si>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</si>
  <si>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</si>
  <si>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</si>
  <si>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0614010</t>
  </si>
  <si>
    <t>0614030</t>
  </si>
  <si>
    <t>0614060</t>
  </si>
  <si>
    <t>0614082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</si>
  <si>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</si>
  <si>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</si>
  <si>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 соціального захисту населення  Мукачівської міської ради</t>
  </si>
  <si>
    <t>1011080</t>
  </si>
  <si>
    <t>1210180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</si>
  <si>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</si>
  <si>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3718600</t>
  </si>
  <si>
    <t>Обслуговування місцевого боргу</t>
  </si>
  <si>
    <t>3718710</t>
  </si>
  <si>
    <t>Резервний фонд місцевого бюджету</t>
  </si>
  <si>
    <t>0217691</t>
  </si>
  <si>
    <t>0614040</t>
  </si>
  <si>
    <t>0817691</t>
  </si>
  <si>
    <t>1217350</t>
  </si>
  <si>
    <t>1217650</t>
  </si>
  <si>
    <t>1217691</t>
  </si>
  <si>
    <t>1516030</t>
  </si>
  <si>
    <t>1517310</t>
  </si>
  <si>
    <t>1517340</t>
  </si>
  <si>
    <t>Проектування, реставрація та охорона пам`яток архітектури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</si>
  <si>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</si>
  <si>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Будівництво інших об`єктів комунальної власності</t>
  </si>
  <si>
    <t xml:space="preserve"> про виконання  бюджету Мукачівської міської  територіальної громади</t>
  </si>
  <si>
    <t>Затверджено на 2021 рік з урахуванням змін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</si>
  <si>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</si>
  <si>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 корисних копалин загальнодержавного значення </t>
  </si>
  <si>
    <t>13040000</t>
  </si>
  <si>
    <t>Рентна плата за користування надрами місцевого значення</t>
  </si>
  <si>
    <t>13040200</t>
  </si>
  <si>
    <t>Рентна плата за користування надрами в цілях, не пов`язаних з видобуванням корисних копалин</t>
  </si>
  <si>
    <t>Місцеві податки та збори, що сплачуються (перераховуються) згідно з Податковим кодексом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</si>
  <si>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</si>
  <si>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</si>
  <si>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</si>
  <si>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</si>
  <si>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</si>
  <si>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</si>
  <si>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</si>
  <si>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41051200</t>
  </si>
  <si>
    <t>41055000</t>
  </si>
  <si>
    <t>Управління будівництва та інфтаструктури Мукачівської міської ради</t>
  </si>
  <si>
    <t>0217680</t>
  </si>
  <si>
    <t>Членські внески до асоціацій органів місцевого самоврядування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</si>
  <si>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</si>
  <si>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</si>
  <si>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0217390</t>
  </si>
  <si>
    <t>Розвиток мережі центрів надання адміністративних послуг</t>
  </si>
  <si>
    <t>Податкові надходження:</t>
  </si>
  <si>
    <t>Податок  та збір на доходи фізичних осіб</t>
  </si>
  <si>
    <t>16000000</t>
  </si>
  <si>
    <t>Окремі податки і збори, що зараховуються до місцевих бюджетів </t>
  </si>
  <si>
    <t>16010000</t>
  </si>
  <si>
    <t>Місцеві податки і збори, нараховані до 1 січня 2011 року </t>
  </si>
  <si>
    <t>16012200</t>
  </si>
  <si>
    <t>Місцеві податки, нараховані до 1 січня 2011 року</t>
  </si>
  <si>
    <t>18040000</t>
  </si>
  <si>
    <t>Збір за провадження деяких видів підприємницької діяльності, що справлявся до 1 січня 2015 року </t>
  </si>
  <si>
    <t>18041900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</si>
  <si>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</si>
  <si>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19050000</t>
  </si>
  <si>
    <t>Збір за забруднення навколишнього природного середовища  </t>
  </si>
  <si>
    <t>19050200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</si>
  <si>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</si>
  <si>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</si>
  <si>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</si>
  <si>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</si>
  <si>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</si>
  <si>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 заходів, спрямованих  на забезпечення якісної, сучасної та доступної загальної середньої освіти "Нова українська школа"  за рахунок субвенції з державного бюджету місцевим бюджетам</t>
  </si>
  <si>
    <t>Керівництво і управління у відповідній сфері у містах (місті Києві), селищах, селах,  територіальних громадах</t>
  </si>
  <si>
    <t>Співфінансування заходів, що реалізуються за рахунок субвенції з державного бюджету місцевим бюджетам на реалізацію програми "Спроможня школа для кращих результатів"</t>
  </si>
  <si>
    <t>Виконання  заходів в рамках реалізації програми  "Спроможня школа для кращих результатів"  за рахунок субвенції з державного бюджету місцевим бюджетам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</si>
  <si>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</si>
  <si>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</si>
  <si>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0217368</t>
  </si>
  <si>
    <t>Виконання інвестиційних проектів за рахунок субвенцій з інших бюджетів</t>
  </si>
  <si>
    <t>1517441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</si>
  <si>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</si>
  <si>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трансфертів з інших місцевих бюджетів</t>
  </si>
  <si>
    <t>3719770</t>
  </si>
  <si>
    <t>Інші субвенції з місцевого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</si>
  <si>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</si>
  <si>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</si>
  <si>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41032700</t>
  </si>
  <si>
    <t>Субвенція з державного бюджету місцевим бюджетам на реалізацію програми `Спроможна школа для кращих результатів`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</si>
  <si>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</si>
  <si>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</si>
  <si>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41050400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</si>
  <si>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</si>
  <si>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</si>
  <si>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</si>
  <si>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41053400</t>
  </si>
  <si>
    <t>Субвенція з місцевого бюджету на виконання інвестиційних проектів</t>
  </si>
  <si>
    <t>0216083</t>
  </si>
  <si>
    <t>3717691</t>
  </si>
  <si>
    <t>виконано за 
 2021 р.</t>
  </si>
  <si>
    <t>виконано за 
2021 р.</t>
  </si>
  <si>
    <t>виконано за 
   2021 р.</t>
  </si>
  <si>
    <t xml:space="preserve"> за 2021 рік</t>
  </si>
  <si>
    <t>Фактичні надходження за 2021 рік</t>
  </si>
  <si>
    <t>Фактичні надходження за     2021 рік</t>
  </si>
  <si>
    <t>13040100</t>
  </si>
  <si>
    <t>Рентна плата за користування надрами для видобування корисних копалин місцевого значення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</si>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</sst>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0.00"/>
    <numFmt numFmtId="166" formatCode="#,##0.000"/>
  </numFmts>
  <fonts count="4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1">
    <xf numFmtId="0" fontId="0" fillId="0" borderId="0"/>
    <xf numFmtId="0" fontId="12" fillId="0" borderId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1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5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1" fillId="14" borderId="12" applyNumberFormat="0" applyAlignment="0" applyProtection="0"/>
    <xf numFmtId="0" fontId="21" fillId="13" borderId="12" applyNumberFormat="0" applyAlignment="0" applyProtection="0"/>
    <xf numFmtId="0" fontId="22" fillId="39" borderId="13" applyNumberFormat="0" applyAlignment="0" applyProtection="0"/>
    <xf numFmtId="0" fontId="22" fillId="40" borderId="13" applyNumberFormat="0" applyAlignment="0" applyProtection="0"/>
    <xf numFmtId="0" fontId="22" fillId="39" borderId="13" applyNumberFormat="0" applyAlignment="0" applyProtection="0"/>
    <xf numFmtId="0" fontId="23" fillId="39" borderId="12" applyNumberFormat="0" applyAlignment="0" applyProtection="0"/>
    <xf numFmtId="0" fontId="23" fillId="40" borderId="12" applyNumberFormat="0" applyAlignment="0" applyProtection="0"/>
    <xf numFmtId="0" fontId="23" fillId="39" borderId="12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24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42" borderId="18" applyNumberFormat="0" applyAlignment="0" applyProtection="0"/>
    <xf numFmtId="0" fontId="26" fillId="41" borderId="18" applyNumberFormat="0" applyAlignment="0" applyProtection="0"/>
    <xf numFmtId="0" fontId="18" fillId="0" borderId="0" applyNumberFormat="0" applyFill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12" fillId="0" borderId="0"/>
    <xf numFmtId="0" fontId="14" fillId="0" borderId="0"/>
    <xf numFmtId="0" fontId="33" fillId="0" borderId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45" borderId="19" applyNumberFormat="0" applyAlignment="0" applyProtection="0"/>
    <xf numFmtId="0" fontId="15" fillId="46" borderId="19" applyNumberFormat="0" applyFont="0" applyAlignment="0" applyProtection="0"/>
    <xf numFmtId="0" fontId="12" fillId="45" borderId="19" applyNumberFormat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10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8" fillId="0" borderId="0"/>
    <xf numFmtId="0" fontId="7" fillId="0" borderId="0"/>
    <xf numFmtId="9" fontId="15" fillId="0" borderId="0" applyFont="0" applyFill="0" applyBorder="0" applyAlignment="0" applyProtection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" fillId="0" borderId="0"/>
    <xf numFmtId="0" fontId="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34" fillId="2" borderId="0" xfId="3" applyFont="1" applyFill="1"/>
    <xf numFmtId="0" fontId="35" fillId="2" borderId="0" xfId="3" applyFont="1" applyFill="1"/>
    <xf numFmtId="0" fontId="34" fillId="2" borderId="0" xfId="3" applyFont="1" applyFill="1" applyAlignment="1">
      <alignment horizontal="left"/>
    </xf>
    <xf numFmtId="3" fontId="34" fillId="2" borderId="0" xfId="3" applyNumberFormat="1" applyFont="1" applyFill="1" applyBorder="1" applyAlignment="1">
      <alignment horizontal="left"/>
    </xf>
    <xf numFmtId="0" fontId="34" fillId="2" borderId="0" xfId="0" applyFont="1" applyFill="1" applyAlignment="1">
      <alignment wrapText="1"/>
    </xf>
    <xf numFmtId="0" fontId="34" fillId="2" borderId="0" xfId="0" applyFont="1" applyFill="1" applyBorder="1" applyAlignment="1">
      <alignment wrapText="1"/>
    </xf>
    <xf numFmtId="0" fontId="34" fillId="2" borderId="0" xfId="3" applyFont="1" applyFill="1" applyBorder="1"/>
    <xf numFmtId="0" fontId="35" fillId="0" borderId="5" xfId="3" quotePrefix="1" applyFont="1" applyFill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left" vertical="center" wrapText="1"/>
    </xf>
    <xf numFmtId="0" fontId="34" fillId="0" borderId="5" xfId="3" quotePrefix="1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left" vertical="center" wrapText="1"/>
    </xf>
    <xf numFmtId="0" fontId="35" fillId="0" borderId="7" xfId="3" quotePrefix="1" applyFont="1" applyFill="1" applyBorder="1" applyAlignment="1">
      <alignment horizontal="center" vertical="center" wrapText="1"/>
    </xf>
    <xf numFmtId="0" fontId="35" fillId="0" borderId="8" xfId="3" applyFont="1" applyFill="1" applyBorder="1" applyAlignment="1">
      <alignment horizontal="left" vertical="center" wrapText="1"/>
    </xf>
    <xf numFmtId="0" fontId="44" fillId="2" borderId="0" xfId="3" applyFont="1" applyFill="1"/>
    <xf numFmtId="165" fontId="45" fillId="2" borderId="0" xfId="136" applyNumberFormat="1" applyFont="1" applyFill="1" applyBorder="1" applyAlignment="1">
      <alignment vertical="center" wrapText="1"/>
    </xf>
    <xf numFmtId="165" fontId="46" fillId="47" borderId="1" xfId="153" applyNumberFormat="1" applyFont="1" applyFill="1" applyBorder="1" applyAlignment="1">
      <alignment vertical="center" wrapText="1"/>
    </xf>
    <xf numFmtId="0" fontId="44" fillId="2" borderId="0" xfId="0" applyFont="1" applyFill="1"/>
    <xf numFmtId="165" fontId="47" fillId="47" borderId="1" xfId="153" applyNumberFormat="1" applyFont="1" applyFill="1" applyBorder="1" applyAlignment="1">
      <alignment vertical="center" wrapText="1"/>
    </xf>
    <xf numFmtId="3" fontId="44" fillId="2" borderId="0" xfId="0" applyNumberFormat="1" applyFont="1" applyFill="1"/>
    <xf numFmtId="4" fontId="44" fillId="2" borderId="0" xfId="0" applyNumberFormat="1" applyFont="1" applyFill="1"/>
    <xf numFmtId="9" fontId="44" fillId="2" borderId="0" xfId="143" applyFont="1" applyFill="1"/>
    <xf numFmtId="4" fontId="44" fillId="2" borderId="0" xfId="3" applyNumberFormat="1" applyFont="1" applyFill="1" applyBorder="1"/>
    <xf numFmtId="166" fontId="44" fillId="2" borderId="0" xfId="3" applyNumberFormat="1" applyFont="1" applyFill="1"/>
    <xf numFmtId="0" fontId="44" fillId="2" borderId="0" xfId="3" applyFont="1" applyFill="1" applyBorder="1"/>
    <xf numFmtId="4" fontId="44" fillId="2" borderId="0" xfId="3" applyNumberFormat="1" applyFont="1" applyFill="1"/>
    <xf numFmtId="0" fontId="34" fillId="2" borderId="0" xfId="3" applyFont="1" applyFill="1" applyAlignment="1">
      <alignment horizontal="right"/>
    </xf>
    <xf numFmtId="0" fontId="35" fillId="2" borderId="10" xfId="3" applyFont="1" applyFill="1" applyBorder="1" applyAlignment="1">
      <alignment horizontal="center" vertical="center"/>
    </xf>
    <xf numFmtId="0" fontId="35" fillId="2" borderId="21" xfId="3" applyFont="1" applyFill="1" applyBorder="1" applyAlignment="1">
      <alignment horizontal="center" vertical="center"/>
    </xf>
    <xf numFmtId="9" fontId="35" fillId="0" borderId="1" xfId="143" applyFont="1" applyFill="1" applyBorder="1" applyAlignment="1">
      <alignment horizontal="right" vertical="center"/>
    </xf>
    <xf numFmtId="4" fontId="35" fillId="0" borderId="1" xfId="3" applyNumberFormat="1" applyFont="1" applyFill="1" applyBorder="1" applyAlignment="1">
      <alignment horizontal="right" vertical="center" wrapText="1"/>
    </xf>
    <xf numFmtId="0" fontId="34" fillId="0" borderId="1" xfId="153" quotePrefix="1" applyFont="1" applyFill="1" applyBorder="1" applyAlignment="1">
      <alignment horizontal="center" vertical="center" wrapText="1"/>
    </xf>
    <xf numFmtId="0" fontId="34" fillId="0" borderId="1" xfId="153" applyFont="1" applyFill="1" applyBorder="1" applyAlignment="1">
      <alignment vertical="center" wrapText="1"/>
    </xf>
    <xf numFmtId="4" fontId="34" fillId="0" borderId="1" xfId="153" applyNumberFormat="1" applyFont="1" applyFill="1" applyBorder="1" applyAlignment="1">
      <alignment vertical="center" wrapText="1"/>
    </xf>
    <xf numFmtId="9" fontId="34" fillId="0" borderId="1" xfId="143" applyFont="1" applyFill="1" applyBorder="1" applyAlignment="1">
      <alignment horizontal="right" vertical="center"/>
    </xf>
    <xf numFmtId="4" fontId="34" fillId="0" borderId="1" xfId="153" applyNumberFormat="1" applyFont="1" applyFill="1" applyBorder="1" applyAlignment="1">
      <alignment horizontal="right" vertical="center" wrapText="1"/>
    </xf>
    <xf numFmtId="4" fontId="34" fillId="0" borderId="1" xfId="144" applyNumberFormat="1" applyFont="1" applyFill="1" applyBorder="1" applyAlignment="1">
      <alignment horizontal="right" vertical="center" wrapText="1"/>
    </xf>
    <xf numFmtId="4" fontId="34" fillId="0" borderId="1" xfId="141" applyNumberFormat="1" applyFont="1" applyFill="1" applyBorder="1" applyAlignment="1">
      <alignment horizontal="right" vertical="center" wrapText="1"/>
    </xf>
    <xf numFmtId="4" fontId="34" fillId="0" borderId="1" xfId="3" applyNumberFormat="1" applyFont="1" applyFill="1" applyBorder="1" applyAlignment="1">
      <alignment horizontal="right" vertical="center"/>
    </xf>
    <xf numFmtId="4" fontId="34" fillId="0" borderId="1" xfId="5" applyNumberFormat="1" applyFont="1" applyFill="1" applyBorder="1" applyAlignment="1">
      <alignment horizontal="right" vertical="center" wrapText="1"/>
    </xf>
    <xf numFmtId="0" fontId="33" fillId="0" borderId="1" xfId="155" applyFont="1" applyBorder="1" applyAlignment="1">
      <alignment vertical="center" wrapText="1"/>
    </xf>
    <xf numFmtId="4" fontId="34" fillId="0" borderId="1" xfId="142" applyNumberFormat="1" applyFont="1" applyFill="1" applyBorder="1" applyAlignment="1">
      <alignment horizontal="right" vertical="center" wrapText="1"/>
    </xf>
    <xf numFmtId="4" fontId="34" fillId="0" borderId="1" xfId="3" applyNumberFormat="1" applyFont="1" applyFill="1" applyBorder="1" applyAlignment="1">
      <alignment horizontal="right" vertical="center" wrapText="1"/>
    </xf>
    <xf numFmtId="4" fontId="34" fillId="0" borderId="1" xfId="137" applyNumberFormat="1" applyFont="1" applyFill="1" applyBorder="1" applyAlignment="1">
      <alignment horizontal="right" vertical="center" wrapText="1"/>
    </xf>
    <xf numFmtId="4" fontId="34" fillId="0" borderId="1" xfId="139" applyNumberFormat="1" applyFont="1" applyFill="1" applyBorder="1" applyAlignment="1">
      <alignment horizontal="right" vertical="center" wrapText="1"/>
    </xf>
    <xf numFmtId="0" fontId="34" fillId="0" borderId="25" xfId="153" quotePrefix="1" applyFont="1" applyFill="1" applyBorder="1" applyAlignment="1">
      <alignment horizontal="center" vertical="center" wrapText="1"/>
    </xf>
    <xf numFmtId="0" fontId="34" fillId="0" borderId="10" xfId="153" applyFont="1" applyFill="1" applyBorder="1" applyAlignment="1">
      <alignment vertical="center" wrapText="1"/>
    </xf>
    <xf numFmtId="4" fontId="34" fillId="0" borderId="10" xfId="153" applyNumberFormat="1" applyFont="1" applyFill="1" applyBorder="1" applyAlignment="1">
      <alignment vertical="center" wrapText="1"/>
    </xf>
    <xf numFmtId="9" fontId="34" fillId="0" borderId="10" xfId="143" applyFont="1" applyFill="1" applyBorder="1" applyAlignment="1">
      <alignment horizontal="right" vertical="center"/>
    </xf>
    <xf numFmtId="4" fontId="34" fillId="0" borderId="10" xfId="3" applyNumberFormat="1" applyFont="1" applyFill="1" applyBorder="1" applyAlignment="1">
      <alignment horizontal="right" vertical="center" wrapText="1"/>
    </xf>
    <xf numFmtId="4" fontId="34" fillId="0" borderId="10" xfId="5" applyNumberFormat="1" applyFont="1" applyFill="1" applyBorder="1" applyAlignment="1">
      <alignment horizontal="right" vertical="center" wrapText="1"/>
    </xf>
    <xf numFmtId="4" fontId="35" fillId="0" borderId="8" xfId="3" applyNumberFormat="1" applyFont="1" applyFill="1" applyBorder="1" applyAlignment="1">
      <alignment horizontal="right" vertical="center"/>
    </xf>
    <xf numFmtId="9" fontId="35" fillId="0" borderId="8" xfId="143" applyFont="1" applyFill="1" applyBorder="1" applyAlignment="1">
      <alignment horizontal="right" vertical="center"/>
    </xf>
    <xf numFmtId="4" fontId="35" fillId="0" borderId="8" xfId="3" applyNumberFormat="1" applyFont="1" applyFill="1" applyBorder="1" applyAlignment="1">
      <alignment horizontal="right" vertical="center" wrapText="1"/>
    </xf>
    <xf numFmtId="0" fontId="36" fillId="2" borderId="0" xfId="0" applyFont="1" applyFill="1" applyAlignment="1">
      <alignment horizontal="left" wrapText="1"/>
    </xf>
    <xf numFmtId="0" fontId="37" fillId="2" borderId="0" xfId="0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0" fontId="38" fillId="2" borderId="0" xfId="0" applyFont="1" applyFill="1"/>
    <xf numFmtId="0" fontId="39" fillId="2" borderId="0" xfId="0" applyFont="1" applyFill="1" applyAlignment="1">
      <alignment horizontal="center"/>
    </xf>
    <xf numFmtId="3" fontId="40" fillId="2" borderId="0" xfId="0" applyNumberFormat="1" applyFont="1" applyFill="1" applyAlignment="1">
      <alignment horizontal="center"/>
    </xf>
    <xf numFmtId="3" fontId="39" fillId="2" borderId="0" xfId="0" applyNumberFormat="1" applyFont="1" applyFill="1" applyAlignment="1">
      <alignment horizontal="center"/>
    </xf>
    <xf numFmtId="0" fontId="37" fillId="2" borderId="0" xfId="0" applyFont="1" applyFill="1" applyAlignment="1">
      <alignment horizontal="left"/>
    </xf>
    <xf numFmtId="0" fontId="38" fillId="2" borderId="0" xfId="2" applyFont="1" applyFill="1" applyAlignment="1">
      <alignment horizontal="center"/>
    </xf>
    <xf numFmtId="0" fontId="38" fillId="2" borderId="0" xfId="2" applyFont="1" applyFill="1"/>
    <xf numFmtId="0" fontId="36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4" fontId="37" fillId="0" borderId="1" xfId="0" applyNumberFormat="1" applyFont="1" applyBorder="1" applyAlignment="1">
      <alignment horizontal="right"/>
    </xf>
    <xf numFmtId="164" fontId="37" fillId="0" borderId="1" xfId="0" applyNumberFormat="1" applyFont="1" applyBorder="1" applyAlignment="1">
      <alignment horizontal="right"/>
    </xf>
    <xf numFmtId="4" fontId="37" fillId="2" borderId="1" xfId="0" applyNumberFormat="1" applyFont="1" applyFill="1" applyBorder="1" applyAlignment="1">
      <alignment horizontal="right"/>
    </xf>
    <xf numFmtId="4" fontId="36" fillId="0" borderId="1" xfId="0" applyNumberFormat="1" applyFont="1" applyBorder="1" applyAlignment="1">
      <alignment horizontal="right"/>
    </xf>
    <xf numFmtId="164" fontId="36" fillId="0" borderId="1" xfId="0" applyNumberFormat="1" applyFont="1" applyBorder="1" applyAlignment="1">
      <alignment horizontal="right"/>
    </xf>
    <xf numFmtId="4" fontId="36" fillId="2" borderId="1" xfId="0" applyNumberFormat="1" applyFont="1" applyFill="1" applyBorder="1" applyAlignment="1">
      <alignment horizontal="right"/>
    </xf>
    <xf numFmtId="4" fontId="43" fillId="0" borderId="1" xfId="0" applyNumberFormat="1" applyFont="1" applyBorder="1" applyAlignment="1">
      <alignment horizontal="right"/>
    </xf>
    <xf numFmtId="4" fontId="42" fillId="0" borderId="1" xfId="0" applyNumberFormat="1" applyFont="1" applyBorder="1" applyAlignment="1">
      <alignment horizontal="right"/>
    </xf>
    <xf numFmtId="2" fontId="36" fillId="0" borderId="0" xfId="0" applyNumberFormat="1" applyFont="1" applyAlignment="1">
      <alignment horizontal="center" vertical="center"/>
    </xf>
    <xf numFmtId="2" fontId="36" fillId="2" borderId="0" xfId="0" applyNumberFormat="1" applyFont="1" applyFill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6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4" fontId="35" fillId="0" borderId="9" xfId="3" applyNumberFormat="1" applyFont="1" applyFill="1" applyBorder="1" applyAlignment="1">
      <alignment horizontal="right" vertical="center"/>
    </xf>
    <xf numFmtId="4" fontId="35" fillId="0" borderId="6" xfId="3" applyNumberFormat="1" applyFont="1" applyFill="1" applyBorder="1" applyAlignment="1">
      <alignment horizontal="right" vertical="center"/>
    </xf>
    <xf numFmtId="4" fontId="34" fillId="0" borderId="6" xfId="3" applyNumberFormat="1" applyFont="1" applyFill="1" applyBorder="1" applyAlignment="1">
      <alignment horizontal="right" vertical="center"/>
    </xf>
    <xf numFmtId="4" fontId="35" fillId="0" borderId="1" xfId="3" applyNumberFormat="1" applyFont="1" applyFill="1" applyBorder="1" applyAlignment="1">
      <alignment horizontal="right" vertical="center"/>
    </xf>
    <xf numFmtId="4" fontId="34" fillId="0" borderId="24" xfId="3" applyNumberFormat="1" applyFont="1" applyFill="1" applyBorder="1" applyAlignment="1">
      <alignment horizontal="right" vertical="center"/>
    </xf>
    <xf numFmtId="4" fontId="34" fillId="0" borderId="10" xfId="3" applyNumberFormat="1" applyFont="1" applyFill="1" applyBorder="1" applyAlignment="1">
      <alignment horizontal="right" vertical="center"/>
    </xf>
    <xf numFmtId="4" fontId="34" fillId="48" borderId="26" xfId="0" applyNumberFormat="1" applyFont="1" applyFill="1" applyBorder="1" applyAlignment="1">
      <alignment horizontal="right" vertical="center" wrapText="1"/>
    </xf>
    <xf numFmtId="4" fontId="34" fillId="0" borderId="26" xfId="0" applyNumberFormat="1" applyFont="1" applyFill="1" applyBorder="1" applyAlignment="1">
      <alignment horizontal="right" vertical="center" wrapText="1"/>
    </xf>
    <xf numFmtId="4" fontId="34" fillId="0" borderId="1" xfId="144" applyNumberFormat="1" applyFont="1" applyFill="1" applyBorder="1" applyAlignment="1">
      <alignment vertical="center" wrapText="1"/>
    </xf>
    <xf numFmtId="4" fontId="34" fillId="0" borderId="1" xfId="141" applyNumberFormat="1" applyFont="1" applyFill="1" applyBorder="1" applyAlignment="1">
      <alignment vertical="center" wrapText="1"/>
    </xf>
    <xf numFmtId="0" fontId="34" fillId="0" borderId="1" xfId="155" applyFont="1" applyBorder="1" applyAlignment="1">
      <alignment vertical="center" wrapText="1"/>
    </xf>
    <xf numFmtId="49" fontId="37" fillId="0" borderId="1" xfId="0" applyNumberFormat="1" applyFont="1" applyBorder="1" applyAlignment="1" applyProtection="1">
      <alignment horizontal="center" vertical="center" wrapText="1"/>
      <protection locked="0"/>
    </xf>
    <xf numFmtId="0" fontId="38" fillId="2" borderId="0" xfId="0" applyFont="1" applyFill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37" fillId="2" borderId="0" xfId="0" applyNumberFormat="1" applyFont="1" applyFill="1" applyAlignment="1">
      <alignment horizontal="center"/>
    </xf>
    <xf numFmtId="164" fontId="38" fillId="2" borderId="0" xfId="0" applyNumberFormat="1" applyFont="1" applyFill="1"/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vertical="center"/>
    </xf>
    <xf numFmtId="164" fontId="38" fillId="2" borderId="0" xfId="0" applyNumberFormat="1" applyFont="1" applyFill="1" applyAlignment="1">
      <alignment vertical="center"/>
    </xf>
    <xf numFmtId="0" fontId="36" fillId="0" borderId="0" xfId="0" applyFont="1" applyAlignment="1">
      <alignment vertical="center"/>
    </xf>
    <xf numFmtId="164" fontId="36" fillId="0" borderId="0" xfId="0" applyNumberFormat="1" applyFont="1" applyAlignment="1">
      <alignment vertical="center"/>
    </xf>
    <xf numFmtId="0" fontId="37" fillId="2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164" fontId="37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42" fillId="0" borderId="1" xfId="159" applyFont="1" applyBorder="1" applyAlignment="1">
      <alignment horizontal="center" vertical="center"/>
    </xf>
    <xf numFmtId="4" fontId="42" fillId="0" borderId="1" xfId="159" applyNumberFormat="1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 wrapText="1"/>
    </xf>
    <xf numFmtId="4" fontId="36" fillId="0" borderId="1" xfId="0" applyNumberFormat="1" applyFont="1" applyBorder="1" applyAlignment="1">
      <alignment vertical="center" wrapText="1"/>
    </xf>
    <xf numFmtId="4" fontId="42" fillId="0" borderId="1" xfId="0" applyNumberFormat="1" applyFont="1" applyBorder="1" applyAlignment="1">
      <alignment vertical="center" wrapText="1"/>
    </xf>
    <xf numFmtId="4" fontId="37" fillId="0" borderId="1" xfId="0" applyNumberFormat="1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4" fontId="35" fillId="0" borderId="1" xfId="0" applyNumberFormat="1" applyFont="1" applyBorder="1" applyAlignment="1">
      <alignment horizontal="right"/>
    </xf>
    <xf numFmtId="164" fontId="35" fillId="0" borderId="1" xfId="0" applyNumberFormat="1" applyFont="1" applyBorder="1" applyAlignment="1">
      <alignment horizontal="right"/>
    </xf>
    <xf numFmtId="4" fontId="35" fillId="2" borderId="1" xfId="0" applyNumberFormat="1" applyFont="1" applyFill="1" applyBorder="1" applyAlignment="1">
      <alignment horizontal="right"/>
    </xf>
    <xf numFmtId="0" fontId="35" fillId="0" borderId="0" xfId="0" applyFont="1"/>
    <xf numFmtId="0" fontId="42" fillId="0" borderId="1" xfId="160" applyFont="1" applyBorder="1" applyAlignment="1">
      <alignment horizontal="center" vertical="center"/>
    </xf>
    <xf numFmtId="4" fontId="42" fillId="0" borderId="1" xfId="160" applyNumberFormat="1" applyFont="1" applyBorder="1" applyAlignment="1">
      <alignment vertical="center" wrapText="1"/>
    </xf>
    <xf numFmtId="4" fontId="42" fillId="0" borderId="1" xfId="160" applyNumberFormat="1" applyFont="1" applyBorder="1" applyAlignment="1">
      <alignment horizontal="right"/>
    </xf>
    <xf numFmtId="0" fontId="36" fillId="49" borderId="1" xfId="0" applyFont="1" applyFill="1" applyBorder="1" applyAlignment="1">
      <alignment horizontal="center" vertical="center" wrapText="1"/>
    </xf>
    <xf numFmtId="49" fontId="36" fillId="49" borderId="1" xfId="0" applyNumberFormat="1" applyFont="1" applyFill="1" applyBorder="1" applyAlignment="1">
      <alignment vertical="center" wrapText="1"/>
    </xf>
    <xf numFmtId="164" fontId="36" fillId="0" borderId="0" xfId="0" applyNumberFormat="1" applyFont="1" applyAlignment="1">
      <alignment horizontal="center" vertical="center"/>
    </xf>
    <xf numFmtId="164" fontId="36" fillId="0" borderId="0" xfId="0" applyNumberFormat="1" applyFont="1"/>
    <xf numFmtId="49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Border="1" applyAlignment="1" applyProtection="1">
      <alignment horizontal="center" vertical="center" wrapText="1"/>
      <protection locked="0"/>
    </xf>
    <xf numFmtId="0" fontId="38" fillId="2" borderId="0" xfId="0" applyFont="1" applyFill="1" applyAlignment="1">
      <alignment horizontal="center" vertical="center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36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 applyProtection="1">
      <alignment horizontal="center" vertical="center"/>
      <protection locked="0"/>
    </xf>
    <xf numFmtId="49" fontId="35" fillId="2" borderId="2" xfId="3" applyNumberFormat="1" applyFont="1" applyFill="1" applyBorder="1" applyAlignment="1" applyProtection="1">
      <alignment horizontal="center" vertical="center" wrapText="1"/>
      <protection hidden="1"/>
    </xf>
    <xf numFmtId="49" fontId="35" fillId="2" borderId="5" xfId="3" applyNumberFormat="1" applyFont="1" applyFill="1" applyBorder="1" applyAlignment="1" applyProtection="1">
      <alignment horizontal="center" vertical="center" wrapText="1"/>
      <protection hidden="1"/>
    </xf>
    <xf numFmtId="49" fontId="35" fillId="2" borderId="3" xfId="3" applyNumberFormat="1" applyFont="1" applyFill="1" applyBorder="1" applyAlignment="1" applyProtection="1">
      <alignment horizontal="center" vertical="center" wrapText="1"/>
      <protection hidden="1"/>
    </xf>
    <xf numFmtId="49" fontId="3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35" fillId="2" borderId="3" xfId="3" applyFont="1" applyFill="1" applyBorder="1" applyAlignment="1">
      <alignment horizontal="center" vertical="center"/>
    </xf>
    <xf numFmtId="0" fontId="35" fillId="2" borderId="4" xfId="3" applyFont="1" applyFill="1" applyBorder="1" applyAlignment="1">
      <alignment horizontal="center" vertical="center"/>
    </xf>
    <xf numFmtId="0" fontId="35" fillId="2" borderId="1" xfId="3" applyFont="1" applyFill="1" applyBorder="1" applyAlignment="1">
      <alignment horizontal="center" vertical="center" wrapText="1"/>
    </xf>
    <xf numFmtId="0" fontId="35" fillId="2" borderId="1" xfId="3" applyFont="1" applyFill="1" applyBorder="1" applyAlignment="1">
      <alignment horizontal="center" vertical="center"/>
    </xf>
    <xf numFmtId="0" fontId="35" fillId="2" borderId="10" xfId="3" applyFont="1" applyFill="1" applyBorder="1" applyAlignment="1">
      <alignment horizontal="center" vertical="center" wrapText="1"/>
    </xf>
    <xf numFmtId="0" fontId="35" fillId="2" borderId="11" xfId="3" applyFont="1" applyFill="1" applyBorder="1" applyAlignment="1">
      <alignment horizontal="center" vertical="center" wrapText="1"/>
    </xf>
    <xf numFmtId="0" fontId="35" fillId="2" borderId="6" xfId="3" applyFont="1" applyFill="1" applyBorder="1" applyAlignment="1">
      <alignment horizontal="center" vertical="center"/>
    </xf>
    <xf numFmtId="0" fontId="35" fillId="2" borderId="23" xfId="3" applyFont="1" applyFill="1" applyBorder="1" applyAlignment="1">
      <alignment horizontal="center" vertical="center"/>
    </xf>
    <xf numFmtId="0" fontId="35" fillId="2" borderId="22" xfId="3" applyFont="1" applyFill="1" applyBorder="1" applyAlignment="1">
      <alignment horizontal="center" vertical="center"/>
    </xf>
  </cellXfs>
  <cellStyles count="161">
    <cellStyle name="20% - Акцент1" xfId="6" xr:uid="{00000000-0005-0000-0000-000000000000}"/>
    <cellStyle name="20% — акцент1" xfId="7" xr:uid="{00000000-0005-0000-0000-000001000000}"/>
    <cellStyle name="20% - Акцент1 2" xfId="8" xr:uid="{00000000-0005-0000-0000-000002000000}"/>
    <cellStyle name="20% - Акцент1 2 2" xfId="9" xr:uid="{00000000-0005-0000-0000-000003000000}"/>
    <cellStyle name="20% - Акцент2" xfId="10" xr:uid="{00000000-0005-0000-0000-000004000000}"/>
    <cellStyle name="20% — акцент2" xfId="11" xr:uid="{00000000-0005-0000-0000-000005000000}"/>
    <cellStyle name="20% - Акцент2 2" xfId="12" xr:uid="{00000000-0005-0000-0000-000006000000}"/>
    <cellStyle name="20% - Акцент2 2 2" xfId="13" xr:uid="{00000000-0005-0000-0000-000007000000}"/>
    <cellStyle name="20% - Акцент3" xfId="14" xr:uid="{00000000-0005-0000-0000-000008000000}"/>
    <cellStyle name="20% — акцент3" xfId="15" xr:uid="{00000000-0005-0000-0000-000009000000}"/>
    <cellStyle name="20% - Акцент3 2" xfId="16" xr:uid="{00000000-0005-0000-0000-00000A000000}"/>
    <cellStyle name="20% - Акцент3 2 2" xfId="17" xr:uid="{00000000-0005-0000-0000-00000B000000}"/>
    <cellStyle name="20% - Акцент4" xfId="18" xr:uid="{00000000-0005-0000-0000-00000C000000}"/>
    <cellStyle name="20% — акцент4" xfId="19" xr:uid="{00000000-0005-0000-0000-00000D000000}"/>
    <cellStyle name="20% - Акцент4 2" xfId="20" xr:uid="{00000000-0005-0000-0000-00000E000000}"/>
    <cellStyle name="20% - Акцент4 2 2" xfId="21" xr:uid="{00000000-0005-0000-0000-00000F000000}"/>
    <cellStyle name="20% - Акцент5" xfId="22" xr:uid="{00000000-0005-0000-0000-000010000000}"/>
    <cellStyle name="20% — акцент5" xfId="23" xr:uid="{00000000-0005-0000-0000-000011000000}"/>
    <cellStyle name="20% - Акцент5 2" xfId="24" xr:uid="{00000000-0005-0000-0000-000012000000}"/>
    <cellStyle name="20% - Акцент5 2 2" xfId="25" xr:uid="{00000000-0005-0000-0000-000013000000}"/>
    <cellStyle name="20% - Акцент6" xfId="26" xr:uid="{00000000-0005-0000-0000-000014000000}"/>
    <cellStyle name="20% — акцент6" xfId="27" xr:uid="{00000000-0005-0000-0000-000015000000}"/>
    <cellStyle name="20% - Акцент6 2" xfId="28" xr:uid="{00000000-0005-0000-0000-000016000000}"/>
    <cellStyle name="20% - Акцент6 2 2" xfId="29" xr:uid="{00000000-0005-0000-0000-000017000000}"/>
    <cellStyle name="40% - Акцент1" xfId="30" xr:uid="{00000000-0005-0000-0000-000018000000}"/>
    <cellStyle name="40% — акцент1" xfId="31" xr:uid="{00000000-0005-0000-0000-000019000000}"/>
    <cellStyle name="40% - Акцент1 2" xfId="32" xr:uid="{00000000-0005-0000-0000-00001A000000}"/>
    <cellStyle name="40% - Акцент1 2 2" xfId="33" xr:uid="{00000000-0005-0000-0000-00001B000000}"/>
    <cellStyle name="40% - Акцент2" xfId="34" xr:uid="{00000000-0005-0000-0000-00001C000000}"/>
    <cellStyle name="40% — акцент2" xfId="35" xr:uid="{00000000-0005-0000-0000-00001D000000}"/>
    <cellStyle name="40% - Акцент2 2" xfId="36" xr:uid="{00000000-0005-0000-0000-00001E000000}"/>
    <cellStyle name="40% - Акцент2 2 2" xfId="37" xr:uid="{00000000-0005-0000-0000-00001F000000}"/>
    <cellStyle name="40% - Акцент3" xfId="38" xr:uid="{00000000-0005-0000-0000-000020000000}"/>
    <cellStyle name="40% — акцент3" xfId="39" xr:uid="{00000000-0005-0000-0000-000021000000}"/>
    <cellStyle name="40% - Акцент3 2" xfId="40" xr:uid="{00000000-0005-0000-0000-000022000000}"/>
    <cellStyle name="40% - Акцент3 2 2" xfId="41" xr:uid="{00000000-0005-0000-0000-000023000000}"/>
    <cellStyle name="40% - Акцент4" xfId="42" xr:uid="{00000000-0005-0000-0000-000024000000}"/>
    <cellStyle name="40% — акцент4" xfId="43" xr:uid="{00000000-0005-0000-0000-000025000000}"/>
    <cellStyle name="40% - Акцент4 2" xfId="44" xr:uid="{00000000-0005-0000-0000-000026000000}"/>
    <cellStyle name="40% - Акцент4 2 2" xfId="45" xr:uid="{00000000-0005-0000-0000-000027000000}"/>
    <cellStyle name="40% - Акцент5" xfId="46" xr:uid="{00000000-0005-0000-0000-000028000000}"/>
    <cellStyle name="40% — акцент5" xfId="47" xr:uid="{00000000-0005-0000-0000-000029000000}"/>
    <cellStyle name="40% - Акцент5 2" xfId="48" xr:uid="{00000000-0005-0000-0000-00002A000000}"/>
    <cellStyle name="40% - Акцент5 2 2" xfId="49" xr:uid="{00000000-0005-0000-0000-00002B000000}"/>
    <cellStyle name="40% - Акцент6" xfId="50" xr:uid="{00000000-0005-0000-0000-00002C000000}"/>
    <cellStyle name="40% — акцент6" xfId="51" xr:uid="{00000000-0005-0000-0000-00002D000000}"/>
    <cellStyle name="40% - Акцент6 2" xfId="52" xr:uid="{00000000-0005-0000-0000-00002E000000}"/>
    <cellStyle name="40% - Акцент6 2 2" xfId="53" xr:uid="{00000000-0005-0000-0000-00002F000000}"/>
    <cellStyle name="60% - Акцент1" xfId="54" xr:uid="{00000000-0005-0000-0000-000030000000}"/>
    <cellStyle name="60% — акцент1" xfId="55" xr:uid="{00000000-0005-0000-0000-000031000000}"/>
    <cellStyle name="60% - Акцент1 2" xfId="56" xr:uid="{00000000-0005-0000-0000-000032000000}"/>
    <cellStyle name="60% - Акцент1 2 2" xfId="57" xr:uid="{00000000-0005-0000-0000-000033000000}"/>
    <cellStyle name="60% - Акцент2" xfId="58" xr:uid="{00000000-0005-0000-0000-000034000000}"/>
    <cellStyle name="60% — акцент2" xfId="59" xr:uid="{00000000-0005-0000-0000-000035000000}"/>
    <cellStyle name="60% - Акцент2 2" xfId="60" xr:uid="{00000000-0005-0000-0000-000036000000}"/>
    <cellStyle name="60% - Акцент2 2 2" xfId="61" xr:uid="{00000000-0005-0000-0000-000037000000}"/>
    <cellStyle name="60% - Акцент3" xfId="62" xr:uid="{00000000-0005-0000-0000-000038000000}"/>
    <cellStyle name="60% — акцент3" xfId="63" xr:uid="{00000000-0005-0000-0000-000039000000}"/>
    <cellStyle name="60% - Акцент3 2" xfId="64" xr:uid="{00000000-0005-0000-0000-00003A000000}"/>
    <cellStyle name="60% - Акцент3 2 2" xfId="65" xr:uid="{00000000-0005-0000-0000-00003B000000}"/>
    <cellStyle name="60% - Акцент4" xfId="66" xr:uid="{00000000-0005-0000-0000-00003C000000}"/>
    <cellStyle name="60% — акцент4" xfId="67" xr:uid="{00000000-0005-0000-0000-00003D000000}"/>
    <cellStyle name="60% - Акцент4 2" xfId="68" xr:uid="{00000000-0005-0000-0000-00003E000000}"/>
    <cellStyle name="60% - Акцент4 2 2" xfId="69" xr:uid="{00000000-0005-0000-0000-00003F000000}"/>
    <cellStyle name="60% - Акцент5" xfId="70" xr:uid="{00000000-0005-0000-0000-000040000000}"/>
    <cellStyle name="60% — акцент5" xfId="71" xr:uid="{00000000-0005-0000-0000-000041000000}"/>
    <cellStyle name="60% - Акцент5 2" xfId="72" xr:uid="{00000000-0005-0000-0000-000042000000}"/>
    <cellStyle name="60% - Акцент5 2 2" xfId="73" xr:uid="{00000000-0005-0000-0000-000043000000}"/>
    <cellStyle name="60% - Акцент6" xfId="74" xr:uid="{00000000-0005-0000-0000-000044000000}"/>
    <cellStyle name="60% — акцент6" xfId="75" xr:uid="{00000000-0005-0000-0000-000045000000}"/>
    <cellStyle name="60% - Акцент6 2" xfId="76" xr:uid="{00000000-0005-0000-0000-000046000000}"/>
    <cellStyle name="60% - Акцент6 2 2" xfId="77" xr:uid="{00000000-0005-0000-0000-000047000000}"/>
    <cellStyle name="Акцент1" xfId="78" xr:uid="{00000000-0005-0000-0000-000048000000}"/>
    <cellStyle name="Акцент1 2" xfId="79" xr:uid="{00000000-0005-0000-0000-000049000000}"/>
    <cellStyle name="Акцент1 2 2" xfId="80" xr:uid="{00000000-0005-0000-0000-00004A000000}"/>
    <cellStyle name="Акцент2" xfId="81" xr:uid="{00000000-0005-0000-0000-00004B000000}"/>
    <cellStyle name="Акцент2 2" xfId="82" xr:uid="{00000000-0005-0000-0000-00004C000000}"/>
    <cellStyle name="Акцент2 2 2" xfId="83" xr:uid="{00000000-0005-0000-0000-00004D000000}"/>
    <cellStyle name="Акцент3" xfId="84" xr:uid="{00000000-0005-0000-0000-00004E000000}"/>
    <cellStyle name="Акцент3 2" xfId="85" xr:uid="{00000000-0005-0000-0000-00004F000000}"/>
    <cellStyle name="Акцент3 2 2" xfId="86" xr:uid="{00000000-0005-0000-0000-000050000000}"/>
    <cellStyle name="Акцент4" xfId="87" xr:uid="{00000000-0005-0000-0000-000051000000}"/>
    <cellStyle name="Акцент4 2" xfId="88" xr:uid="{00000000-0005-0000-0000-000052000000}"/>
    <cellStyle name="Акцент4 2 2" xfId="89" xr:uid="{00000000-0005-0000-0000-000053000000}"/>
    <cellStyle name="Акцент5" xfId="90" xr:uid="{00000000-0005-0000-0000-000054000000}"/>
    <cellStyle name="Акцент5 2" xfId="91" xr:uid="{00000000-0005-0000-0000-000055000000}"/>
    <cellStyle name="Акцент5 2 2" xfId="92" xr:uid="{00000000-0005-0000-0000-000056000000}"/>
    <cellStyle name="Акцент6" xfId="93" xr:uid="{00000000-0005-0000-0000-000057000000}"/>
    <cellStyle name="Акцент6 2" xfId="94" xr:uid="{00000000-0005-0000-0000-000058000000}"/>
    <cellStyle name="Акцент6 2 2" xfId="95" xr:uid="{00000000-0005-0000-0000-000059000000}"/>
    <cellStyle name="Ввод  2" xfId="96" xr:uid="{00000000-0005-0000-0000-00005A000000}"/>
    <cellStyle name="Ввод  2 2" xfId="97" xr:uid="{00000000-0005-0000-0000-00005B000000}"/>
    <cellStyle name="Відсотковий" xfId="143" builtinId="5"/>
    <cellStyle name="Відсотковий 2" xfId="4" xr:uid="{00000000-0005-0000-0000-00005C000000}"/>
    <cellStyle name="Вывод" xfId="98" xr:uid="{00000000-0005-0000-0000-00005D000000}"/>
    <cellStyle name="Вывод 2" xfId="99" xr:uid="{00000000-0005-0000-0000-00005E000000}"/>
    <cellStyle name="Вывод 2 2" xfId="100" xr:uid="{00000000-0005-0000-0000-00005F000000}"/>
    <cellStyle name="Вычисление" xfId="101" xr:uid="{00000000-0005-0000-0000-000060000000}"/>
    <cellStyle name="Вычисление 2" xfId="102" xr:uid="{00000000-0005-0000-0000-000061000000}"/>
    <cellStyle name="Вычисление 2 2" xfId="103" xr:uid="{00000000-0005-0000-0000-000062000000}"/>
    <cellStyle name="Заголовок 1 2" xfId="105" xr:uid="{00000000-0005-0000-0000-000063000000}"/>
    <cellStyle name="Заголовок 1 3" xfId="104" xr:uid="{00000000-0005-0000-0000-000064000000}"/>
    <cellStyle name="Заголовок 2 2" xfId="106" xr:uid="{00000000-0005-0000-0000-000065000000}"/>
    <cellStyle name="Заголовок 3 2" xfId="108" xr:uid="{00000000-0005-0000-0000-000066000000}"/>
    <cellStyle name="Заголовок 3 3" xfId="107" xr:uid="{00000000-0005-0000-0000-000067000000}"/>
    <cellStyle name="Заголовок 4 2" xfId="110" xr:uid="{00000000-0005-0000-0000-000068000000}"/>
    <cellStyle name="Заголовок 4 3" xfId="109" xr:uid="{00000000-0005-0000-0000-000069000000}"/>
    <cellStyle name="Звичайний" xfId="0" builtinId="0"/>
    <cellStyle name="Звичайний 10" xfId="153" xr:uid="{00000000-0005-0000-0000-00006A000000}"/>
    <cellStyle name="Звичайний 2" xfId="3" xr:uid="{00000000-0005-0000-0000-00006B000000}"/>
    <cellStyle name="Звичайний 2 2" xfId="5" xr:uid="{00000000-0005-0000-0000-00006C000000}"/>
    <cellStyle name="Звичайний 2 2 2" xfId="112" xr:uid="{00000000-0005-0000-0000-00006D000000}"/>
    <cellStyle name="Звичайний 2 2 3" xfId="139" xr:uid="{00000000-0005-0000-0000-00006E000000}"/>
    <cellStyle name="Звичайний 2 3" xfId="113" xr:uid="{00000000-0005-0000-0000-00006F000000}"/>
    <cellStyle name="Звичайний 2 4" xfId="111" xr:uid="{00000000-0005-0000-0000-000070000000}"/>
    <cellStyle name="Звичайний 3" xfId="136" xr:uid="{00000000-0005-0000-0000-000071000000}"/>
    <cellStyle name="Звичайний 3 2" xfId="140" xr:uid="{00000000-0005-0000-0000-000072000000}"/>
    <cellStyle name="Звичайний 4" xfId="137" xr:uid="{00000000-0005-0000-0000-000073000000}"/>
    <cellStyle name="Звичайний 5" xfId="138" xr:uid="{00000000-0005-0000-0000-000074000000}"/>
    <cellStyle name="Звичайний 6" xfId="141" xr:uid="{00000000-0005-0000-0000-000075000000}"/>
    <cellStyle name="Звичайний 7" xfId="142" xr:uid="{00000000-0005-0000-0000-000076000000}"/>
    <cellStyle name="Звичайний 8" xfId="144" xr:uid="{00000000-0005-0000-0000-000077000000}"/>
    <cellStyle name="Звичайний 9" xfId="152" xr:uid="{00000000-0005-0000-0000-000078000000}"/>
    <cellStyle name="Итог" xfId="114" xr:uid="{00000000-0005-0000-0000-000079000000}"/>
    <cellStyle name="Итог 2" xfId="115" xr:uid="{00000000-0005-0000-0000-00007A000000}"/>
    <cellStyle name="Контрольная ячейка 2" xfId="116" xr:uid="{00000000-0005-0000-0000-00007B000000}"/>
    <cellStyle name="Контрольная ячейка 2 2" xfId="117" xr:uid="{00000000-0005-0000-0000-00007C000000}"/>
    <cellStyle name="Название 2" xfId="118" xr:uid="{00000000-0005-0000-0000-00007D000000}"/>
    <cellStyle name="Нейтральный 2" xfId="119" xr:uid="{00000000-0005-0000-0000-00007E000000}"/>
    <cellStyle name="Нейтральный 2 2" xfId="120" xr:uid="{00000000-0005-0000-0000-00007F000000}"/>
    <cellStyle name="Обычный 10" xfId="151" xr:uid="{00000000-0005-0000-0000-000081000000}"/>
    <cellStyle name="Обычный 10 2" xfId="158" xr:uid="{00000000-0005-0000-0000-000082000000}"/>
    <cellStyle name="Обычный 10 3" xfId="160" xr:uid="{1B185591-FE24-446F-8969-2321C855CD50}"/>
    <cellStyle name="Обычный 11" xfId="154" xr:uid="{00000000-0005-0000-0000-000083000000}"/>
    <cellStyle name="Обычный 11 2" xfId="157" xr:uid="{00000000-0005-0000-0000-000084000000}"/>
    <cellStyle name="Обычный 2" xfId="121" xr:uid="{00000000-0005-0000-0000-000085000000}"/>
    <cellStyle name="Обычный 2 2" xfId="122" xr:uid="{00000000-0005-0000-0000-000086000000}"/>
    <cellStyle name="Обычный 2 3" xfId="155" xr:uid="{00000000-0005-0000-0000-000087000000}"/>
    <cellStyle name="Обычный 2_DOD_3-4" xfId="1" xr:uid="{00000000-0005-0000-0000-000088000000}"/>
    <cellStyle name="Обычный 3" xfId="145" xr:uid="{00000000-0005-0000-0000-000089000000}"/>
    <cellStyle name="Обычный 4" xfId="123" xr:uid="{00000000-0005-0000-0000-00008A000000}"/>
    <cellStyle name="Обычный 5" xfId="146" xr:uid="{00000000-0005-0000-0000-00008B000000}"/>
    <cellStyle name="Обычный 6" xfId="147" xr:uid="{00000000-0005-0000-0000-00008C000000}"/>
    <cellStyle name="Обычный 6 2" xfId="156" xr:uid="{00000000-0005-0000-0000-00008D000000}"/>
    <cellStyle name="Обычный 6 3" xfId="159" xr:uid="{CF52BCD6-F4E8-454A-A6F4-317CA1784F05}"/>
    <cellStyle name="Обычный 7" xfId="148" xr:uid="{00000000-0005-0000-0000-00008E000000}"/>
    <cellStyle name="Обычный 8" xfId="149" xr:uid="{00000000-0005-0000-0000-00008F000000}"/>
    <cellStyle name="Обычный 9" xfId="150" xr:uid="{00000000-0005-0000-0000-000090000000}"/>
    <cellStyle name="Обычный_ZV1PIV98" xfId="2" xr:uid="{00000000-0005-0000-0000-000091000000}"/>
    <cellStyle name="Плохой" xfId="124" xr:uid="{00000000-0005-0000-0000-000092000000}"/>
    <cellStyle name="Плохой 2" xfId="125" xr:uid="{00000000-0005-0000-0000-000093000000}"/>
    <cellStyle name="Плохой 2 2" xfId="126" xr:uid="{00000000-0005-0000-0000-000094000000}"/>
    <cellStyle name="Пояснение" xfId="127" xr:uid="{00000000-0005-0000-0000-000095000000}"/>
    <cellStyle name="Пояснение 2" xfId="128" xr:uid="{00000000-0005-0000-0000-000096000000}"/>
    <cellStyle name="Примечание" xfId="129" xr:uid="{00000000-0005-0000-0000-000097000000}"/>
    <cellStyle name="Примечание 2" xfId="130" xr:uid="{00000000-0005-0000-0000-000098000000}"/>
    <cellStyle name="Примечание 2 2" xfId="131" xr:uid="{00000000-0005-0000-0000-000099000000}"/>
    <cellStyle name="Связанная ячейка 2" xfId="132" xr:uid="{00000000-0005-0000-0000-00009B000000}"/>
    <cellStyle name="Текст предупреждения 2" xfId="133" xr:uid="{00000000-0005-0000-0000-00009C000000}"/>
    <cellStyle name="Хороший 2" xfId="134" xr:uid="{00000000-0005-0000-0000-00009D000000}"/>
    <cellStyle name="Хороший 2 2" xfId="135" xr:uid="{00000000-0005-0000-0000-00009E000000}"/>
  </cellStyles>
  <dxfs count="8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138</xdr:row>
      <xdr:rowOff>0</xdr:rowOff>
    </xdr:from>
    <xdr:to>
      <xdr:col>0</xdr:col>
      <xdr:colOff>95250</xdr:colOff>
      <xdr:row>138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6B6E700-EE97-4EBF-A9DF-84D8C49BA190}"/>
            </a:ext>
          </a:extLst>
        </xdr:cNvPr>
        <xdr:cNvSpPr txBox="1">
          <a:spLocks noChangeArrowheads="1"/>
        </xdr:cNvSpPr>
      </xdr:nvSpPr>
      <xdr:spPr bwMode="auto">
        <a:xfrm>
          <a:off x="0" y="63141225"/>
          <a:ext cx="95250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%20d/Budzet%202020/&#1042;&#1080;&#1082;&#1086;&#1085;&#1072;&#1085;&#1085;&#1103;%20&#1079;&#1072;%20&#1030;%20&#1082;&#1074;&#1072;&#1088;&#1090;&#1072;&#1083;%202020%20&#1088;&#1086;&#1082;&#1091;/&#1047;&#1074;&#1110;&#1090;/&#1047;&#1074;&#1110;&#1090;%20&#1089;&#1110;&#1095;&#1077;&#1085;&#1100;-&#1073;&#1077;&#1088;&#1077;&#1079;&#1077;&#1085;&#1100;%20&#1076;&#1086;&#1093;&#1086;&#1076;&#108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 доходи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275C5-F9AA-4F38-8DFC-586D220A1109}">
  <dimension ref="A1:BH140"/>
  <sheetViews>
    <sheetView topLeftCell="A10" zoomScale="90" zoomScaleNormal="90" zoomScaleSheetLayoutView="75" workbookViewId="0">
      <pane xSplit="2" ySplit="3" topLeftCell="C13" activePane="bottomRight" state="frozen"/>
      <selection activeCell="A10" sqref="A10"/>
      <selection pane="topRight" activeCell="C10" sqref="C10"/>
      <selection pane="bottomLeft" activeCell="A13" sqref="A13"/>
      <selection pane="bottomRight" activeCell="B129" sqref="B129"/>
    </sheetView>
  </sheetViews>
  <sheetFormatPr defaultRowHeight="15" x14ac:dyDescent="0.25"/>
  <cols>
    <col min="1" max="1" width="14.5703125" style="94" customWidth="1"/>
    <col min="2" max="2" width="51" style="64" customWidth="1"/>
    <col min="3" max="3" width="16.7109375" style="94" customWidth="1"/>
    <col min="4" max="4" width="17.42578125" style="94" customWidth="1"/>
    <col min="5" max="5" width="13.85546875" style="131" customWidth="1"/>
    <col min="6" max="6" width="14.85546875" style="94" customWidth="1"/>
    <col min="7" max="7" width="14.5703125" style="94" customWidth="1"/>
    <col min="8" max="8" width="18" style="94" customWidth="1"/>
    <col min="9" max="9" width="13.5703125" style="131" customWidth="1"/>
    <col min="10" max="10" width="15.42578125" style="94" customWidth="1"/>
    <col min="11" max="11" width="17.7109375" style="79" customWidth="1"/>
    <col min="12" max="12" width="18.140625" style="94" customWidth="1"/>
    <col min="13" max="13" width="8.85546875" style="132" customWidth="1"/>
    <col min="14" max="14" width="16" style="65" customWidth="1"/>
    <col min="15" max="16384" width="9.140625" style="65"/>
  </cols>
  <sheetData>
    <row r="1" spans="1:60" s="57" customFormat="1" x14ac:dyDescent="0.25">
      <c r="A1" s="79"/>
      <c r="B1" s="54"/>
      <c r="C1" s="55"/>
      <c r="D1" s="56"/>
      <c r="E1" s="95"/>
      <c r="F1" s="56"/>
      <c r="G1" s="56"/>
      <c r="I1" s="96"/>
      <c r="K1" s="58"/>
      <c r="L1" s="138"/>
      <c r="M1" s="138"/>
      <c r="N1" s="138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1:60" s="57" customFormat="1" x14ac:dyDescent="0.25">
      <c r="A2" s="79"/>
      <c r="B2" s="54"/>
      <c r="C2" s="55"/>
      <c r="D2" s="56"/>
      <c r="E2" s="95"/>
      <c r="F2" s="56"/>
      <c r="G2" s="56"/>
      <c r="I2" s="96"/>
      <c r="K2" s="59"/>
      <c r="L2" s="139"/>
      <c r="M2" s="139"/>
      <c r="N2" s="13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</row>
    <row r="3" spans="1:60" s="57" customFormat="1" x14ac:dyDescent="0.25">
      <c r="A3" s="79"/>
      <c r="B3" s="54"/>
      <c r="C3" s="55"/>
      <c r="D3" s="56"/>
      <c r="E3" s="95"/>
      <c r="F3" s="56"/>
      <c r="G3" s="56"/>
      <c r="I3" s="96"/>
      <c r="K3" s="60"/>
      <c r="L3" s="139"/>
      <c r="M3" s="139"/>
      <c r="N3" s="13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</row>
    <row r="4" spans="1:60" s="57" customFormat="1" x14ac:dyDescent="0.25">
      <c r="A4" s="97"/>
      <c r="B4" s="61"/>
      <c r="C4" s="55"/>
      <c r="D4" s="56"/>
      <c r="E4" s="95"/>
      <c r="F4" s="56"/>
      <c r="G4" s="56"/>
      <c r="I4" s="96"/>
      <c r="K4" s="60"/>
      <c r="L4" s="139"/>
      <c r="M4" s="139"/>
      <c r="N4" s="13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s="57" customFormat="1" ht="14.25" x14ac:dyDescent="0.2">
      <c r="A5" s="140" t="s">
        <v>90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</row>
    <row r="6" spans="1:60" s="63" customFormat="1" ht="22.5" customHeight="1" x14ac:dyDescent="0.2">
      <c r="A6" s="135" t="s">
        <v>281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</row>
    <row r="7" spans="1:60" s="63" customFormat="1" ht="22.5" customHeight="1" x14ac:dyDescent="0.2">
      <c r="A7" s="135" t="s">
        <v>356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1:60" s="63" customFormat="1" ht="22.5" customHeight="1" x14ac:dyDescent="0.2">
      <c r="A8" s="98" t="s">
        <v>93</v>
      </c>
      <c r="B8" s="99"/>
      <c r="C8" s="99"/>
      <c r="D8" s="99"/>
      <c r="E8" s="100"/>
      <c r="F8" s="99"/>
      <c r="G8" s="99"/>
      <c r="H8" s="99"/>
      <c r="I8" s="100"/>
      <c r="J8" s="99"/>
      <c r="K8" s="99"/>
      <c r="L8" s="99"/>
      <c r="M8" s="100"/>
      <c r="N8" s="99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</row>
    <row r="9" spans="1:60" x14ac:dyDescent="0.25">
      <c r="B9" s="101"/>
      <c r="C9" s="101"/>
      <c r="D9" s="101"/>
      <c r="E9" s="102"/>
      <c r="F9" s="101"/>
      <c r="G9" s="101"/>
      <c r="H9" s="101"/>
      <c r="I9" s="102"/>
      <c r="J9" s="101"/>
      <c r="K9" s="103"/>
      <c r="L9" s="101"/>
      <c r="M9" s="102"/>
      <c r="N9" s="104" t="s">
        <v>84</v>
      </c>
    </row>
    <row r="10" spans="1:60" s="105" customFormat="1" ht="15.75" customHeight="1" x14ac:dyDescent="0.2">
      <c r="A10" s="134" t="s">
        <v>86</v>
      </c>
      <c r="B10" s="134" t="s">
        <v>85</v>
      </c>
      <c r="C10" s="134" t="s">
        <v>0</v>
      </c>
      <c r="D10" s="134"/>
      <c r="E10" s="134"/>
      <c r="F10" s="134"/>
      <c r="G10" s="136" t="s">
        <v>1</v>
      </c>
      <c r="H10" s="136"/>
      <c r="I10" s="136"/>
      <c r="J10" s="136"/>
      <c r="K10" s="137" t="s">
        <v>92</v>
      </c>
      <c r="L10" s="137"/>
      <c r="M10" s="137"/>
      <c r="N10" s="137"/>
    </row>
    <row r="11" spans="1:60" s="105" customFormat="1" ht="48.75" customHeight="1" x14ac:dyDescent="0.2">
      <c r="A11" s="134"/>
      <c r="B11" s="134"/>
      <c r="C11" s="134" t="s">
        <v>282</v>
      </c>
      <c r="D11" s="133" t="s">
        <v>357</v>
      </c>
      <c r="E11" s="134" t="s">
        <v>87</v>
      </c>
      <c r="F11" s="134"/>
      <c r="G11" s="134" t="s">
        <v>282</v>
      </c>
      <c r="H11" s="133" t="s">
        <v>358</v>
      </c>
      <c r="I11" s="134" t="s">
        <v>87</v>
      </c>
      <c r="J11" s="134"/>
      <c r="K11" s="134" t="s">
        <v>282</v>
      </c>
      <c r="L11" s="133" t="s">
        <v>358</v>
      </c>
      <c r="M11" s="134" t="s">
        <v>87</v>
      </c>
      <c r="N11" s="134"/>
    </row>
    <row r="12" spans="1:60" s="105" customFormat="1" ht="53.25" customHeight="1" x14ac:dyDescent="0.2">
      <c r="A12" s="134"/>
      <c r="B12" s="134"/>
      <c r="C12" s="134"/>
      <c r="D12" s="133"/>
      <c r="E12" s="106" t="s">
        <v>88</v>
      </c>
      <c r="F12" s="91" t="s">
        <v>89</v>
      </c>
      <c r="G12" s="134"/>
      <c r="H12" s="133"/>
      <c r="I12" s="106" t="s">
        <v>88</v>
      </c>
      <c r="J12" s="91" t="s">
        <v>89</v>
      </c>
      <c r="K12" s="134"/>
      <c r="L12" s="133"/>
      <c r="M12" s="106" t="s">
        <v>88</v>
      </c>
      <c r="N12" s="91" t="s">
        <v>89</v>
      </c>
    </row>
    <row r="13" spans="1:60" s="66" customFormat="1" ht="24" customHeight="1" x14ac:dyDescent="0.2">
      <c r="A13" s="93">
        <v>10000000</v>
      </c>
      <c r="B13" s="107" t="s">
        <v>306</v>
      </c>
      <c r="C13" s="67">
        <f>C14+C22+C25+C38+C47+C69</f>
        <v>803946760</v>
      </c>
      <c r="D13" s="67">
        <f>D14+D22+D25+D38+D47+D69+D44</f>
        <v>820158612.33000028</v>
      </c>
      <c r="E13" s="68">
        <f>D13/C13</f>
        <v>1.0201653307614553</v>
      </c>
      <c r="F13" s="67">
        <f>D13-C13</f>
        <v>16211852.330000281</v>
      </c>
      <c r="G13" s="67">
        <f>G14+G22+G25+G38+G47+G69</f>
        <v>159600</v>
      </c>
      <c r="H13" s="67">
        <f>H14+H22+H25+H38+H47+H69</f>
        <v>637677.45000000007</v>
      </c>
      <c r="I13" s="68">
        <f>H13/G13</f>
        <v>3.9954727443609026</v>
      </c>
      <c r="J13" s="67">
        <f>H13-G13</f>
        <v>478077.45000000007</v>
      </c>
      <c r="K13" s="69">
        <f t="shared" ref="K13:L45" si="0">C13+G13</f>
        <v>804106360</v>
      </c>
      <c r="L13" s="67">
        <f t="shared" si="0"/>
        <v>820796289.78000033</v>
      </c>
      <c r="M13" s="68">
        <f>L13/K13</f>
        <v>1.0207558733648125</v>
      </c>
      <c r="N13" s="67">
        <f>L13-K13</f>
        <v>16689929.780000329</v>
      </c>
    </row>
    <row r="14" spans="1:60" s="66" customFormat="1" ht="42" customHeight="1" x14ac:dyDescent="0.2">
      <c r="A14" s="93">
        <v>11000000</v>
      </c>
      <c r="B14" s="107" t="s">
        <v>2</v>
      </c>
      <c r="C14" s="67">
        <f>C15+C20</f>
        <v>556549460</v>
      </c>
      <c r="D14" s="67">
        <f>D15+D20</f>
        <v>569185139.31000018</v>
      </c>
      <c r="E14" s="68">
        <f t="shared" ref="E14:E78" si="1">D14/C14</f>
        <v>1.0227036053722884</v>
      </c>
      <c r="F14" s="67">
        <f t="shared" ref="F14:F78" si="2">D14-C14</f>
        <v>12635679.310000181</v>
      </c>
      <c r="G14" s="67">
        <f>G15+G20</f>
        <v>0</v>
      </c>
      <c r="H14" s="67">
        <f>H15+H20</f>
        <v>0</v>
      </c>
      <c r="I14" s="68">
        <v>0</v>
      </c>
      <c r="J14" s="67">
        <f t="shared" ref="J14:J36" si="3">H14-G14</f>
        <v>0</v>
      </c>
      <c r="K14" s="69">
        <f t="shared" si="0"/>
        <v>556549460</v>
      </c>
      <c r="L14" s="67">
        <f t="shared" si="0"/>
        <v>569185139.31000018</v>
      </c>
      <c r="M14" s="68">
        <f t="shared" ref="M14:M77" si="4">L14/K14</f>
        <v>1.0227036053722884</v>
      </c>
      <c r="N14" s="67">
        <f t="shared" ref="N14:N77" si="5">L14-K14</f>
        <v>12635679.310000181</v>
      </c>
    </row>
    <row r="15" spans="1:60" s="66" customFormat="1" ht="27.75" customHeight="1" x14ac:dyDescent="0.2">
      <c r="A15" s="93">
        <v>11010000</v>
      </c>
      <c r="B15" s="107" t="s">
        <v>307</v>
      </c>
      <c r="C15" s="67">
        <f>C16+C17+C18+C19</f>
        <v>554850560</v>
      </c>
      <c r="D15" s="67">
        <f>D16+D17+D18+D19</f>
        <v>566500977.10000014</v>
      </c>
      <c r="E15" s="68">
        <f t="shared" si="1"/>
        <v>1.020997396307936</v>
      </c>
      <c r="F15" s="67">
        <f t="shared" si="2"/>
        <v>11650417.100000143</v>
      </c>
      <c r="G15" s="67">
        <f>G16+G17+G18+G19</f>
        <v>0</v>
      </c>
      <c r="H15" s="67">
        <f>H16+H17+H18+H19</f>
        <v>0</v>
      </c>
      <c r="I15" s="68">
        <v>0</v>
      </c>
      <c r="J15" s="67">
        <f t="shared" si="3"/>
        <v>0</v>
      </c>
      <c r="K15" s="69">
        <f t="shared" si="0"/>
        <v>554850560</v>
      </c>
      <c r="L15" s="67">
        <f t="shared" si="0"/>
        <v>566500977.10000014</v>
      </c>
      <c r="M15" s="68">
        <f t="shared" si="4"/>
        <v>1.020997396307936</v>
      </c>
      <c r="N15" s="67">
        <f t="shared" si="5"/>
        <v>11650417.100000143</v>
      </c>
    </row>
    <row r="16" spans="1:60" ht="55.5" customHeight="1" x14ac:dyDescent="0.25">
      <c r="A16" s="108">
        <v>11010100</v>
      </c>
      <c r="B16" s="109" t="s">
        <v>3</v>
      </c>
      <c r="C16" s="70">
        <v>439807760</v>
      </c>
      <c r="D16" s="70">
        <v>443830570.31</v>
      </c>
      <c r="E16" s="71">
        <f t="shared" si="1"/>
        <v>1.0091467470014626</v>
      </c>
      <c r="F16" s="70">
        <f t="shared" si="2"/>
        <v>4022810.3100000024</v>
      </c>
      <c r="G16" s="70">
        <v>0</v>
      </c>
      <c r="H16" s="70">
        <v>0</v>
      </c>
      <c r="I16" s="71">
        <v>0</v>
      </c>
      <c r="J16" s="70">
        <f t="shared" si="3"/>
        <v>0</v>
      </c>
      <c r="K16" s="72">
        <f t="shared" si="0"/>
        <v>439807760</v>
      </c>
      <c r="L16" s="70">
        <f t="shared" si="0"/>
        <v>443830570.31</v>
      </c>
      <c r="M16" s="71">
        <f t="shared" si="4"/>
        <v>1.0091467470014626</v>
      </c>
      <c r="N16" s="70">
        <f t="shared" si="5"/>
        <v>4022810.3100000024</v>
      </c>
    </row>
    <row r="17" spans="1:14" ht="93" customHeight="1" x14ac:dyDescent="0.25">
      <c r="A17" s="108">
        <v>11010200</v>
      </c>
      <c r="B17" s="109" t="s">
        <v>4</v>
      </c>
      <c r="C17" s="70">
        <v>101842800</v>
      </c>
      <c r="D17" s="70">
        <v>107272420.87</v>
      </c>
      <c r="E17" s="71">
        <f t="shared" si="1"/>
        <v>1.0533137430432</v>
      </c>
      <c r="F17" s="70">
        <f t="shared" si="2"/>
        <v>5429620.8700000048</v>
      </c>
      <c r="G17" s="70">
        <v>0</v>
      </c>
      <c r="H17" s="70">
        <v>0</v>
      </c>
      <c r="I17" s="71">
        <v>0</v>
      </c>
      <c r="J17" s="70">
        <f t="shared" si="3"/>
        <v>0</v>
      </c>
      <c r="K17" s="72">
        <f t="shared" si="0"/>
        <v>101842800</v>
      </c>
      <c r="L17" s="70">
        <f t="shared" si="0"/>
        <v>107272420.87</v>
      </c>
      <c r="M17" s="71">
        <f t="shared" si="4"/>
        <v>1.0533137430432</v>
      </c>
      <c r="N17" s="70">
        <f t="shared" si="5"/>
        <v>5429620.8700000048</v>
      </c>
    </row>
    <row r="18" spans="1:14" ht="61.5" customHeight="1" x14ac:dyDescent="0.25">
      <c r="A18" s="108">
        <v>11010400</v>
      </c>
      <c r="B18" s="109" t="s">
        <v>5</v>
      </c>
      <c r="C18" s="70">
        <v>5000000</v>
      </c>
      <c r="D18" s="70">
        <v>6459126.2199999997</v>
      </c>
      <c r="E18" s="71">
        <f t="shared" si="1"/>
        <v>1.291825244</v>
      </c>
      <c r="F18" s="70">
        <f t="shared" si="2"/>
        <v>1459126.2199999997</v>
      </c>
      <c r="G18" s="70">
        <v>0</v>
      </c>
      <c r="H18" s="70">
        <v>0</v>
      </c>
      <c r="I18" s="71">
        <v>0</v>
      </c>
      <c r="J18" s="70">
        <f t="shared" si="3"/>
        <v>0</v>
      </c>
      <c r="K18" s="72">
        <f t="shared" si="0"/>
        <v>5000000</v>
      </c>
      <c r="L18" s="70">
        <f t="shared" si="0"/>
        <v>6459126.2199999997</v>
      </c>
      <c r="M18" s="71">
        <f t="shared" si="4"/>
        <v>1.291825244</v>
      </c>
      <c r="N18" s="70">
        <f t="shared" si="5"/>
        <v>1459126.2199999997</v>
      </c>
    </row>
    <row r="19" spans="1:14" ht="47.25" customHeight="1" x14ac:dyDescent="0.25">
      <c r="A19" s="108">
        <v>11010500</v>
      </c>
      <c r="B19" s="109" t="s">
        <v>6</v>
      </c>
      <c r="C19" s="70">
        <v>8200000</v>
      </c>
      <c r="D19" s="70">
        <v>8938859.6999999993</v>
      </c>
      <c r="E19" s="71">
        <f t="shared" si="1"/>
        <v>1.0901048414634145</v>
      </c>
      <c r="F19" s="70">
        <f t="shared" si="2"/>
        <v>738859.69999999925</v>
      </c>
      <c r="G19" s="70">
        <v>0</v>
      </c>
      <c r="H19" s="70">
        <v>0</v>
      </c>
      <c r="I19" s="71">
        <v>0</v>
      </c>
      <c r="J19" s="70">
        <f t="shared" si="3"/>
        <v>0</v>
      </c>
      <c r="K19" s="72">
        <f t="shared" si="0"/>
        <v>8200000</v>
      </c>
      <c r="L19" s="70">
        <f t="shared" si="0"/>
        <v>8938859.6999999993</v>
      </c>
      <c r="M19" s="71">
        <f t="shared" si="4"/>
        <v>1.0901048414634145</v>
      </c>
      <c r="N19" s="70">
        <f t="shared" si="5"/>
        <v>738859.69999999925</v>
      </c>
    </row>
    <row r="20" spans="1:14" s="66" customFormat="1" ht="19.5" customHeight="1" x14ac:dyDescent="0.2">
      <c r="A20" s="93">
        <v>11020000</v>
      </c>
      <c r="B20" s="107" t="s">
        <v>7</v>
      </c>
      <c r="C20" s="67">
        <f>C21</f>
        <v>1698900</v>
      </c>
      <c r="D20" s="67">
        <f>D21</f>
        <v>2684162.21</v>
      </c>
      <c r="E20" s="68">
        <f t="shared" si="1"/>
        <v>1.5799412619930544</v>
      </c>
      <c r="F20" s="67">
        <f t="shared" si="2"/>
        <v>985262.21</v>
      </c>
      <c r="G20" s="67">
        <f>G21</f>
        <v>0</v>
      </c>
      <c r="H20" s="67">
        <f>H21</f>
        <v>0</v>
      </c>
      <c r="I20" s="68">
        <v>0</v>
      </c>
      <c r="J20" s="67">
        <f t="shared" si="3"/>
        <v>0</v>
      </c>
      <c r="K20" s="69">
        <f t="shared" si="0"/>
        <v>1698900</v>
      </c>
      <c r="L20" s="67">
        <f t="shared" si="0"/>
        <v>2684162.21</v>
      </c>
      <c r="M20" s="68">
        <f t="shared" si="4"/>
        <v>1.5799412619930544</v>
      </c>
      <c r="N20" s="67">
        <f t="shared" si="5"/>
        <v>985262.21</v>
      </c>
    </row>
    <row r="21" spans="1:14" ht="30" customHeight="1" x14ac:dyDescent="0.25">
      <c r="A21" s="108">
        <v>11020200</v>
      </c>
      <c r="B21" s="109" t="s">
        <v>8</v>
      </c>
      <c r="C21" s="70">
        <v>1698900</v>
      </c>
      <c r="D21" s="70">
        <v>2684162.21</v>
      </c>
      <c r="E21" s="71">
        <f t="shared" si="1"/>
        <v>1.5799412619930544</v>
      </c>
      <c r="F21" s="70">
        <f t="shared" si="2"/>
        <v>985262.21</v>
      </c>
      <c r="G21" s="70">
        <v>0</v>
      </c>
      <c r="H21" s="70">
        <v>0</v>
      </c>
      <c r="I21" s="71">
        <v>0</v>
      </c>
      <c r="J21" s="70">
        <f t="shared" si="3"/>
        <v>0</v>
      </c>
      <c r="K21" s="72">
        <f t="shared" si="0"/>
        <v>1698900</v>
      </c>
      <c r="L21" s="70">
        <f t="shared" si="0"/>
        <v>2684162.21</v>
      </c>
      <c r="M21" s="71">
        <f t="shared" si="4"/>
        <v>1.5799412619930544</v>
      </c>
      <c r="N21" s="70">
        <f t="shared" si="5"/>
        <v>985262.21</v>
      </c>
    </row>
    <row r="22" spans="1:14" s="66" customFormat="1" ht="47.25" hidden="1" customHeight="1" x14ac:dyDescent="0.2">
      <c r="A22" s="93">
        <v>12000000</v>
      </c>
      <c r="B22" s="107" t="s">
        <v>9</v>
      </c>
      <c r="C22" s="67">
        <f>C23+C24</f>
        <v>0</v>
      </c>
      <c r="D22" s="67">
        <f>D23+D24</f>
        <v>0</v>
      </c>
      <c r="E22" s="68" t="e">
        <f t="shared" si="1"/>
        <v>#DIV/0!</v>
      </c>
      <c r="F22" s="67">
        <f t="shared" si="2"/>
        <v>0</v>
      </c>
      <c r="G22" s="67">
        <f>G23+G24</f>
        <v>0</v>
      </c>
      <c r="H22" s="67">
        <f>H23+H24</f>
        <v>0</v>
      </c>
      <c r="I22" s="68" t="e">
        <f t="shared" ref="I22:I34" si="6">H22/G22</f>
        <v>#DIV/0!</v>
      </c>
      <c r="J22" s="67">
        <f t="shared" si="3"/>
        <v>0</v>
      </c>
      <c r="K22" s="69">
        <f t="shared" si="0"/>
        <v>0</v>
      </c>
      <c r="L22" s="67">
        <f t="shared" si="0"/>
        <v>0</v>
      </c>
      <c r="M22" s="68" t="e">
        <f t="shared" si="4"/>
        <v>#DIV/0!</v>
      </c>
      <c r="N22" s="67">
        <f t="shared" si="5"/>
        <v>0</v>
      </c>
    </row>
    <row r="23" spans="1:14" ht="47.25" hidden="1" customHeight="1" x14ac:dyDescent="0.25">
      <c r="A23" s="108">
        <v>12020000</v>
      </c>
      <c r="B23" s="109" t="s">
        <v>10</v>
      </c>
      <c r="C23" s="70"/>
      <c r="D23" s="70"/>
      <c r="E23" s="68" t="e">
        <f t="shared" si="1"/>
        <v>#DIV/0!</v>
      </c>
      <c r="F23" s="67">
        <f t="shared" si="2"/>
        <v>0</v>
      </c>
      <c r="G23" s="70"/>
      <c r="H23" s="70"/>
      <c r="I23" s="68" t="e">
        <f t="shared" si="6"/>
        <v>#DIV/0!</v>
      </c>
      <c r="J23" s="67">
        <f t="shared" si="3"/>
        <v>0</v>
      </c>
      <c r="K23" s="69">
        <f t="shared" si="0"/>
        <v>0</v>
      </c>
      <c r="L23" s="67">
        <f t="shared" si="0"/>
        <v>0</v>
      </c>
      <c r="M23" s="68" t="e">
        <f t="shared" si="4"/>
        <v>#DIV/0!</v>
      </c>
      <c r="N23" s="67">
        <f t="shared" si="5"/>
        <v>0</v>
      </c>
    </row>
    <row r="24" spans="1:14" ht="45" hidden="1" x14ac:dyDescent="0.25">
      <c r="A24" s="108">
        <v>12020100</v>
      </c>
      <c r="B24" s="109" t="s">
        <v>11</v>
      </c>
      <c r="C24" s="70"/>
      <c r="D24" s="70"/>
      <c r="E24" s="68" t="e">
        <f t="shared" si="1"/>
        <v>#DIV/0!</v>
      </c>
      <c r="F24" s="67">
        <f t="shared" si="2"/>
        <v>0</v>
      </c>
      <c r="G24" s="70"/>
      <c r="H24" s="70"/>
      <c r="I24" s="68" t="e">
        <f t="shared" si="6"/>
        <v>#DIV/0!</v>
      </c>
      <c r="J24" s="67">
        <f t="shared" si="3"/>
        <v>0</v>
      </c>
      <c r="K24" s="69">
        <f t="shared" si="0"/>
        <v>0</v>
      </c>
      <c r="L24" s="67">
        <f t="shared" si="0"/>
        <v>0</v>
      </c>
      <c r="M24" s="68" t="e">
        <f t="shared" si="4"/>
        <v>#DIV/0!</v>
      </c>
      <c r="N24" s="67">
        <f t="shared" si="5"/>
        <v>0</v>
      </c>
    </row>
    <row r="25" spans="1:14" s="66" customFormat="1" ht="42" customHeight="1" x14ac:dyDescent="0.2">
      <c r="A25" s="93">
        <v>13000000</v>
      </c>
      <c r="B25" s="107" t="s">
        <v>12</v>
      </c>
      <c r="C25" s="67">
        <f>C29+C31+C26+C35</f>
        <v>926900</v>
      </c>
      <c r="D25" s="67">
        <f t="shared" ref="D25" si="7">D29+D31+D26+D35</f>
        <v>948951.32</v>
      </c>
      <c r="E25" s="68">
        <f t="shared" si="1"/>
        <v>1.0237903981011975</v>
      </c>
      <c r="F25" s="67">
        <f t="shared" si="2"/>
        <v>22051.319999999949</v>
      </c>
      <c r="G25" s="67">
        <f>G29+G31</f>
        <v>0</v>
      </c>
      <c r="H25" s="67">
        <f>H29+H31</f>
        <v>0</v>
      </c>
      <c r="I25" s="68">
        <v>0</v>
      </c>
      <c r="J25" s="67">
        <f t="shared" si="3"/>
        <v>0</v>
      </c>
      <c r="K25" s="69">
        <f t="shared" si="0"/>
        <v>926900</v>
      </c>
      <c r="L25" s="67">
        <f t="shared" si="0"/>
        <v>948951.32</v>
      </c>
      <c r="M25" s="68">
        <f t="shared" si="4"/>
        <v>1.0237903981011975</v>
      </c>
      <c r="N25" s="67">
        <f t="shared" si="5"/>
        <v>22051.319999999949</v>
      </c>
    </row>
    <row r="26" spans="1:14" s="66" customFormat="1" ht="27" customHeight="1" x14ac:dyDescent="0.2">
      <c r="A26" s="110">
        <v>13010000</v>
      </c>
      <c r="B26" s="111" t="s">
        <v>220</v>
      </c>
      <c r="C26" s="67">
        <f>C28+C27</f>
        <v>701900</v>
      </c>
      <c r="D26" s="67">
        <f t="shared" ref="D26" si="8">D28+D27</f>
        <v>698147.27999999991</v>
      </c>
      <c r="E26" s="68">
        <f t="shared" si="1"/>
        <v>0.99465348340219395</v>
      </c>
      <c r="F26" s="67">
        <f t="shared" si="2"/>
        <v>-3752.7200000000885</v>
      </c>
      <c r="G26" s="67">
        <v>0</v>
      </c>
      <c r="H26" s="67">
        <v>0</v>
      </c>
      <c r="I26" s="68">
        <v>0</v>
      </c>
      <c r="J26" s="67">
        <f t="shared" si="3"/>
        <v>0</v>
      </c>
      <c r="K26" s="69">
        <f t="shared" si="0"/>
        <v>701900</v>
      </c>
      <c r="L26" s="67">
        <f t="shared" si="0"/>
        <v>698147.27999999991</v>
      </c>
      <c r="M26" s="68">
        <f t="shared" si="4"/>
        <v>0.99465348340219395</v>
      </c>
      <c r="N26" s="67">
        <f t="shared" si="5"/>
        <v>-3752.7200000000885</v>
      </c>
    </row>
    <row r="27" spans="1:14" ht="47.25" customHeight="1" x14ac:dyDescent="0.25">
      <c r="A27" s="112" t="s">
        <v>339</v>
      </c>
      <c r="B27" s="113" t="s">
        <v>340</v>
      </c>
      <c r="C27" s="70">
        <v>0</v>
      </c>
      <c r="D27" s="70">
        <v>809.71</v>
      </c>
      <c r="E27" s="71">
        <v>0</v>
      </c>
      <c r="F27" s="70">
        <f t="shared" si="2"/>
        <v>809.71</v>
      </c>
      <c r="G27" s="70">
        <v>0</v>
      </c>
      <c r="H27" s="70">
        <v>0</v>
      </c>
      <c r="I27" s="71">
        <v>0</v>
      </c>
      <c r="J27" s="70">
        <f t="shared" si="3"/>
        <v>0</v>
      </c>
      <c r="K27" s="72">
        <f t="shared" si="0"/>
        <v>0</v>
      </c>
      <c r="L27" s="70">
        <f t="shared" si="0"/>
        <v>809.71</v>
      </c>
      <c r="M27" s="71">
        <v>0</v>
      </c>
      <c r="N27" s="70">
        <f t="shared" si="5"/>
        <v>809.71</v>
      </c>
    </row>
    <row r="28" spans="1:14" ht="65.25" customHeight="1" x14ac:dyDescent="0.25">
      <c r="A28" s="114">
        <v>13010200</v>
      </c>
      <c r="B28" s="115" t="s">
        <v>219</v>
      </c>
      <c r="C28" s="70">
        <v>701900</v>
      </c>
      <c r="D28" s="70">
        <v>697337.57</v>
      </c>
      <c r="E28" s="71">
        <f t="shared" si="1"/>
        <v>0.99349988602365003</v>
      </c>
      <c r="F28" s="70">
        <f t="shared" si="2"/>
        <v>-4562.4300000000512</v>
      </c>
      <c r="G28" s="70">
        <v>0</v>
      </c>
      <c r="H28" s="70">
        <v>0</v>
      </c>
      <c r="I28" s="71">
        <v>0</v>
      </c>
      <c r="J28" s="70">
        <f t="shared" si="3"/>
        <v>0</v>
      </c>
      <c r="K28" s="72">
        <f t="shared" si="0"/>
        <v>701900</v>
      </c>
      <c r="L28" s="70">
        <f t="shared" si="0"/>
        <v>697337.57</v>
      </c>
      <c r="M28" s="71">
        <f t="shared" si="4"/>
        <v>0.99349988602365003</v>
      </c>
      <c r="N28" s="70">
        <f t="shared" si="5"/>
        <v>-4562.4300000000512</v>
      </c>
    </row>
    <row r="29" spans="1:14" s="66" customFormat="1" ht="14.25" x14ac:dyDescent="0.2">
      <c r="A29" s="93">
        <v>13020000</v>
      </c>
      <c r="B29" s="107" t="s">
        <v>13</v>
      </c>
      <c r="C29" s="67">
        <f>C30</f>
        <v>0</v>
      </c>
      <c r="D29" s="67">
        <f>D30</f>
        <v>760</v>
      </c>
      <c r="E29" s="68">
        <v>0</v>
      </c>
      <c r="F29" s="67">
        <f t="shared" si="2"/>
        <v>760</v>
      </c>
      <c r="G29" s="67">
        <f>G30</f>
        <v>0</v>
      </c>
      <c r="H29" s="67">
        <f>H30</f>
        <v>0</v>
      </c>
      <c r="I29" s="68">
        <v>0</v>
      </c>
      <c r="J29" s="67">
        <f t="shared" si="3"/>
        <v>0</v>
      </c>
      <c r="K29" s="69">
        <f t="shared" si="0"/>
        <v>0</v>
      </c>
      <c r="L29" s="67">
        <f t="shared" si="0"/>
        <v>760</v>
      </c>
      <c r="M29" s="68">
        <v>0</v>
      </c>
      <c r="N29" s="67">
        <f t="shared" si="5"/>
        <v>760</v>
      </c>
    </row>
    <row r="30" spans="1:14" ht="30" x14ac:dyDescent="0.25">
      <c r="A30" s="108">
        <v>13020200</v>
      </c>
      <c r="B30" s="109" t="s">
        <v>14</v>
      </c>
      <c r="C30" s="70">
        <v>0</v>
      </c>
      <c r="D30" s="70">
        <v>760</v>
      </c>
      <c r="E30" s="71">
        <v>0</v>
      </c>
      <c r="F30" s="70">
        <f t="shared" si="2"/>
        <v>760</v>
      </c>
      <c r="G30" s="70">
        <v>0</v>
      </c>
      <c r="H30" s="70">
        <v>0</v>
      </c>
      <c r="I30" s="71">
        <v>0</v>
      </c>
      <c r="J30" s="70">
        <f t="shared" si="3"/>
        <v>0</v>
      </c>
      <c r="K30" s="72">
        <f t="shared" si="0"/>
        <v>0</v>
      </c>
      <c r="L30" s="70">
        <f t="shared" si="0"/>
        <v>760</v>
      </c>
      <c r="M30" s="71">
        <v>0</v>
      </c>
      <c r="N30" s="70">
        <f t="shared" si="5"/>
        <v>760</v>
      </c>
    </row>
    <row r="31" spans="1:14" s="66" customFormat="1" ht="28.5" x14ac:dyDescent="0.2">
      <c r="A31" s="93">
        <v>13030000</v>
      </c>
      <c r="B31" s="107" t="s">
        <v>283</v>
      </c>
      <c r="C31" s="67">
        <f>C34+C32+C33</f>
        <v>225000</v>
      </c>
      <c r="D31" s="67">
        <f>D34+D32+D33</f>
        <v>249436.68</v>
      </c>
      <c r="E31" s="68">
        <f t="shared" si="1"/>
        <v>1.1086074666666665</v>
      </c>
      <c r="F31" s="67">
        <f t="shared" si="2"/>
        <v>24436.679999999993</v>
      </c>
      <c r="G31" s="67">
        <f>G34+G32</f>
        <v>0</v>
      </c>
      <c r="H31" s="67">
        <f>H34+H32</f>
        <v>0</v>
      </c>
      <c r="I31" s="68">
        <v>0</v>
      </c>
      <c r="J31" s="67">
        <f t="shared" si="3"/>
        <v>0</v>
      </c>
      <c r="K31" s="69">
        <f t="shared" si="0"/>
        <v>225000</v>
      </c>
      <c r="L31" s="67">
        <f t="shared" si="0"/>
        <v>249436.68</v>
      </c>
      <c r="M31" s="68">
        <f t="shared" si="4"/>
        <v>1.1086074666666665</v>
      </c>
      <c r="N31" s="67">
        <f t="shared" si="5"/>
        <v>24436.679999999993</v>
      </c>
    </row>
    <row r="32" spans="1:14" ht="45" x14ac:dyDescent="0.25">
      <c r="A32" s="108">
        <v>13030100</v>
      </c>
      <c r="B32" s="109" t="s">
        <v>284</v>
      </c>
      <c r="C32" s="70">
        <v>225000</v>
      </c>
      <c r="D32" s="70">
        <v>249436.68</v>
      </c>
      <c r="E32" s="71">
        <f t="shared" si="1"/>
        <v>1.1086074666666665</v>
      </c>
      <c r="F32" s="70">
        <f t="shared" si="2"/>
        <v>24436.679999999993</v>
      </c>
      <c r="G32" s="70">
        <v>0</v>
      </c>
      <c r="H32" s="70">
        <v>0</v>
      </c>
      <c r="I32" s="71">
        <v>0</v>
      </c>
      <c r="J32" s="70">
        <f t="shared" si="3"/>
        <v>0</v>
      </c>
      <c r="K32" s="72">
        <f t="shared" si="0"/>
        <v>225000</v>
      </c>
      <c r="L32" s="70">
        <f t="shared" si="0"/>
        <v>249436.68</v>
      </c>
      <c r="M32" s="71">
        <f t="shared" si="4"/>
        <v>1.1086074666666665</v>
      </c>
      <c r="N32" s="70">
        <f t="shared" si="5"/>
        <v>24436.679999999993</v>
      </c>
    </row>
    <row r="33" spans="1:14" ht="30" hidden="1" x14ac:dyDescent="0.25">
      <c r="A33" s="114">
        <v>13030200</v>
      </c>
      <c r="B33" s="115" t="s">
        <v>218</v>
      </c>
      <c r="C33" s="70"/>
      <c r="D33" s="70"/>
      <c r="E33" s="68" t="e">
        <f t="shared" si="1"/>
        <v>#DIV/0!</v>
      </c>
      <c r="F33" s="67">
        <f t="shared" si="2"/>
        <v>0</v>
      </c>
      <c r="G33" s="70">
        <v>0</v>
      </c>
      <c r="H33" s="70">
        <v>0</v>
      </c>
      <c r="I33" s="68" t="e">
        <f t="shared" si="6"/>
        <v>#DIV/0!</v>
      </c>
      <c r="J33" s="67">
        <f t="shared" si="3"/>
        <v>0</v>
      </c>
      <c r="K33" s="72">
        <f t="shared" si="0"/>
        <v>0</v>
      </c>
      <c r="L33" s="67">
        <f t="shared" si="0"/>
        <v>0</v>
      </c>
      <c r="M33" s="68" t="e">
        <f t="shared" si="4"/>
        <v>#DIV/0!</v>
      </c>
      <c r="N33" s="67">
        <f t="shared" si="5"/>
        <v>0</v>
      </c>
    </row>
    <row r="34" spans="1:14" ht="30" hidden="1" x14ac:dyDescent="0.25">
      <c r="A34" s="108">
        <v>13030600</v>
      </c>
      <c r="B34" s="109" t="s">
        <v>15</v>
      </c>
      <c r="C34" s="70"/>
      <c r="D34" s="70"/>
      <c r="E34" s="68" t="e">
        <f t="shared" si="1"/>
        <v>#DIV/0!</v>
      </c>
      <c r="F34" s="67">
        <f t="shared" si="2"/>
        <v>0</v>
      </c>
      <c r="G34" s="70">
        <v>0</v>
      </c>
      <c r="H34" s="70">
        <v>0</v>
      </c>
      <c r="I34" s="68" t="e">
        <f t="shared" si="6"/>
        <v>#DIV/0!</v>
      </c>
      <c r="J34" s="67">
        <f t="shared" si="3"/>
        <v>0</v>
      </c>
      <c r="K34" s="72">
        <f t="shared" si="0"/>
        <v>0</v>
      </c>
      <c r="L34" s="67">
        <f t="shared" si="0"/>
        <v>0</v>
      </c>
      <c r="M34" s="68" t="e">
        <f t="shared" si="4"/>
        <v>#DIV/0!</v>
      </c>
      <c r="N34" s="67">
        <f t="shared" si="5"/>
        <v>0</v>
      </c>
    </row>
    <row r="35" spans="1:14" s="66" customFormat="1" ht="28.5" x14ac:dyDescent="0.2">
      <c r="A35" s="110" t="s">
        <v>285</v>
      </c>
      <c r="B35" s="116" t="s">
        <v>286</v>
      </c>
      <c r="C35" s="67">
        <f>C37+C36</f>
        <v>0</v>
      </c>
      <c r="D35" s="67">
        <f>D37+D36</f>
        <v>607.36</v>
      </c>
      <c r="E35" s="68">
        <v>0</v>
      </c>
      <c r="F35" s="67">
        <f t="shared" si="2"/>
        <v>607.36</v>
      </c>
      <c r="G35" s="67">
        <v>0</v>
      </c>
      <c r="H35" s="67">
        <v>0</v>
      </c>
      <c r="I35" s="68">
        <v>0</v>
      </c>
      <c r="J35" s="67">
        <f t="shared" si="3"/>
        <v>0</v>
      </c>
      <c r="K35" s="69">
        <f t="shared" si="0"/>
        <v>0</v>
      </c>
      <c r="L35" s="67">
        <f t="shared" si="0"/>
        <v>607.36</v>
      </c>
      <c r="M35" s="68">
        <v>0</v>
      </c>
      <c r="N35" s="67">
        <f t="shared" si="5"/>
        <v>607.36</v>
      </c>
    </row>
    <row r="36" spans="1:14" ht="30" x14ac:dyDescent="0.25">
      <c r="A36" s="108" t="s">
        <v>359</v>
      </c>
      <c r="B36" s="117" t="s">
        <v>360</v>
      </c>
      <c r="C36" s="70">
        <v>0</v>
      </c>
      <c r="D36" s="70">
        <v>-8.0399999999999991</v>
      </c>
      <c r="E36" s="71">
        <v>0</v>
      </c>
      <c r="F36" s="70">
        <f t="shared" si="2"/>
        <v>-8.0399999999999991</v>
      </c>
      <c r="G36" s="70">
        <v>0</v>
      </c>
      <c r="H36" s="70">
        <v>0</v>
      </c>
      <c r="I36" s="71">
        <v>0</v>
      </c>
      <c r="J36" s="70">
        <f t="shared" si="3"/>
        <v>0</v>
      </c>
      <c r="K36" s="72">
        <f t="shared" si="0"/>
        <v>0</v>
      </c>
      <c r="L36" s="70">
        <f t="shared" si="0"/>
        <v>-8.0399999999999991</v>
      </c>
      <c r="M36" s="71">
        <v>0</v>
      </c>
      <c r="N36" s="70">
        <f t="shared" si="5"/>
        <v>-8.0399999999999991</v>
      </c>
    </row>
    <row r="37" spans="1:14" ht="32.25" customHeight="1" x14ac:dyDescent="0.25">
      <c r="A37" s="114" t="s">
        <v>287</v>
      </c>
      <c r="B37" s="118" t="s">
        <v>288</v>
      </c>
      <c r="C37" s="70">
        <v>0</v>
      </c>
      <c r="D37" s="70">
        <v>615.4</v>
      </c>
      <c r="E37" s="71">
        <v>0</v>
      </c>
      <c r="F37" s="70">
        <f t="shared" si="2"/>
        <v>615.4</v>
      </c>
      <c r="G37" s="70">
        <v>0</v>
      </c>
      <c r="H37" s="70">
        <v>0</v>
      </c>
      <c r="I37" s="71">
        <v>0</v>
      </c>
      <c r="J37" s="70">
        <v>0</v>
      </c>
      <c r="K37" s="72">
        <f t="shared" si="0"/>
        <v>0</v>
      </c>
      <c r="L37" s="70">
        <f t="shared" si="0"/>
        <v>615.4</v>
      </c>
      <c r="M37" s="71">
        <v>0</v>
      </c>
      <c r="N37" s="70">
        <f t="shared" si="5"/>
        <v>615.4</v>
      </c>
    </row>
    <row r="38" spans="1:14" s="66" customFormat="1" ht="14.25" x14ac:dyDescent="0.2">
      <c r="A38" s="93">
        <v>14000000</v>
      </c>
      <c r="B38" s="107" t="s">
        <v>16</v>
      </c>
      <c r="C38" s="67">
        <f>C39+C41+C43</f>
        <v>71160000</v>
      </c>
      <c r="D38" s="67">
        <f>D39+D41+D43</f>
        <v>72056371.460000008</v>
      </c>
      <c r="E38" s="68">
        <f t="shared" si="1"/>
        <v>1.012596563518831</v>
      </c>
      <c r="F38" s="67">
        <f t="shared" si="2"/>
        <v>896371.46000000834</v>
      </c>
      <c r="G38" s="67">
        <f>G39+G41+G43</f>
        <v>0</v>
      </c>
      <c r="H38" s="67">
        <f>H39+H41+H43</f>
        <v>0</v>
      </c>
      <c r="I38" s="68">
        <v>0</v>
      </c>
      <c r="J38" s="67">
        <v>0</v>
      </c>
      <c r="K38" s="69">
        <f t="shared" si="0"/>
        <v>71160000</v>
      </c>
      <c r="L38" s="67">
        <f t="shared" si="0"/>
        <v>72056371.460000008</v>
      </c>
      <c r="M38" s="68">
        <f t="shared" si="4"/>
        <v>1.012596563518831</v>
      </c>
      <c r="N38" s="67">
        <f t="shared" si="5"/>
        <v>896371.46000000834</v>
      </c>
    </row>
    <row r="39" spans="1:14" s="66" customFormat="1" ht="28.5" x14ac:dyDescent="0.2">
      <c r="A39" s="93">
        <v>14020000</v>
      </c>
      <c r="B39" s="107" t="s">
        <v>17</v>
      </c>
      <c r="C39" s="67">
        <f>C40</f>
        <v>6900000</v>
      </c>
      <c r="D39" s="67">
        <f>D40</f>
        <v>7195633.1699999999</v>
      </c>
      <c r="E39" s="68">
        <f t="shared" si="1"/>
        <v>1.0428453869565217</v>
      </c>
      <c r="F39" s="67">
        <f t="shared" si="2"/>
        <v>295633.16999999993</v>
      </c>
      <c r="G39" s="67">
        <f>G40</f>
        <v>0</v>
      </c>
      <c r="H39" s="67">
        <f>H40</f>
        <v>0</v>
      </c>
      <c r="I39" s="68">
        <v>0</v>
      </c>
      <c r="J39" s="67">
        <v>0</v>
      </c>
      <c r="K39" s="69">
        <f t="shared" si="0"/>
        <v>6900000</v>
      </c>
      <c r="L39" s="67">
        <f t="shared" si="0"/>
        <v>7195633.1699999999</v>
      </c>
      <c r="M39" s="68">
        <f t="shared" si="4"/>
        <v>1.0428453869565217</v>
      </c>
      <c r="N39" s="67">
        <f t="shared" si="5"/>
        <v>295633.16999999993</v>
      </c>
    </row>
    <row r="40" spans="1:14" x14ac:dyDescent="0.25">
      <c r="A40" s="108">
        <v>14021900</v>
      </c>
      <c r="B40" s="109" t="s">
        <v>18</v>
      </c>
      <c r="C40" s="70">
        <v>6900000</v>
      </c>
      <c r="D40" s="70">
        <v>7195633.1699999999</v>
      </c>
      <c r="E40" s="71">
        <f t="shared" si="1"/>
        <v>1.0428453869565217</v>
      </c>
      <c r="F40" s="70">
        <f t="shared" si="2"/>
        <v>295633.16999999993</v>
      </c>
      <c r="G40" s="70">
        <v>0</v>
      </c>
      <c r="H40" s="70">
        <v>0</v>
      </c>
      <c r="I40" s="71">
        <v>0</v>
      </c>
      <c r="J40" s="70">
        <v>0</v>
      </c>
      <c r="K40" s="72">
        <f t="shared" si="0"/>
        <v>6900000</v>
      </c>
      <c r="L40" s="70">
        <f t="shared" si="0"/>
        <v>7195633.1699999999</v>
      </c>
      <c r="M40" s="71">
        <f t="shared" si="4"/>
        <v>1.0428453869565217</v>
      </c>
      <c r="N40" s="70">
        <f t="shared" si="5"/>
        <v>295633.16999999993</v>
      </c>
    </row>
    <row r="41" spans="1:14" s="66" customFormat="1" ht="42.75" x14ac:dyDescent="0.2">
      <c r="A41" s="93">
        <v>14030000</v>
      </c>
      <c r="B41" s="107" t="s">
        <v>19</v>
      </c>
      <c r="C41" s="67">
        <f>C42</f>
        <v>23500000</v>
      </c>
      <c r="D41" s="67">
        <f>D42</f>
        <v>24447759.190000001</v>
      </c>
      <c r="E41" s="68">
        <f t="shared" si="1"/>
        <v>1.0403301782978724</v>
      </c>
      <c r="F41" s="67">
        <f t="shared" si="2"/>
        <v>947759.19000000134</v>
      </c>
      <c r="G41" s="67">
        <f>G42</f>
        <v>0</v>
      </c>
      <c r="H41" s="67">
        <f>H42</f>
        <v>0</v>
      </c>
      <c r="I41" s="68">
        <v>0</v>
      </c>
      <c r="J41" s="67">
        <v>0</v>
      </c>
      <c r="K41" s="69">
        <f t="shared" si="0"/>
        <v>23500000</v>
      </c>
      <c r="L41" s="67">
        <f t="shared" si="0"/>
        <v>24447759.190000001</v>
      </c>
      <c r="M41" s="68">
        <f t="shared" si="4"/>
        <v>1.0403301782978724</v>
      </c>
      <c r="N41" s="67">
        <f t="shared" si="5"/>
        <v>947759.19000000134</v>
      </c>
    </row>
    <row r="42" spans="1:14" x14ac:dyDescent="0.25">
      <c r="A42" s="108">
        <v>14031900</v>
      </c>
      <c r="B42" s="109" t="s">
        <v>18</v>
      </c>
      <c r="C42" s="70">
        <v>23500000</v>
      </c>
      <c r="D42" s="70">
        <v>24447759.190000001</v>
      </c>
      <c r="E42" s="71">
        <f t="shared" si="1"/>
        <v>1.0403301782978724</v>
      </c>
      <c r="F42" s="70">
        <f t="shared" si="2"/>
        <v>947759.19000000134</v>
      </c>
      <c r="G42" s="70">
        <v>0</v>
      </c>
      <c r="H42" s="70">
        <v>0</v>
      </c>
      <c r="I42" s="71">
        <v>0</v>
      </c>
      <c r="J42" s="70">
        <v>0</v>
      </c>
      <c r="K42" s="72">
        <f t="shared" si="0"/>
        <v>23500000</v>
      </c>
      <c r="L42" s="70">
        <f t="shared" si="0"/>
        <v>24447759.190000001</v>
      </c>
      <c r="M42" s="71">
        <f t="shared" si="4"/>
        <v>1.0403301782978724</v>
      </c>
      <c r="N42" s="70">
        <f t="shared" si="5"/>
        <v>947759.19000000134</v>
      </c>
    </row>
    <row r="43" spans="1:14" s="66" customFormat="1" ht="42.75" x14ac:dyDescent="0.2">
      <c r="A43" s="93">
        <v>14040000</v>
      </c>
      <c r="B43" s="107" t="s">
        <v>20</v>
      </c>
      <c r="C43" s="67">
        <v>40760000</v>
      </c>
      <c r="D43" s="67">
        <v>40412979.100000001</v>
      </c>
      <c r="E43" s="68">
        <f t="shared" si="1"/>
        <v>0.99148623895976451</v>
      </c>
      <c r="F43" s="67">
        <f t="shared" si="2"/>
        <v>-347020.89999999851</v>
      </c>
      <c r="G43" s="67">
        <v>0</v>
      </c>
      <c r="H43" s="67">
        <v>0</v>
      </c>
      <c r="I43" s="68">
        <v>0</v>
      </c>
      <c r="J43" s="67">
        <v>0</v>
      </c>
      <c r="K43" s="69">
        <f t="shared" si="0"/>
        <v>40760000</v>
      </c>
      <c r="L43" s="67">
        <f t="shared" si="0"/>
        <v>40412979.100000001</v>
      </c>
      <c r="M43" s="68">
        <f t="shared" si="4"/>
        <v>0.99148623895976451</v>
      </c>
      <c r="N43" s="67">
        <f t="shared" si="5"/>
        <v>-347020.89999999851</v>
      </c>
    </row>
    <row r="44" spans="1:14" s="66" customFormat="1" ht="28.5" x14ac:dyDescent="0.2">
      <c r="A44" s="93" t="s">
        <v>308</v>
      </c>
      <c r="B44" s="119" t="s">
        <v>309</v>
      </c>
      <c r="C44" s="67">
        <v>0</v>
      </c>
      <c r="D44" s="67">
        <f>D45</f>
        <v>1901.5</v>
      </c>
      <c r="E44" s="68">
        <v>0</v>
      </c>
      <c r="F44" s="67">
        <f t="shared" si="2"/>
        <v>1901.5</v>
      </c>
      <c r="G44" s="67">
        <v>0</v>
      </c>
      <c r="H44" s="67">
        <v>0</v>
      </c>
      <c r="I44" s="68">
        <v>0</v>
      </c>
      <c r="J44" s="67">
        <v>0</v>
      </c>
      <c r="K44" s="69">
        <f t="shared" si="0"/>
        <v>0</v>
      </c>
      <c r="L44" s="67">
        <f t="shared" si="0"/>
        <v>1901.5</v>
      </c>
      <c r="M44" s="68">
        <v>0</v>
      </c>
      <c r="N44" s="67">
        <f t="shared" si="5"/>
        <v>1901.5</v>
      </c>
    </row>
    <row r="45" spans="1:14" s="66" customFormat="1" ht="28.5" x14ac:dyDescent="0.2">
      <c r="A45" s="93" t="s">
        <v>310</v>
      </c>
      <c r="B45" s="119" t="s">
        <v>311</v>
      </c>
      <c r="C45" s="67">
        <v>0</v>
      </c>
      <c r="D45" s="67">
        <f>D46</f>
        <v>1901.5</v>
      </c>
      <c r="E45" s="68">
        <v>0</v>
      </c>
      <c r="F45" s="67">
        <f t="shared" si="2"/>
        <v>1901.5</v>
      </c>
      <c r="G45" s="67">
        <v>0</v>
      </c>
      <c r="H45" s="67">
        <v>0</v>
      </c>
      <c r="I45" s="68">
        <v>0</v>
      </c>
      <c r="J45" s="67">
        <v>0</v>
      </c>
      <c r="K45" s="69">
        <f t="shared" si="0"/>
        <v>0</v>
      </c>
      <c r="L45" s="67">
        <f t="shared" si="0"/>
        <v>1901.5</v>
      </c>
      <c r="M45" s="68">
        <v>0</v>
      </c>
      <c r="N45" s="67">
        <f t="shared" si="5"/>
        <v>1901.5</v>
      </c>
    </row>
    <row r="46" spans="1:14" x14ac:dyDescent="0.25">
      <c r="A46" s="108" t="s">
        <v>312</v>
      </c>
      <c r="B46" s="117" t="s">
        <v>313</v>
      </c>
      <c r="C46" s="70">
        <v>0</v>
      </c>
      <c r="D46" s="70">
        <v>1901.5</v>
      </c>
      <c r="E46" s="71">
        <v>0</v>
      </c>
      <c r="F46" s="70">
        <f t="shared" si="2"/>
        <v>1901.5</v>
      </c>
      <c r="G46" s="70">
        <v>0</v>
      </c>
      <c r="H46" s="70">
        <v>0</v>
      </c>
      <c r="I46" s="71">
        <v>0</v>
      </c>
      <c r="J46" s="70">
        <v>0</v>
      </c>
      <c r="K46" s="72">
        <f t="shared" ref="K46:L77" si="9">C46+G46</f>
        <v>0</v>
      </c>
      <c r="L46" s="70">
        <f t="shared" si="9"/>
        <v>1901.5</v>
      </c>
      <c r="M46" s="71">
        <v>0</v>
      </c>
      <c r="N46" s="70">
        <f t="shared" si="5"/>
        <v>1901.5</v>
      </c>
    </row>
    <row r="47" spans="1:14" s="66" customFormat="1" ht="47.25" customHeight="1" x14ac:dyDescent="0.2">
      <c r="A47" s="93">
        <v>18000000</v>
      </c>
      <c r="B47" s="107" t="s">
        <v>289</v>
      </c>
      <c r="C47" s="67">
        <f>C48+C59+C64</f>
        <v>175310400</v>
      </c>
      <c r="D47" s="67">
        <f>D48+D59+D64+D62</f>
        <v>177966248.73999998</v>
      </c>
      <c r="E47" s="68">
        <f t="shared" si="1"/>
        <v>1.0151494077932626</v>
      </c>
      <c r="F47" s="67">
        <f t="shared" si="2"/>
        <v>2655848.7399999797</v>
      </c>
      <c r="G47" s="67">
        <f>G48+G59+G64</f>
        <v>0</v>
      </c>
      <c r="H47" s="67">
        <f>H48+H59+H64</f>
        <v>0</v>
      </c>
      <c r="I47" s="68">
        <v>0</v>
      </c>
      <c r="J47" s="67">
        <v>0</v>
      </c>
      <c r="K47" s="69">
        <f t="shared" si="9"/>
        <v>175310400</v>
      </c>
      <c r="L47" s="67">
        <f t="shared" si="9"/>
        <v>177966248.73999998</v>
      </c>
      <c r="M47" s="68">
        <f t="shared" si="4"/>
        <v>1.0151494077932626</v>
      </c>
      <c r="N47" s="67">
        <f t="shared" si="5"/>
        <v>2655848.7399999797</v>
      </c>
    </row>
    <row r="48" spans="1:14" s="66" customFormat="1" ht="14.25" x14ac:dyDescent="0.2">
      <c r="A48" s="93">
        <v>18010000</v>
      </c>
      <c r="B48" s="107" t="s">
        <v>21</v>
      </c>
      <c r="C48" s="67">
        <f>SUM(C49:C58)</f>
        <v>65191950</v>
      </c>
      <c r="D48" s="67">
        <f>SUM(D49:D58)</f>
        <v>66090588.729999997</v>
      </c>
      <c r="E48" s="68">
        <f t="shared" si="1"/>
        <v>1.0137845045285498</v>
      </c>
      <c r="F48" s="67">
        <f t="shared" si="2"/>
        <v>898638.72999999672</v>
      </c>
      <c r="G48" s="67">
        <f>SUM(G49:G58)</f>
        <v>0</v>
      </c>
      <c r="H48" s="67">
        <f>SUM(H49:H58)</f>
        <v>0</v>
      </c>
      <c r="I48" s="68">
        <v>0</v>
      </c>
      <c r="J48" s="67">
        <v>0</v>
      </c>
      <c r="K48" s="69">
        <f t="shared" si="9"/>
        <v>65191950</v>
      </c>
      <c r="L48" s="67">
        <f t="shared" si="9"/>
        <v>66090588.729999997</v>
      </c>
      <c r="M48" s="68">
        <f t="shared" si="4"/>
        <v>1.0137845045285498</v>
      </c>
      <c r="N48" s="67">
        <f t="shared" si="5"/>
        <v>898638.72999999672</v>
      </c>
    </row>
    <row r="49" spans="1:14" ht="45" x14ac:dyDescent="0.25">
      <c r="A49" s="108">
        <v>18010100</v>
      </c>
      <c r="B49" s="109" t="s">
        <v>22</v>
      </c>
      <c r="C49" s="70">
        <v>306900</v>
      </c>
      <c r="D49" s="70">
        <v>307597.03000000003</v>
      </c>
      <c r="E49" s="71">
        <f t="shared" si="1"/>
        <v>1.0022711958292605</v>
      </c>
      <c r="F49" s="70">
        <f t="shared" si="2"/>
        <v>697.03000000002794</v>
      </c>
      <c r="G49" s="70">
        <v>0</v>
      </c>
      <c r="H49" s="70">
        <v>0</v>
      </c>
      <c r="I49" s="71">
        <v>0</v>
      </c>
      <c r="J49" s="70">
        <v>0</v>
      </c>
      <c r="K49" s="72">
        <f t="shared" si="9"/>
        <v>306900</v>
      </c>
      <c r="L49" s="70">
        <f t="shared" si="9"/>
        <v>307597.03000000003</v>
      </c>
      <c r="M49" s="71">
        <f t="shared" si="4"/>
        <v>1.0022711958292605</v>
      </c>
      <c r="N49" s="70">
        <f t="shared" si="5"/>
        <v>697.03000000002794</v>
      </c>
    </row>
    <row r="50" spans="1:14" ht="45" x14ac:dyDescent="0.25">
      <c r="A50" s="108">
        <v>18010200</v>
      </c>
      <c r="B50" s="109" t="s">
        <v>23</v>
      </c>
      <c r="C50" s="70">
        <v>1366700</v>
      </c>
      <c r="D50" s="70">
        <v>1452379.73</v>
      </c>
      <c r="E50" s="71">
        <f t="shared" si="1"/>
        <v>1.0626909563181386</v>
      </c>
      <c r="F50" s="70">
        <f t="shared" si="2"/>
        <v>85679.729999999981</v>
      </c>
      <c r="G50" s="70">
        <v>0</v>
      </c>
      <c r="H50" s="70">
        <v>0</v>
      </c>
      <c r="I50" s="71">
        <v>0</v>
      </c>
      <c r="J50" s="70">
        <v>0</v>
      </c>
      <c r="K50" s="72">
        <f t="shared" si="9"/>
        <v>1366700</v>
      </c>
      <c r="L50" s="70">
        <f t="shared" si="9"/>
        <v>1452379.73</v>
      </c>
      <c r="M50" s="71">
        <f t="shared" si="4"/>
        <v>1.0626909563181386</v>
      </c>
      <c r="N50" s="70">
        <f t="shared" si="5"/>
        <v>85679.729999999981</v>
      </c>
    </row>
    <row r="51" spans="1:14" ht="45" x14ac:dyDescent="0.25">
      <c r="A51" s="108">
        <v>18010300</v>
      </c>
      <c r="B51" s="109" t="s">
        <v>24</v>
      </c>
      <c r="C51" s="70">
        <v>2576400</v>
      </c>
      <c r="D51" s="70">
        <v>2576497.31</v>
      </c>
      <c r="E51" s="71">
        <f t="shared" si="1"/>
        <v>1.000037769756249</v>
      </c>
      <c r="F51" s="70">
        <f t="shared" si="2"/>
        <v>97.310000000055879</v>
      </c>
      <c r="G51" s="70">
        <v>0</v>
      </c>
      <c r="H51" s="70">
        <v>0</v>
      </c>
      <c r="I51" s="71">
        <v>0</v>
      </c>
      <c r="J51" s="70">
        <v>0</v>
      </c>
      <c r="K51" s="72">
        <f t="shared" si="9"/>
        <v>2576400</v>
      </c>
      <c r="L51" s="70">
        <f t="shared" si="9"/>
        <v>2576497.31</v>
      </c>
      <c r="M51" s="71">
        <f t="shared" si="4"/>
        <v>1.000037769756249</v>
      </c>
      <c r="N51" s="70">
        <f t="shared" si="5"/>
        <v>97.310000000055879</v>
      </c>
    </row>
    <row r="52" spans="1:14" ht="52.5" customHeight="1" x14ac:dyDescent="0.25">
      <c r="A52" s="108">
        <v>18010400</v>
      </c>
      <c r="B52" s="109" t="s">
        <v>25</v>
      </c>
      <c r="C52" s="70">
        <v>6198950</v>
      </c>
      <c r="D52" s="70">
        <v>6604600.71</v>
      </c>
      <c r="E52" s="71">
        <f t="shared" si="1"/>
        <v>1.0654386162172627</v>
      </c>
      <c r="F52" s="70">
        <f t="shared" si="2"/>
        <v>405650.70999999996</v>
      </c>
      <c r="G52" s="70">
        <v>0</v>
      </c>
      <c r="H52" s="70">
        <v>0</v>
      </c>
      <c r="I52" s="71">
        <v>0</v>
      </c>
      <c r="J52" s="70">
        <v>0</v>
      </c>
      <c r="K52" s="72">
        <f t="shared" si="9"/>
        <v>6198950</v>
      </c>
      <c r="L52" s="70">
        <f t="shared" si="9"/>
        <v>6604600.71</v>
      </c>
      <c r="M52" s="71">
        <f t="shared" si="4"/>
        <v>1.0654386162172627</v>
      </c>
      <c r="N52" s="70">
        <f t="shared" si="5"/>
        <v>405650.70999999996</v>
      </c>
    </row>
    <row r="53" spans="1:14" x14ac:dyDescent="0.25">
      <c r="A53" s="108">
        <v>18010500</v>
      </c>
      <c r="B53" s="109" t="s">
        <v>26</v>
      </c>
      <c r="C53" s="70">
        <v>39250000</v>
      </c>
      <c r="D53" s="70">
        <v>39586963.710000001</v>
      </c>
      <c r="E53" s="71">
        <f t="shared" si="1"/>
        <v>1.0085850626751593</v>
      </c>
      <c r="F53" s="70">
        <f t="shared" si="2"/>
        <v>336963.71000000089</v>
      </c>
      <c r="G53" s="70">
        <v>0</v>
      </c>
      <c r="H53" s="70">
        <v>0</v>
      </c>
      <c r="I53" s="71">
        <v>0</v>
      </c>
      <c r="J53" s="70">
        <v>0</v>
      </c>
      <c r="K53" s="72">
        <f t="shared" si="9"/>
        <v>39250000</v>
      </c>
      <c r="L53" s="70">
        <f t="shared" si="9"/>
        <v>39586963.710000001</v>
      </c>
      <c r="M53" s="71">
        <f t="shared" si="4"/>
        <v>1.0085850626751593</v>
      </c>
      <c r="N53" s="70">
        <f t="shared" si="5"/>
        <v>336963.71000000089</v>
      </c>
    </row>
    <row r="54" spans="1:14" x14ac:dyDescent="0.25">
      <c r="A54" s="108">
        <v>18010600</v>
      </c>
      <c r="B54" s="109" t="s">
        <v>27</v>
      </c>
      <c r="C54" s="70">
        <v>11000000</v>
      </c>
      <c r="D54" s="70">
        <v>11118094.119999999</v>
      </c>
      <c r="E54" s="71">
        <f t="shared" si="1"/>
        <v>1.010735829090909</v>
      </c>
      <c r="F54" s="70">
        <f t="shared" si="2"/>
        <v>118094.11999999918</v>
      </c>
      <c r="G54" s="70">
        <v>0</v>
      </c>
      <c r="H54" s="70">
        <v>0</v>
      </c>
      <c r="I54" s="71">
        <v>0</v>
      </c>
      <c r="J54" s="70">
        <v>0</v>
      </c>
      <c r="K54" s="72">
        <f t="shared" si="9"/>
        <v>11000000</v>
      </c>
      <c r="L54" s="70">
        <f t="shared" si="9"/>
        <v>11118094.119999999</v>
      </c>
      <c r="M54" s="71">
        <f t="shared" si="4"/>
        <v>1.010735829090909</v>
      </c>
      <c r="N54" s="70">
        <f t="shared" si="5"/>
        <v>118094.11999999918</v>
      </c>
    </row>
    <row r="55" spans="1:14" x14ac:dyDescent="0.25">
      <c r="A55" s="108">
        <v>18010700</v>
      </c>
      <c r="B55" s="109" t="s">
        <v>28</v>
      </c>
      <c r="C55" s="70">
        <v>2532000</v>
      </c>
      <c r="D55" s="70">
        <v>2356230.58</v>
      </c>
      <c r="E55" s="71">
        <f t="shared" si="1"/>
        <v>0.93058079778830971</v>
      </c>
      <c r="F55" s="70">
        <f t="shared" si="2"/>
        <v>-175769.41999999993</v>
      </c>
      <c r="G55" s="70">
        <v>0</v>
      </c>
      <c r="H55" s="70">
        <v>0</v>
      </c>
      <c r="I55" s="71">
        <v>0</v>
      </c>
      <c r="J55" s="70">
        <v>0</v>
      </c>
      <c r="K55" s="72">
        <f t="shared" si="9"/>
        <v>2532000</v>
      </c>
      <c r="L55" s="70">
        <f t="shared" si="9"/>
        <v>2356230.58</v>
      </c>
      <c r="M55" s="71">
        <f t="shared" si="4"/>
        <v>0.93058079778830971</v>
      </c>
      <c r="N55" s="70">
        <f t="shared" si="5"/>
        <v>-175769.41999999993</v>
      </c>
    </row>
    <row r="56" spans="1:14" x14ac:dyDescent="0.25">
      <c r="A56" s="108">
        <v>18010900</v>
      </c>
      <c r="B56" s="109" t="s">
        <v>29</v>
      </c>
      <c r="C56" s="70">
        <v>1436000</v>
      </c>
      <c r="D56" s="70">
        <v>1567162.35</v>
      </c>
      <c r="E56" s="71">
        <f t="shared" si="1"/>
        <v>1.0913386838440111</v>
      </c>
      <c r="F56" s="70">
        <f t="shared" si="2"/>
        <v>131162.35000000009</v>
      </c>
      <c r="G56" s="70">
        <v>0</v>
      </c>
      <c r="H56" s="70">
        <v>0</v>
      </c>
      <c r="I56" s="71">
        <v>0</v>
      </c>
      <c r="J56" s="70">
        <v>0</v>
      </c>
      <c r="K56" s="72">
        <f t="shared" si="9"/>
        <v>1436000</v>
      </c>
      <c r="L56" s="70">
        <f t="shared" si="9"/>
        <v>1567162.35</v>
      </c>
      <c r="M56" s="71">
        <f t="shared" si="4"/>
        <v>1.0913386838440111</v>
      </c>
      <c r="N56" s="70">
        <f t="shared" si="5"/>
        <v>131162.35000000009</v>
      </c>
    </row>
    <row r="57" spans="1:14" x14ac:dyDescent="0.25">
      <c r="A57" s="108">
        <v>18011000</v>
      </c>
      <c r="B57" s="109" t="s">
        <v>30</v>
      </c>
      <c r="C57" s="70">
        <v>75000</v>
      </c>
      <c r="D57" s="70">
        <v>100949.01</v>
      </c>
      <c r="E57" s="71">
        <f t="shared" si="1"/>
        <v>1.3459867999999999</v>
      </c>
      <c r="F57" s="70">
        <f t="shared" si="2"/>
        <v>25949.009999999995</v>
      </c>
      <c r="G57" s="70">
        <v>0</v>
      </c>
      <c r="H57" s="70">
        <v>0</v>
      </c>
      <c r="I57" s="71">
        <v>0</v>
      </c>
      <c r="J57" s="70">
        <v>0</v>
      </c>
      <c r="K57" s="72">
        <f t="shared" si="9"/>
        <v>75000</v>
      </c>
      <c r="L57" s="70">
        <f t="shared" si="9"/>
        <v>100949.01</v>
      </c>
      <c r="M57" s="71">
        <f t="shared" si="4"/>
        <v>1.3459867999999999</v>
      </c>
      <c r="N57" s="70">
        <f t="shared" si="5"/>
        <v>25949.009999999995</v>
      </c>
    </row>
    <row r="58" spans="1:14" x14ac:dyDescent="0.25">
      <c r="A58" s="108">
        <v>18011100</v>
      </c>
      <c r="B58" s="109" t="s">
        <v>31</v>
      </c>
      <c r="C58" s="70">
        <v>450000</v>
      </c>
      <c r="D58" s="70">
        <v>420114.18</v>
      </c>
      <c r="E58" s="71">
        <f t="shared" si="1"/>
        <v>0.93358706666666669</v>
      </c>
      <c r="F58" s="70">
        <f t="shared" si="2"/>
        <v>-29885.820000000007</v>
      </c>
      <c r="G58" s="70">
        <v>0</v>
      </c>
      <c r="H58" s="70">
        <v>0</v>
      </c>
      <c r="I58" s="71">
        <v>0</v>
      </c>
      <c r="J58" s="70">
        <v>0</v>
      </c>
      <c r="K58" s="72">
        <f t="shared" si="9"/>
        <v>450000</v>
      </c>
      <c r="L58" s="70">
        <f t="shared" si="9"/>
        <v>420114.18</v>
      </c>
      <c r="M58" s="71">
        <f t="shared" si="4"/>
        <v>0.93358706666666669</v>
      </c>
      <c r="N58" s="70">
        <f t="shared" si="5"/>
        <v>-29885.820000000007</v>
      </c>
    </row>
    <row r="59" spans="1:14" s="66" customFormat="1" ht="14.25" x14ac:dyDescent="0.2">
      <c r="A59" s="93">
        <v>18030000</v>
      </c>
      <c r="B59" s="107" t="s">
        <v>32</v>
      </c>
      <c r="C59" s="67">
        <f>C60+C61</f>
        <v>568150</v>
      </c>
      <c r="D59" s="67">
        <f>D60+D61</f>
        <v>581603.91</v>
      </c>
      <c r="E59" s="68">
        <f t="shared" si="1"/>
        <v>1.0236802076916307</v>
      </c>
      <c r="F59" s="67">
        <f t="shared" si="2"/>
        <v>13453.910000000033</v>
      </c>
      <c r="G59" s="67">
        <f>G60+G61</f>
        <v>0</v>
      </c>
      <c r="H59" s="67">
        <f>H60+H61</f>
        <v>0</v>
      </c>
      <c r="I59" s="68">
        <v>0</v>
      </c>
      <c r="J59" s="67">
        <v>0</v>
      </c>
      <c r="K59" s="69">
        <f t="shared" si="9"/>
        <v>568150</v>
      </c>
      <c r="L59" s="67">
        <f t="shared" si="9"/>
        <v>581603.91</v>
      </c>
      <c r="M59" s="68">
        <f t="shared" si="4"/>
        <v>1.0236802076916307</v>
      </c>
      <c r="N59" s="67">
        <f t="shared" si="5"/>
        <v>13453.910000000033</v>
      </c>
    </row>
    <row r="60" spans="1:14" x14ac:dyDescent="0.25">
      <c r="A60" s="108">
        <v>18030100</v>
      </c>
      <c r="B60" s="109" t="s">
        <v>33</v>
      </c>
      <c r="C60" s="70">
        <v>292500</v>
      </c>
      <c r="D60" s="70">
        <v>301063.90000000002</v>
      </c>
      <c r="E60" s="71">
        <f t="shared" si="1"/>
        <v>1.0292782905982907</v>
      </c>
      <c r="F60" s="70">
        <f t="shared" si="2"/>
        <v>8563.9000000000233</v>
      </c>
      <c r="G60" s="70">
        <v>0</v>
      </c>
      <c r="H60" s="70">
        <v>0</v>
      </c>
      <c r="I60" s="71">
        <v>0</v>
      </c>
      <c r="J60" s="70">
        <v>0</v>
      </c>
      <c r="K60" s="72">
        <f t="shared" si="9"/>
        <v>292500</v>
      </c>
      <c r="L60" s="70">
        <f t="shared" si="9"/>
        <v>301063.90000000002</v>
      </c>
      <c r="M60" s="71">
        <f t="shared" si="4"/>
        <v>1.0292782905982907</v>
      </c>
      <c r="N60" s="70">
        <f t="shared" si="5"/>
        <v>8563.9000000000233</v>
      </c>
    </row>
    <row r="61" spans="1:14" x14ac:dyDescent="0.25">
      <c r="A61" s="108">
        <v>18030200</v>
      </c>
      <c r="B61" s="109" t="s">
        <v>34</v>
      </c>
      <c r="C61" s="70">
        <v>275650</v>
      </c>
      <c r="D61" s="70">
        <v>280540.01</v>
      </c>
      <c r="E61" s="71">
        <f t="shared" si="1"/>
        <v>1.017739923816434</v>
      </c>
      <c r="F61" s="70">
        <f t="shared" si="2"/>
        <v>4890.0100000000093</v>
      </c>
      <c r="G61" s="70">
        <v>0</v>
      </c>
      <c r="H61" s="70">
        <v>0</v>
      </c>
      <c r="I61" s="71">
        <v>0</v>
      </c>
      <c r="J61" s="70">
        <v>0</v>
      </c>
      <c r="K61" s="72">
        <f t="shared" si="9"/>
        <v>275650</v>
      </c>
      <c r="L61" s="70">
        <f t="shared" si="9"/>
        <v>280540.01</v>
      </c>
      <c r="M61" s="71">
        <f t="shared" si="4"/>
        <v>1.017739923816434</v>
      </c>
      <c r="N61" s="70">
        <f t="shared" si="5"/>
        <v>4890.0100000000093</v>
      </c>
    </row>
    <row r="62" spans="1:14" s="66" customFormat="1" ht="42.75" hidden="1" x14ac:dyDescent="0.2">
      <c r="A62" s="93" t="s">
        <v>314</v>
      </c>
      <c r="B62" s="119" t="s">
        <v>315</v>
      </c>
      <c r="C62" s="73">
        <v>0</v>
      </c>
      <c r="D62" s="67">
        <f>D63</f>
        <v>0</v>
      </c>
      <c r="E62" s="68" t="e">
        <f t="shared" si="1"/>
        <v>#DIV/0!</v>
      </c>
      <c r="F62" s="67">
        <f t="shared" si="2"/>
        <v>0</v>
      </c>
      <c r="G62" s="67">
        <v>0</v>
      </c>
      <c r="H62" s="67">
        <v>0</v>
      </c>
      <c r="I62" s="68">
        <v>0</v>
      </c>
      <c r="J62" s="67" t="e">
        <f>H62-#REF!</f>
        <v>#REF!</v>
      </c>
      <c r="K62" s="69">
        <f t="shared" si="9"/>
        <v>0</v>
      </c>
      <c r="L62" s="67">
        <f t="shared" si="9"/>
        <v>0</v>
      </c>
      <c r="M62" s="68" t="e">
        <f t="shared" si="4"/>
        <v>#DIV/0!</v>
      </c>
      <c r="N62" s="67">
        <f t="shared" si="5"/>
        <v>0</v>
      </c>
    </row>
    <row r="63" spans="1:14" ht="60" hidden="1" x14ac:dyDescent="0.25">
      <c r="A63" s="108" t="s">
        <v>316</v>
      </c>
      <c r="B63" s="117" t="s">
        <v>317</v>
      </c>
      <c r="C63" s="70">
        <v>0</v>
      </c>
      <c r="D63" s="70"/>
      <c r="E63" s="68" t="e">
        <f t="shared" si="1"/>
        <v>#DIV/0!</v>
      </c>
      <c r="F63" s="67">
        <f t="shared" si="2"/>
        <v>0</v>
      </c>
      <c r="G63" s="70">
        <v>0</v>
      </c>
      <c r="H63" s="70">
        <v>0</v>
      </c>
      <c r="I63" s="71">
        <v>0</v>
      </c>
      <c r="J63" s="70" t="e">
        <f>H63-#REF!</f>
        <v>#REF!</v>
      </c>
      <c r="K63" s="72">
        <f t="shared" si="9"/>
        <v>0</v>
      </c>
      <c r="L63" s="67">
        <f t="shared" si="9"/>
        <v>0</v>
      </c>
      <c r="M63" s="68" t="e">
        <f t="shared" si="4"/>
        <v>#DIV/0!</v>
      </c>
      <c r="N63" s="67">
        <f t="shared" si="5"/>
        <v>0</v>
      </c>
    </row>
    <row r="64" spans="1:14" s="66" customFormat="1" x14ac:dyDescent="0.25">
      <c r="A64" s="93">
        <v>18050000</v>
      </c>
      <c r="B64" s="107" t="s">
        <v>35</v>
      </c>
      <c r="C64" s="67">
        <f>C65+C66+C67+C68</f>
        <v>109550300</v>
      </c>
      <c r="D64" s="67">
        <f>D65+D66+D67+D68</f>
        <v>111294056.09999999</v>
      </c>
      <c r="E64" s="68">
        <f t="shared" si="1"/>
        <v>1.0159174014128669</v>
      </c>
      <c r="F64" s="67">
        <f t="shared" si="2"/>
        <v>1743756.099999994</v>
      </c>
      <c r="G64" s="70">
        <v>0</v>
      </c>
      <c r="H64" s="70">
        <v>0</v>
      </c>
      <c r="I64" s="68">
        <v>0</v>
      </c>
      <c r="J64" s="67">
        <v>0</v>
      </c>
      <c r="K64" s="69">
        <f t="shared" si="9"/>
        <v>109550300</v>
      </c>
      <c r="L64" s="67">
        <f t="shared" si="9"/>
        <v>111294056.09999999</v>
      </c>
      <c r="M64" s="68">
        <f t="shared" si="4"/>
        <v>1.0159174014128669</v>
      </c>
      <c r="N64" s="67">
        <f t="shared" si="5"/>
        <v>1743756.099999994</v>
      </c>
    </row>
    <row r="65" spans="1:14" ht="39.75" hidden="1" customHeight="1" x14ac:dyDescent="0.25">
      <c r="A65" s="108">
        <v>18050200</v>
      </c>
      <c r="B65" s="109" t="s">
        <v>36</v>
      </c>
      <c r="C65" s="70"/>
      <c r="D65" s="70"/>
      <c r="E65" s="68" t="e">
        <f t="shared" si="1"/>
        <v>#DIV/0!</v>
      </c>
      <c r="F65" s="67">
        <f t="shared" si="2"/>
        <v>0</v>
      </c>
      <c r="G65" s="70">
        <v>0</v>
      </c>
      <c r="H65" s="70">
        <v>0</v>
      </c>
      <c r="I65" s="71">
        <v>0</v>
      </c>
      <c r="J65" s="70" t="e">
        <f>H65-#REF!</f>
        <v>#REF!</v>
      </c>
      <c r="K65" s="72">
        <f t="shared" si="9"/>
        <v>0</v>
      </c>
      <c r="L65" s="67">
        <f t="shared" si="9"/>
        <v>0</v>
      </c>
      <c r="M65" s="68" t="e">
        <f t="shared" si="4"/>
        <v>#DIV/0!</v>
      </c>
      <c r="N65" s="67">
        <f t="shared" si="5"/>
        <v>0</v>
      </c>
    </row>
    <row r="66" spans="1:14" ht="18" customHeight="1" x14ac:dyDescent="0.25">
      <c r="A66" s="108">
        <v>18050300</v>
      </c>
      <c r="B66" s="109" t="s">
        <v>37</v>
      </c>
      <c r="C66" s="70">
        <v>15700000</v>
      </c>
      <c r="D66" s="70">
        <v>16557384.34</v>
      </c>
      <c r="E66" s="71">
        <f t="shared" si="1"/>
        <v>1.0546104675159236</v>
      </c>
      <c r="F66" s="70">
        <f t="shared" si="2"/>
        <v>857384.33999999985</v>
      </c>
      <c r="G66" s="70">
        <v>0</v>
      </c>
      <c r="H66" s="70">
        <v>0</v>
      </c>
      <c r="I66" s="71">
        <v>0</v>
      </c>
      <c r="J66" s="70">
        <v>0</v>
      </c>
      <c r="K66" s="72">
        <f t="shared" si="9"/>
        <v>15700000</v>
      </c>
      <c r="L66" s="70">
        <f t="shared" si="9"/>
        <v>16557384.34</v>
      </c>
      <c r="M66" s="71">
        <f t="shared" si="4"/>
        <v>1.0546104675159236</v>
      </c>
      <c r="N66" s="70">
        <f t="shared" si="5"/>
        <v>857384.33999999985</v>
      </c>
    </row>
    <row r="67" spans="1:14" ht="18" customHeight="1" x14ac:dyDescent="0.25">
      <c r="A67" s="108">
        <v>18050400</v>
      </c>
      <c r="B67" s="109" t="s">
        <v>38</v>
      </c>
      <c r="C67" s="70">
        <v>93253300</v>
      </c>
      <c r="D67" s="70">
        <v>94002344.099999994</v>
      </c>
      <c r="E67" s="71">
        <f t="shared" si="1"/>
        <v>1.0080323602489134</v>
      </c>
      <c r="F67" s="70">
        <f t="shared" si="2"/>
        <v>749044.09999999404</v>
      </c>
      <c r="G67" s="70">
        <v>0</v>
      </c>
      <c r="H67" s="70">
        <v>0</v>
      </c>
      <c r="I67" s="71">
        <v>0</v>
      </c>
      <c r="J67" s="70">
        <v>0</v>
      </c>
      <c r="K67" s="72">
        <f t="shared" si="9"/>
        <v>93253300</v>
      </c>
      <c r="L67" s="70">
        <f t="shared" si="9"/>
        <v>94002344.099999994</v>
      </c>
      <c r="M67" s="71">
        <f t="shared" si="4"/>
        <v>1.0080323602489134</v>
      </c>
      <c r="N67" s="70">
        <f t="shared" si="5"/>
        <v>749044.09999999404</v>
      </c>
    </row>
    <row r="68" spans="1:14" ht="100.5" customHeight="1" x14ac:dyDescent="0.25">
      <c r="A68" s="114">
        <v>18050500</v>
      </c>
      <c r="B68" s="115" t="s">
        <v>217</v>
      </c>
      <c r="C68" s="70">
        <v>597000</v>
      </c>
      <c r="D68" s="70">
        <v>734327.66</v>
      </c>
      <c r="E68" s="71">
        <f t="shared" si="1"/>
        <v>1.230029581239531</v>
      </c>
      <c r="F68" s="70">
        <f t="shared" si="2"/>
        <v>137327.66000000003</v>
      </c>
      <c r="G68" s="70">
        <v>0</v>
      </c>
      <c r="H68" s="70">
        <v>0</v>
      </c>
      <c r="I68" s="71">
        <v>0</v>
      </c>
      <c r="J68" s="70">
        <v>0</v>
      </c>
      <c r="K68" s="72">
        <f t="shared" si="9"/>
        <v>597000</v>
      </c>
      <c r="L68" s="70">
        <f t="shared" si="9"/>
        <v>734327.66</v>
      </c>
      <c r="M68" s="71">
        <f t="shared" si="4"/>
        <v>1.230029581239531</v>
      </c>
      <c r="N68" s="70">
        <f t="shared" si="5"/>
        <v>137327.66000000003</v>
      </c>
    </row>
    <row r="69" spans="1:14" s="66" customFormat="1" ht="18" customHeight="1" x14ac:dyDescent="0.2">
      <c r="A69" s="93">
        <v>19000000</v>
      </c>
      <c r="B69" s="107" t="s">
        <v>39</v>
      </c>
      <c r="C69" s="67">
        <f>C70</f>
        <v>0</v>
      </c>
      <c r="D69" s="67">
        <f>D70</f>
        <v>0</v>
      </c>
      <c r="E69" s="68">
        <v>0</v>
      </c>
      <c r="F69" s="67">
        <f t="shared" si="2"/>
        <v>0</v>
      </c>
      <c r="G69" s="67">
        <f>G70</f>
        <v>159600</v>
      </c>
      <c r="H69" s="67">
        <f>H70+H75</f>
        <v>637677.45000000007</v>
      </c>
      <c r="I69" s="68">
        <f>H69/G69</f>
        <v>3.9954727443609026</v>
      </c>
      <c r="J69" s="67">
        <f>H69-G69</f>
        <v>478077.45000000007</v>
      </c>
      <c r="K69" s="69">
        <f t="shared" si="9"/>
        <v>159600</v>
      </c>
      <c r="L69" s="67">
        <f t="shared" si="9"/>
        <v>637677.45000000007</v>
      </c>
      <c r="M69" s="68">
        <f t="shared" si="4"/>
        <v>3.9954727443609026</v>
      </c>
      <c r="N69" s="67">
        <f t="shared" si="5"/>
        <v>478077.45000000007</v>
      </c>
    </row>
    <row r="70" spans="1:14" s="66" customFormat="1" ht="18.75" customHeight="1" x14ac:dyDescent="0.2">
      <c r="A70" s="93">
        <v>19010000</v>
      </c>
      <c r="B70" s="107" t="s">
        <v>40</v>
      </c>
      <c r="C70" s="67">
        <f>C71+C72+C73</f>
        <v>0</v>
      </c>
      <c r="D70" s="67">
        <f>D71+D72+D73</f>
        <v>0</v>
      </c>
      <c r="E70" s="68">
        <v>0</v>
      </c>
      <c r="F70" s="67">
        <f t="shared" si="2"/>
        <v>0</v>
      </c>
      <c r="G70" s="67">
        <f>G71+G72+G73</f>
        <v>159600</v>
      </c>
      <c r="H70" s="67">
        <f>H71+H72+H73</f>
        <v>571951.08000000007</v>
      </c>
      <c r="I70" s="68">
        <f t="shared" ref="I70:I118" si="10">H70/G70</f>
        <v>3.583653383458647</v>
      </c>
      <c r="J70" s="67">
        <f t="shared" ref="J70:J99" si="11">H70-G70</f>
        <v>412351.08000000007</v>
      </c>
      <c r="K70" s="69">
        <f t="shared" si="9"/>
        <v>159600</v>
      </c>
      <c r="L70" s="67">
        <f t="shared" si="9"/>
        <v>571951.08000000007</v>
      </c>
      <c r="M70" s="68">
        <f t="shared" si="4"/>
        <v>3.583653383458647</v>
      </c>
      <c r="N70" s="67">
        <f t="shared" si="5"/>
        <v>412351.08000000007</v>
      </c>
    </row>
    <row r="71" spans="1:14" ht="63" customHeight="1" x14ac:dyDescent="0.25">
      <c r="A71" s="108">
        <v>19010100</v>
      </c>
      <c r="B71" s="109" t="s">
        <v>361</v>
      </c>
      <c r="C71" s="70">
        <v>0</v>
      </c>
      <c r="D71" s="70">
        <v>0</v>
      </c>
      <c r="E71" s="71">
        <v>0</v>
      </c>
      <c r="F71" s="70">
        <f t="shared" si="2"/>
        <v>0</v>
      </c>
      <c r="G71" s="70">
        <v>47300</v>
      </c>
      <c r="H71" s="70">
        <v>34729.339999999997</v>
      </c>
      <c r="I71" s="71">
        <f t="shared" si="10"/>
        <v>0.73423551797040165</v>
      </c>
      <c r="J71" s="70">
        <f t="shared" si="11"/>
        <v>-12570.660000000003</v>
      </c>
      <c r="K71" s="72">
        <f t="shared" si="9"/>
        <v>47300</v>
      </c>
      <c r="L71" s="70">
        <f t="shared" si="9"/>
        <v>34729.339999999997</v>
      </c>
      <c r="M71" s="71">
        <f t="shared" si="4"/>
        <v>0.73423551797040165</v>
      </c>
      <c r="N71" s="70">
        <f t="shared" si="5"/>
        <v>-12570.660000000003</v>
      </c>
    </row>
    <row r="72" spans="1:14" ht="33" customHeight="1" x14ac:dyDescent="0.25">
      <c r="A72" s="108">
        <v>19010200</v>
      </c>
      <c r="B72" s="109" t="s">
        <v>41</v>
      </c>
      <c r="C72" s="70">
        <v>0</v>
      </c>
      <c r="D72" s="70">
        <v>0</v>
      </c>
      <c r="E72" s="71">
        <v>0</v>
      </c>
      <c r="F72" s="70">
        <f t="shared" si="2"/>
        <v>0</v>
      </c>
      <c r="G72" s="70">
        <v>78800</v>
      </c>
      <c r="H72" s="70">
        <v>516925.81</v>
      </c>
      <c r="I72" s="71">
        <f t="shared" si="10"/>
        <v>6.5599722081218275</v>
      </c>
      <c r="J72" s="70">
        <f t="shared" si="11"/>
        <v>438125.81</v>
      </c>
      <c r="K72" s="72">
        <f t="shared" si="9"/>
        <v>78800</v>
      </c>
      <c r="L72" s="70">
        <f t="shared" si="9"/>
        <v>516925.81</v>
      </c>
      <c r="M72" s="71">
        <f t="shared" si="4"/>
        <v>6.5599722081218275</v>
      </c>
      <c r="N72" s="70">
        <f t="shared" si="5"/>
        <v>438125.81</v>
      </c>
    </row>
    <row r="73" spans="1:14" ht="67.5" customHeight="1" x14ac:dyDescent="0.25">
      <c r="A73" s="108">
        <v>19010300</v>
      </c>
      <c r="B73" s="109" t="s">
        <v>42</v>
      </c>
      <c r="C73" s="70">
        <v>0</v>
      </c>
      <c r="D73" s="70">
        <v>0</v>
      </c>
      <c r="E73" s="71">
        <v>0</v>
      </c>
      <c r="F73" s="70">
        <f t="shared" si="2"/>
        <v>0</v>
      </c>
      <c r="G73" s="70">
        <v>33500</v>
      </c>
      <c r="H73" s="70">
        <v>20295.93</v>
      </c>
      <c r="I73" s="71">
        <f t="shared" si="10"/>
        <v>0.60584865671641797</v>
      </c>
      <c r="J73" s="70">
        <f t="shared" si="11"/>
        <v>-13204.07</v>
      </c>
      <c r="K73" s="72">
        <f t="shared" si="9"/>
        <v>33500</v>
      </c>
      <c r="L73" s="70">
        <f t="shared" si="9"/>
        <v>20295.93</v>
      </c>
      <c r="M73" s="71">
        <f t="shared" si="4"/>
        <v>0.60584865671641797</v>
      </c>
      <c r="N73" s="70">
        <f t="shared" si="5"/>
        <v>-13204.07</v>
      </c>
    </row>
    <row r="74" spans="1:14" s="66" customFormat="1" ht="28.5" customHeight="1" x14ac:dyDescent="0.2">
      <c r="A74" s="93" t="s">
        <v>318</v>
      </c>
      <c r="B74" s="119" t="s">
        <v>319</v>
      </c>
      <c r="C74" s="67">
        <v>0</v>
      </c>
      <c r="D74" s="67">
        <v>0</v>
      </c>
      <c r="E74" s="68">
        <v>0</v>
      </c>
      <c r="F74" s="67">
        <f t="shared" si="2"/>
        <v>0</v>
      </c>
      <c r="G74" s="73">
        <v>0</v>
      </c>
      <c r="H74" s="73">
        <f>H75</f>
        <v>65726.37</v>
      </c>
      <c r="I74" s="68">
        <v>0</v>
      </c>
      <c r="J74" s="67">
        <f t="shared" si="11"/>
        <v>65726.37</v>
      </c>
      <c r="K74" s="69">
        <f t="shared" si="9"/>
        <v>0</v>
      </c>
      <c r="L74" s="67">
        <f t="shared" si="9"/>
        <v>65726.37</v>
      </c>
      <c r="M74" s="68">
        <v>0</v>
      </c>
      <c r="N74" s="67">
        <f t="shared" si="5"/>
        <v>65726.37</v>
      </c>
    </row>
    <row r="75" spans="1:14" ht="56.25" customHeight="1" x14ac:dyDescent="0.25">
      <c r="A75" s="108" t="s">
        <v>320</v>
      </c>
      <c r="B75" s="117" t="s">
        <v>321</v>
      </c>
      <c r="C75" s="70">
        <v>0</v>
      </c>
      <c r="D75" s="70">
        <v>0</v>
      </c>
      <c r="E75" s="71">
        <v>0</v>
      </c>
      <c r="F75" s="70">
        <f t="shared" si="2"/>
        <v>0</v>
      </c>
      <c r="G75" s="74">
        <v>0</v>
      </c>
      <c r="H75" s="70">
        <v>65726.37</v>
      </c>
      <c r="I75" s="71">
        <v>0</v>
      </c>
      <c r="J75" s="70">
        <f t="shared" si="11"/>
        <v>65726.37</v>
      </c>
      <c r="K75" s="72">
        <f t="shared" si="9"/>
        <v>0</v>
      </c>
      <c r="L75" s="70">
        <f t="shared" si="9"/>
        <v>65726.37</v>
      </c>
      <c r="M75" s="71">
        <v>0</v>
      </c>
      <c r="N75" s="70">
        <f t="shared" si="5"/>
        <v>65726.37</v>
      </c>
    </row>
    <row r="76" spans="1:14" s="66" customFormat="1" ht="14.25" x14ac:dyDescent="0.2">
      <c r="A76" s="93">
        <v>20000000</v>
      </c>
      <c r="B76" s="107" t="s">
        <v>43</v>
      </c>
      <c r="C76" s="67">
        <f>C77+C87+C101</f>
        <v>17000235</v>
      </c>
      <c r="D76" s="67">
        <f>D77+D87+D101</f>
        <v>18744716.5</v>
      </c>
      <c r="E76" s="68">
        <f t="shared" si="1"/>
        <v>1.1026151403201192</v>
      </c>
      <c r="F76" s="67">
        <f t="shared" si="2"/>
        <v>1744481.5</v>
      </c>
      <c r="G76" s="67">
        <f>G77+G87+G101+G107</f>
        <v>42774144</v>
      </c>
      <c r="H76" s="67">
        <f>H77+H87+H101+H107</f>
        <v>39716675.260000005</v>
      </c>
      <c r="I76" s="68">
        <f t="shared" si="10"/>
        <v>0.92852063293189468</v>
      </c>
      <c r="J76" s="67">
        <f t="shared" si="11"/>
        <v>-3057468.7399999946</v>
      </c>
      <c r="K76" s="69">
        <f t="shared" si="9"/>
        <v>59774379</v>
      </c>
      <c r="L76" s="67">
        <f t="shared" si="9"/>
        <v>58461391.760000005</v>
      </c>
      <c r="M76" s="68">
        <f t="shared" si="4"/>
        <v>0.97803428054016261</v>
      </c>
      <c r="N76" s="67">
        <f t="shared" si="5"/>
        <v>-1312987.2399999946</v>
      </c>
    </row>
    <row r="77" spans="1:14" s="66" customFormat="1" ht="28.5" x14ac:dyDescent="0.2">
      <c r="A77" s="93">
        <v>21000000</v>
      </c>
      <c r="B77" s="107" t="s">
        <v>44</v>
      </c>
      <c r="C77" s="67">
        <f>C78+C80+C81</f>
        <v>5606200</v>
      </c>
      <c r="D77" s="67">
        <f>D78+D80+D81</f>
        <v>6126478.7300000004</v>
      </c>
      <c r="E77" s="68">
        <f t="shared" si="1"/>
        <v>1.0928041685990511</v>
      </c>
      <c r="F77" s="67">
        <f t="shared" si="2"/>
        <v>520278.73000000045</v>
      </c>
      <c r="G77" s="67">
        <f>G78+G80+G81+G86</f>
        <v>200000</v>
      </c>
      <c r="H77" s="67">
        <f t="shared" ref="H77" si="12">H78+H80+H81+H86</f>
        <v>0</v>
      </c>
      <c r="I77" s="68">
        <f t="shared" si="10"/>
        <v>0</v>
      </c>
      <c r="J77" s="67">
        <f t="shared" si="11"/>
        <v>-200000</v>
      </c>
      <c r="K77" s="69">
        <f t="shared" si="9"/>
        <v>5806200</v>
      </c>
      <c r="L77" s="67">
        <f t="shared" si="9"/>
        <v>6126478.7300000004</v>
      </c>
      <c r="M77" s="68">
        <f t="shared" si="4"/>
        <v>1.0551615049429921</v>
      </c>
      <c r="N77" s="67">
        <f t="shared" si="5"/>
        <v>320278.73000000045</v>
      </c>
    </row>
    <row r="78" spans="1:14" s="66" customFormat="1" ht="99.75" x14ac:dyDescent="0.2">
      <c r="A78" s="93">
        <v>21010000</v>
      </c>
      <c r="B78" s="107" t="s">
        <v>45</v>
      </c>
      <c r="C78" s="67">
        <f>C79</f>
        <v>2486100</v>
      </c>
      <c r="D78" s="67">
        <f>D79</f>
        <v>2750091.33</v>
      </c>
      <c r="E78" s="68">
        <f t="shared" si="1"/>
        <v>1.1061869313382406</v>
      </c>
      <c r="F78" s="67">
        <f t="shared" si="2"/>
        <v>263991.33000000007</v>
      </c>
      <c r="G78" s="67">
        <f>G79</f>
        <v>0</v>
      </c>
      <c r="H78" s="67">
        <f>H79</f>
        <v>0</v>
      </c>
      <c r="I78" s="68">
        <v>0</v>
      </c>
      <c r="J78" s="67">
        <f t="shared" si="11"/>
        <v>0</v>
      </c>
      <c r="K78" s="69">
        <f t="shared" ref="K78:L109" si="13">C78+G78</f>
        <v>2486100</v>
      </c>
      <c r="L78" s="67">
        <f t="shared" si="13"/>
        <v>2750091.33</v>
      </c>
      <c r="M78" s="68">
        <f t="shared" ref="M78:M138" si="14">L78/K78</f>
        <v>1.1061869313382406</v>
      </c>
      <c r="N78" s="67">
        <f t="shared" ref="N78:N138" si="15">L78-K78</f>
        <v>263991.33000000007</v>
      </c>
    </row>
    <row r="79" spans="1:14" ht="45" x14ac:dyDescent="0.25">
      <c r="A79" s="108">
        <v>21010300</v>
      </c>
      <c r="B79" s="109" t="s">
        <v>46</v>
      </c>
      <c r="C79" s="70">
        <v>2486100</v>
      </c>
      <c r="D79" s="70">
        <v>2750091.33</v>
      </c>
      <c r="E79" s="71">
        <f t="shared" ref="E79:E138" si="16">D79/C79</f>
        <v>1.1061869313382406</v>
      </c>
      <c r="F79" s="70">
        <f t="shared" ref="F79:F138" si="17">D79-C79</f>
        <v>263991.33000000007</v>
      </c>
      <c r="G79" s="70">
        <v>0</v>
      </c>
      <c r="H79" s="70">
        <v>0</v>
      </c>
      <c r="I79" s="71">
        <v>0</v>
      </c>
      <c r="J79" s="70">
        <f t="shared" si="11"/>
        <v>0</v>
      </c>
      <c r="K79" s="72">
        <f t="shared" si="13"/>
        <v>2486100</v>
      </c>
      <c r="L79" s="70">
        <f t="shared" si="13"/>
        <v>2750091.33</v>
      </c>
      <c r="M79" s="71">
        <f t="shared" si="14"/>
        <v>1.1061869313382406</v>
      </c>
      <c r="N79" s="70">
        <f t="shared" si="15"/>
        <v>263991.33000000007</v>
      </c>
    </row>
    <row r="80" spans="1:14" s="66" customFormat="1" ht="28.5" hidden="1" x14ac:dyDescent="0.25">
      <c r="A80" s="93">
        <v>21050000</v>
      </c>
      <c r="B80" s="107" t="s">
        <v>47</v>
      </c>
      <c r="C80" s="67"/>
      <c r="D80" s="67"/>
      <c r="E80" s="68" t="e">
        <f t="shared" si="16"/>
        <v>#DIV/0!</v>
      </c>
      <c r="F80" s="67">
        <f t="shared" si="17"/>
        <v>0</v>
      </c>
      <c r="G80" s="70">
        <v>0</v>
      </c>
      <c r="H80" s="70">
        <v>0</v>
      </c>
      <c r="I80" s="68" t="e">
        <f t="shared" si="10"/>
        <v>#DIV/0!</v>
      </c>
      <c r="J80" s="67">
        <f t="shared" si="11"/>
        <v>0</v>
      </c>
      <c r="K80" s="69">
        <f t="shared" si="13"/>
        <v>0</v>
      </c>
      <c r="L80" s="67">
        <f t="shared" si="13"/>
        <v>0</v>
      </c>
      <c r="M80" s="68" t="e">
        <f t="shared" si="14"/>
        <v>#DIV/0!</v>
      </c>
      <c r="N80" s="67">
        <f t="shared" si="15"/>
        <v>0</v>
      </c>
    </row>
    <row r="81" spans="1:14" s="66" customFormat="1" ht="14.25" x14ac:dyDescent="0.2">
      <c r="A81" s="93">
        <v>21080000</v>
      </c>
      <c r="B81" s="107" t="s">
        <v>48</v>
      </c>
      <c r="C81" s="67">
        <f>C83+C84+C85+C82</f>
        <v>3120100</v>
      </c>
      <c r="D81" s="67">
        <f t="shared" ref="D81" si="18">D83+D84+D85+D82</f>
        <v>3376387.4</v>
      </c>
      <c r="E81" s="68">
        <f t="shared" si="16"/>
        <v>1.0821407647190795</v>
      </c>
      <c r="F81" s="67">
        <f t="shared" si="17"/>
        <v>256287.39999999991</v>
      </c>
      <c r="G81" s="67">
        <f>G83+G84+G85</f>
        <v>0</v>
      </c>
      <c r="H81" s="67">
        <f>H83+H84+H85</f>
        <v>0</v>
      </c>
      <c r="I81" s="68">
        <v>0</v>
      </c>
      <c r="J81" s="67">
        <f t="shared" si="11"/>
        <v>0</v>
      </c>
      <c r="K81" s="69">
        <f t="shared" si="13"/>
        <v>3120100</v>
      </c>
      <c r="L81" s="67">
        <f t="shared" si="13"/>
        <v>3376387.4</v>
      </c>
      <c r="M81" s="68">
        <f t="shared" si="14"/>
        <v>1.0821407647190795</v>
      </c>
      <c r="N81" s="67">
        <f t="shared" si="15"/>
        <v>256287.39999999991</v>
      </c>
    </row>
    <row r="82" spans="1:14" s="66" customFormat="1" ht="75" hidden="1" x14ac:dyDescent="0.25">
      <c r="A82" s="114">
        <v>21080900</v>
      </c>
      <c r="B82" s="115" t="s">
        <v>216</v>
      </c>
      <c r="C82" s="70"/>
      <c r="D82" s="70"/>
      <c r="E82" s="68" t="e">
        <f t="shared" si="16"/>
        <v>#DIV/0!</v>
      </c>
      <c r="F82" s="67">
        <f t="shared" si="17"/>
        <v>0</v>
      </c>
      <c r="G82" s="70">
        <v>0</v>
      </c>
      <c r="H82" s="70">
        <v>0</v>
      </c>
      <c r="I82" s="68" t="e">
        <f t="shared" si="10"/>
        <v>#DIV/0!</v>
      </c>
      <c r="J82" s="67">
        <f t="shared" si="11"/>
        <v>0</v>
      </c>
      <c r="K82" s="72">
        <f t="shared" si="13"/>
        <v>0</v>
      </c>
      <c r="L82" s="67">
        <f t="shared" si="13"/>
        <v>0</v>
      </c>
      <c r="M82" s="68" t="e">
        <f t="shared" si="14"/>
        <v>#DIV/0!</v>
      </c>
      <c r="N82" s="67">
        <f t="shared" si="15"/>
        <v>0</v>
      </c>
    </row>
    <row r="83" spans="1:14" ht="22.5" customHeight="1" x14ac:dyDescent="0.25">
      <c r="A83" s="108">
        <v>21081100</v>
      </c>
      <c r="B83" s="109" t="s">
        <v>49</v>
      </c>
      <c r="C83" s="70">
        <v>2120000</v>
      </c>
      <c r="D83" s="70">
        <v>2321944.8199999998</v>
      </c>
      <c r="E83" s="71">
        <f t="shared" si="16"/>
        <v>1.0952569905660376</v>
      </c>
      <c r="F83" s="70">
        <f t="shared" si="17"/>
        <v>201944.81999999983</v>
      </c>
      <c r="G83" s="70">
        <v>0</v>
      </c>
      <c r="H83" s="70">
        <v>0</v>
      </c>
      <c r="I83" s="71">
        <v>0</v>
      </c>
      <c r="J83" s="70">
        <f t="shared" si="11"/>
        <v>0</v>
      </c>
      <c r="K83" s="72">
        <f t="shared" si="13"/>
        <v>2120000</v>
      </c>
      <c r="L83" s="70">
        <f t="shared" si="13"/>
        <v>2321944.8199999998</v>
      </c>
      <c r="M83" s="71">
        <f t="shared" si="14"/>
        <v>1.0952569905660376</v>
      </c>
      <c r="N83" s="70">
        <f t="shared" si="15"/>
        <v>201944.81999999983</v>
      </c>
    </row>
    <row r="84" spans="1:14" ht="59.25" customHeight="1" x14ac:dyDescent="0.25">
      <c r="A84" s="108">
        <v>21081500</v>
      </c>
      <c r="B84" s="109" t="s">
        <v>50</v>
      </c>
      <c r="C84" s="70">
        <v>200100</v>
      </c>
      <c r="D84" s="70">
        <v>191723.19</v>
      </c>
      <c r="E84" s="71">
        <f t="shared" si="16"/>
        <v>0.95813688155922039</v>
      </c>
      <c r="F84" s="70">
        <f t="shared" si="17"/>
        <v>-8376.8099999999977</v>
      </c>
      <c r="G84" s="70">
        <v>0</v>
      </c>
      <c r="H84" s="70">
        <v>0</v>
      </c>
      <c r="I84" s="71">
        <v>0</v>
      </c>
      <c r="J84" s="70">
        <f t="shared" si="11"/>
        <v>0</v>
      </c>
      <c r="K84" s="72">
        <f t="shared" si="13"/>
        <v>200100</v>
      </c>
      <c r="L84" s="70">
        <f t="shared" si="13"/>
        <v>191723.19</v>
      </c>
      <c r="M84" s="71">
        <f t="shared" si="14"/>
        <v>0.95813688155922039</v>
      </c>
      <c r="N84" s="70">
        <f t="shared" si="15"/>
        <v>-8376.8099999999977</v>
      </c>
    </row>
    <row r="85" spans="1:14" ht="24.75" customHeight="1" x14ac:dyDescent="0.25">
      <c r="A85" s="108">
        <v>21081700</v>
      </c>
      <c r="B85" s="109" t="s">
        <v>51</v>
      </c>
      <c r="C85" s="70">
        <v>800000</v>
      </c>
      <c r="D85" s="70">
        <v>862719.39</v>
      </c>
      <c r="E85" s="71">
        <f t="shared" si="16"/>
        <v>1.0783992375</v>
      </c>
      <c r="F85" s="70">
        <f t="shared" si="17"/>
        <v>62719.390000000014</v>
      </c>
      <c r="G85" s="70">
        <v>0</v>
      </c>
      <c r="H85" s="70">
        <v>0</v>
      </c>
      <c r="I85" s="71">
        <v>0</v>
      </c>
      <c r="J85" s="70">
        <f t="shared" si="11"/>
        <v>0</v>
      </c>
      <c r="K85" s="72">
        <f t="shared" si="13"/>
        <v>800000</v>
      </c>
      <c r="L85" s="70">
        <f t="shared" si="13"/>
        <v>862719.39</v>
      </c>
      <c r="M85" s="71">
        <f t="shared" si="14"/>
        <v>1.0783992375</v>
      </c>
      <c r="N85" s="70">
        <f t="shared" si="15"/>
        <v>62719.390000000014</v>
      </c>
    </row>
    <row r="86" spans="1:14" s="66" customFormat="1" ht="47.25" customHeight="1" x14ac:dyDescent="0.2">
      <c r="A86" s="93">
        <v>21110000</v>
      </c>
      <c r="B86" s="107" t="s">
        <v>52</v>
      </c>
      <c r="C86" s="67">
        <v>0</v>
      </c>
      <c r="D86" s="67">
        <v>0</v>
      </c>
      <c r="E86" s="68">
        <v>0</v>
      </c>
      <c r="F86" s="67">
        <f t="shared" si="17"/>
        <v>0</v>
      </c>
      <c r="G86" s="67">
        <v>200000</v>
      </c>
      <c r="H86" s="67">
        <v>0</v>
      </c>
      <c r="I86" s="68">
        <v>0</v>
      </c>
      <c r="J86" s="67">
        <f t="shared" si="11"/>
        <v>-200000</v>
      </c>
      <c r="K86" s="69">
        <f t="shared" si="13"/>
        <v>200000</v>
      </c>
      <c r="L86" s="67">
        <f t="shared" si="13"/>
        <v>0</v>
      </c>
      <c r="M86" s="68">
        <f t="shared" si="14"/>
        <v>0</v>
      </c>
      <c r="N86" s="67">
        <f t="shared" si="15"/>
        <v>-200000</v>
      </c>
    </row>
    <row r="87" spans="1:14" s="66" customFormat="1" ht="28.5" x14ac:dyDescent="0.2">
      <c r="A87" s="93">
        <v>22000000</v>
      </c>
      <c r="B87" s="107" t="s">
        <v>53</v>
      </c>
      <c r="C87" s="67">
        <f>C88+C93+C95+C99</f>
        <v>8570507</v>
      </c>
      <c r="D87" s="67">
        <f>D88+D93+D95+D99</f>
        <v>8933482.1199999992</v>
      </c>
      <c r="E87" s="68">
        <f t="shared" si="16"/>
        <v>1.0423516508416595</v>
      </c>
      <c r="F87" s="67">
        <f t="shared" si="17"/>
        <v>362975.11999999918</v>
      </c>
      <c r="G87" s="67">
        <f>G88+G93+G95</f>
        <v>0</v>
      </c>
      <c r="H87" s="67">
        <f>H88+H93+H95</f>
        <v>0</v>
      </c>
      <c r="I87" s="68">
        <v>0</v>
      </c>
      <c r="J87" s="67">
        <f t="shared" si="11"/>
        <v>0</v>
      </c>
      <c r="K87" s="69">
        <f t="shared" si="13"/>
        <v>8570507</v>
      </c>
      <c r="L87" s="67">
        <f t="shared" si="13"/>
        <v>8933482.1199999992</v>
      </c>
      <c r="M87" s="68">
        <f t="shared" si="14"/>
        <v>1.0423516508416595</v>
      </c>
      <c r="N87" s="67">
        <f t="shared" si="15"/>
        <v>362975.11999999918</v>
      </c>
    </row>
    <row r="88" spans="1:14" s="66" customFormat="1" ht="34.5" customHeight="1" x14ac:dyDescent="0.2">
      <c r="A88" s="93">
        <v>22010000</v>
      </c>
      <c r="B88" s="107" t="s">
        <v>54</v>
      </c>
      <c r="C88" s="67">
        <f>C89+C90+C91+C92</f>
        <v>7490000</v>
      </c>
      <c r="D88" s="67">
        <f>D89+D90+D91+D92</f>
        <v>7712732.8600000003</v>
      </c>
      <c r="E88" s="68">
        <f t="shared" si="16"/>
        <v>1.0297373644859813</v>
      </c>
      <c r="F88" s="67">
        <f t="shared" si="17"/>
        <v>222732.86000000034</v>
      </c>
      <c r="G88" s="67">
        <f>G89+G90+G91+G92</f>
        <v>0</v>
      </c>
      <c r="H88" s="67">
        <f>H89+H90+H91+H92</f>
        <v>0</v>
      </c>
      <c r="I88" s="68">
        <v>0</v>
      </c>
      <c r="J88" s="67">
        <f t="shared" si="11"/>
        <v>0</v>
      </c>
      <c r="K88" s="69">
        <f t="shared" si="13"/>
        <v>7490000</v>
      </c>
      <c r="L88" s="67">
        <f t="shared" si="13"/>
        <v>7712732.8600000003</v>
      </c>
      <c r="M88" s="68">
        <f t="shared" si="14"/>
        <v>1.0297373644859813</v>
      </c>
      <c r="N88" s="67">
        <f t="shared" si="15"/>
        <v>222732.86000000034</v>
      </c>
    </row>
    <row r="89" spans="1:14" ht="54.75" customHeight="1" x14ac:dyDescent="0.25">
      <c r="A89" s="108">
        <v>22010300</v>
      </c>
      <c r="B89" s="109" t="s">
        <v>55</v>
      </c>
      <c r="C89" s="70">
        <v>360000</v>
      </c>
      <c r="D89" s="70">
        <v>359678</v>
      </c>
      <c r="E89" s="71">
        <f t="shared" si="16"/>
        <v>0.99910555555555558</v>
      </c>
      <c r="F89" s="70">
        <f t="shared" si="17"/>
        <v>-322</v>
      </c>
      <c r="G89" s="70">
        <v>0</v>
      </c>
      <c r="H89" s="70">
        <v>0</v>
      </c>
      <c r="I89" s="71">
        <v>0</v>
      </c>
      <c r="J89" s="70">
        <f t="shared" si="11"/>
        <v>0</v>
      </c>
      <c r="K89" s="72">
        <f t="shared" si="13"/>
        <v>360000</v>
      </c>
      <c r="L89" s="70">
        <f t="shared" si="13"/>
        <v>359678</v>
      </c>
      <c r="M89" s="71">
        <f t="shared" si="14"/>
        <v>0.99910555555555558</v>
      </c>
      <c r="N89" s="70">
        <f t="shared" si="15"/>
        <v>-322</v>
      </c>
    </row>
    <row r="90" spans="1:14" ht="26.25" customHeight="1" x14ac:dyDescent="0.25">
      <c r="A90" s="108">
        <v>22012500</v>
      </c>
      <c r="B90" s="109" t="s">
        <v>56</v>
      </c>
      <c r="C90" s="70">
        <v>5930000</v>
      </c>
      <c r="D90" s="70">
        <v>6187573.75</v>
      </c>
      <c r="E90" s="71">
        <f t="shared" si="16"/>
        <v>1.0434357082630692</v>
      </c>
      <c r="F90" s="70">
        <f t="shared" si="17"/>
        <v>257573.75</v>
      </c>
      <c r="G90" s="70">
        <v>0</v>
      </c>
      <c r="H90" s="70">
        <v>0</v>
      </c>
      <c r="I90" s="71">
        <v>0</v>
      </c>
      <c r="J90" s="70">
        <f t="shared" si="11"/>
        <v>0</v>
      </c>
      <c r="K90" s="72">
        <f t="shared" si="13"/>
        <v>5930000</v>
      </c>
      <c r="L90" s="70">
        <f t="shared" si="13"/>
        <v>6187573.75</v>
      </c>
      <c r="M90" s="71">
        <f t="shared" si="14"/>
        <v>1.0434357082630692</v>
      </c>
      <c r="N90" s="70">
        <f t="shared" si="15"/>
        <v>257573.75</v>
      </c>
    </row>
    <row r="91" spans="1:14" ht="30" x14ac:dyDescent="0.25">
      <c r="A91" s="108">
        <v>22012600</v>
      </c>
      <c r="B91" s="109" t="s">
        <v>57</v>
      </c>
      <c r="C91" s="70">
        <v>1200000</v>
      </c>
      <c r="D91" s="70">
        <v>1165081.1100000001</v>
      </c>
      <c r="E91" s="71">
        <f t="shared" si="16"/>
        <v>0.97090092500000014</v>
      </c>
      <c r="F91" s="70">
        <f t="shared" si="17"/>
        <v>-34918.889999999898</v>
      </c>
      <c r="G91" s="70">
        <v>0</v>
      </c>
      <c r="H91" s="70">
        <v>0</v>
      </c>
      <c r="I91" s="71">
        <v>0</v>
      </c>
      <c r="J91" s="70">
        <f t="shared" si="11"/>
        <v>0</v>
      </c>
      <c r="K91" s="72">
        <f t="shared" si="13"/>
        <v>1200000</v>
      </c>
      <c r="L91" s="70">
        <f t="shared" si="13"/>
        <v>1165081.1100000001</v>
      </c>
      <c r="M91" s="71">
        <f t="shared" si="14"/>
        <v>0.97090092500000014</v>
      </c>
      <c r="N91" s="70">
        <f t="shared" si="15"/>
        <v>-34918.889999999898</v>
      </c>
    </row>
    <row r="92" spans="1:14" ht="94.5" customHeight="1" x14ac:dyDescent="0.25">
      <c r="A92" s="108">
        <v>22012900</v>
      </c>
      <c r="B92" s="109" t="s">
        <v>362</v>
      </c>
      <c r="C92" s="70">
        <v>0</v>
      </c>
      <c r="D92" s="70">
        <v>400</v>
      </c>
      <c r="E92" s="71">
        <v>0</v>
      </c>
      <c r="F92" s="70">
        <f t="shared" si="17"/>
        <v>400</v>
      </c>
      <c r="G92" s="70">
        <v>0</v>
      </c>
      <c r="H92" s="70">
        <v>0</v>
      </c>
      <c r="I92" s="71">
        <v>0</v>
      </c>
      <c r="J92" s="70">
        <f t="shared" si="11"/>
        <v>0</v>
      </c>
      <c r="K92" s="72">
        <f t="shared" si="13"/>
        <v>0</v>
      </c>
      <c r="L92" s="70">
        <f t="shared" si="13"/>
        <v>400</v>
      </c>
      <c r="M92" s="71">
        <v>0</v>
      </c>
      <c r="N92" s="70">
        <f t="shared" si="15"/>
        <v>400</v>
      </c>
    </row>
    <row r="93" spans="1:14" s="66" customFormat="1" ht="53.25" customHeight="1" x14ac:dyDescent="0.2">
      <c r="A93" s="93">
        <v>22080000</v>
      </c>
      <c r="B93" s="107" t="s">
        <v>58</v>
      </c>
      <c r="C93" s="67">
        <f>C94</f>
        <v>750000</v>
      </c>
      <c r="D93" s="67">
        <f>D94</f>
        <v>812321.99</v>
      </c>
      <c r="E93" s="68">
        <f t="shared" si="16"/>
        <v>1.0830959866666667</v>
      </c>
      <c r="F93" s="67">
        <f t="shared" si="17"/>
        <v>62321.989999999991</v>
      </c>
      <c r="G93" s="67">
        <f>G94</f>
        <v>0</v>
      </c>
      <c r="H93" s="67">
        <f>H94</f>
        <v>0</v>
      </c>
      <c r="I93" s="68">
        <v>0</v>
      </c>
      <c r="J93" s="67">
        <f t="shared" si="11"/>
        <v>0</v>
      </c>
      <c r="K93" s="69">
        <f t="shared" si="13"/>
        <v>750000</v>
      </c>
      <c r="L93" s="67">
        <f t="shared" si="13"/>
        <v>812321.99</v>
      </c>
      <c r="M93" s="68">
        <f t="shared" si="14"/>
        <v>1.0830959866666667</v>
      </c>
      <c r="N93" s="67">
        <f t="shared" si="15"/>
        <v>62321.989999999991</v>
      </c>
    </row>
    <row r="94" spans="1:14" ht="45" x14ac:dyDescent="0.25">
      <c r="A94" s="108">
        <v>22080400</v>
      </c>
      <c r="B94" s="109" t="s">
        <v>322</v>
      </c>
      <c r="C94" s="70">
        <v>750000</v>
      </c>
      <c r="D94" s="70">
        <v>812321.99</v>
      </c>
      <c r="E94" s="71">
        <f t="shared" si="16"/>
        <v>1.0830959866666667</v>
      </c>
      <c r="F94" s="70">
        <f t="shared" si="17"/>
        <v>62321.989999999991</v>
      </c>
      <c r="G94" s="70">
        <v>0</v>
      </c>
      <c r="H94" s="70">
        <v>0</v>
      </c>
      <c r="I94" s="71">
        <v>0</v>
      </c>
      <c r="J94" s="70">
        <f t="shared" si="11"/>
        <v>0</v>
      </c>
      <c r="K94" s="72">
        <f t="shared" si="13"/>
        <v>750000</v>
      </c>
      <c r="L94" s="70">
        <f t="shared" si="13"/>
        <v>812321.99</v>
      </c>
      <c r="M94" s="71">
        <f t="shared" si="14"/>
        <v>1.0830959866666667</v>
      </c>
      <c r="N94" s="70">
        <f t="shared" si="15"/>
        <v>62321.989999999991</v>
      </c>
    </row>
    <row r="95" spans="1:14" s="66" customFormat="1" ht="19.5" customHeight="1" x14ac:dyDescent="0.2">
      <c r="A95" s="93">
        <v>22090000</v>
      </c>
      <c r="B95" s="107" t="s">
        <v>59</v>
      </c>
      <c r="C95" s="67">
        <f>C96+C97+C98</f>
        <v>287300</v>
      </c>
      <c r="D95" s="67">
        <f>D96+D97+D98</f>
        <v>365220.27</v>
      </c>
      <c r="E95" s="68">
        <f t="shared" si="16"/>
        <v>1.2712156978767839</v>
      </c>
      <c r="F95" s="67">
        <f t="shared" si="17"/>
        <v>77920.270000000019</v>
      </c>
      <c r="G95" s="67">
        <f>G96+G97+G98</f>
        <v>0</v>
      </c>
      <c r="H95" s="67">
        <f>H96+H97+H98</f>
        <v>0</v>
      </c>
      <c r="I95" s="68">
        <v>0</v>
      </c>
      <c r="J95" s="67">
        <f t="shared" si="11"/>
        <v>0</v>
      </c>
      <c r="K95" s="69">
        <f t="shared" si="13"/>
        <v>287300</v>
      </c>
      <c r="L95" s="67">
        <f t="shared" si="13"/>
        <v>365220.27</v>
      </c>
      <c r="M95" s="68">
        <f t="shared" si="14"/>
        <v>1.2712156978767839</v>
      </c>
      <c r="N95" s="67">
        <f t="shared" si="15"/>
        <v>77920.270000000019</v>
      </c>
    </row>
    <row r="96" spans="1:14" ht="50.25" customHeight="1" x14ac:dyDescent="0.25">
      <c r="A96" s="108">
        <v>22090100</v>
      </c>
      <c r="B96" s="109" t="s">
        <v>60</v>
      </c>
      <c r="C96" s="70">
        <v>237300</v>
      </c>
      <c r="D96" s="70">
        <v>309458.06</v>
      </c>
      <c r="E96" s="71">
        <f t="shared" si="16"/>
        <v>1.3040794774546987</v>
      </c>
      <c r="F96" s="70">
        <f t="shared" si="17"/>
        <v>72158.06</v>
      </c>
      <c r="G96" s="70">
        <v>0</v>
      </c>
      <c r="H96" s="70">
        <v>0</v>
      </c>
      <c r="I96" s="71">
        <v>0</v>
      </c>
      <c r="J96" s="70">
        <f t="shared" si="11"/>
        <v>0</v>
      </c>
      <c r="K96" s="72">
        <f t="shared" si="13"/>
        <v>237300</v>
      </c>
      <c r="L96" s="70">
        <f t="shared" si="13"/>
        <v>309458.06</v>
      </c>
      <c r="M96" s="71">
        <f t="shared" si="14"/>
        <v>1.3040794774546987</v>
      </c>
      <c r="N96" s="70">
        <f t="shared" si="15"/>
        <v>72158.06</v>
      </c>
    </row>
    <row r="97" spans="1:14" x14ac:dyDescent="0.25">
      <c r="A97" s="108">
        <v>22090200</v>
      </c>
      <c r="B97" s="109" t="s">
        <v>61</v>
      </c>
      <c r="C97" s="70">
        <v>0</v>
      </c>
      <c r="D97" s="70">
        <v>10.71</v>
      </c>
      <c r="E97" s="71" t="e">
        <f t="shared" si="16"/>
        <v>#DIV/0!</v>
      </c>
      <c r="F97" s="70">
        <f t="shared" si="17"/>
        <v>10.71</v>
      </c>
      <c r="G97" s="70">
        <v>0</v>
      </c>
      <c r="H97" s="70">
        <v>0</v>
      </c>
      <c r="I97" s="71">
        <v>0</v>
      </c>
      <c r="J97" s="70">
        <f t="shared" si="11"/>
        <v>0</v>
      </c>
      <c r="K97" s="72">
        <f t="shared" si="13"/>
        <v>0</v>
      </c>
      <c r="L97" s="70">
        <f t="shared" si="13"/>
        <v>10.71</v>
      </c>
      <c r="M97" s="71">
        <v>0</v>
      </c>
      <c r="N97" s="70">
        <f t="shared" si="15"/>
        <v>10.71</v>
      </c>
    </row>
    <row r="98" spans="1:14" ht="45.75" customHeight="1" x14ac:dyDescent="0.25">
      <c r="A98" s="108">
        <v>22090400</v>
      </c>
      <c r="B98" s="109" t="s">
        <v>62</v>
      </c>
      <c r="C98" s="70">
        <v>50000</v>
      </c>
      <c r="D98" s="70">
        <v>55751.5</v>
      </c>
      <c r="E98" s="71">
        <f t="shared" si="16"/>
        <v>1.11503</v>
      </c>
      <c r="F98" s="70">
        <f t="shared" si="17"/>
        <v>5751.5</v>
      </c>
      <c r="G98" s="70">
        <v>0</v>
      </c>
      <c r="H98" s="70">
        <v>0</v>
      </c>
      <c r="I98" s="71">
        <v>0</v>
      </c>
      <c r="J98" s="70">
        <f t="shared" si="11"/>
        <v>0</v>
      </c>
      <c r="K98" s="72">
        <f t="shared" si="13"/>
        <v>50000</v>
      </c>
      <c r="L98" s="70">
        <f t="shared" si="13"/>
        <v>55751.5</v>
      </c>
      <c r="M98" s="71">
        <f t="shared" si="14"/>
        <v>1.11503</v>
      </c>
      <c r="N98" s="70">
        <f t="shared" si="15"/>
        <v>5751.5</v>
      </c>
    </row>
    <row r="99" spans="1:14" s="66" customFormat="1" ht="92.25" customHeight="1" x14ac:dyDescent="0.2">
      <c r="A99" s="110" t="s">
        <v>290</v>
      </c>
      <c r="B99" s="116" t="s">
        <v>291</v>
      </c>
      <c r="C99" s="67">
        <v>43207</v>
      </c>
      <c r="D99" s="67">
        <v>43207</v>
      </c>
      <c r="E99" s="68">
        <f t="shared" si="16"/>
        <v>1</v>
      </c>
      <c r="F99" s="67">
        <f t="shared" si="17"/>
        <v>0</v>
      </c>
      <c r="G99" s="67">
        <v>0</v>
      </c>
      <c r="H99" s="67">
        <v>0</v>
      </c>
      <c r="I99" s="68">
        <v>0</v>
      </c>
      <c r="J99" s="67">
        <f t="shared" si="11"/>
        <v>0</v>
      </c>
      <c r="K99" s="69">
        <f t="shared" si="13"/>
        <v>43207</v>
      </c>
      <c r="L99" s="67">
        <f t="shared" si="13"/>
        <v>43207</v>
      </c>
      <c r="M99" s="68">
        <f t="shared" si="14"/>
        <v>1</v>
      </c>
      <c r="N99" s="67">
        <f t="shared" si="15"/>
        <v>0</v>
      </c>
    </row>
    <row r="100" spans="1:14" ht="78.75" hidden="1" customHeight="1" x14ac:dyDescent="0.25">
      <c r="A100" s="114"/>
      <c r="B100" s="118"/>
      <c r="C100" s="74"/>
      <c r="D100" s="74"/>
      <c r="E100" s="68"/>
      <c r="F100" s="67"/>
      <c r="G100" s="70"/>
      <c r="H100" s="70"/>
      <c r="I100" s="68" t="e">
        <f t="shared" si="10"/>
        <v>#DIV/0!</v>
      </c>
      <c r="J100" s="70"/>
      <c r="K100" s="72"/>
      <c r="L100" s="67">
        <f t="shared" si="13"/>
        <v>0</v>
      </c>
      <c r="M100" s="68" t="e">
        <f t="shared" si="14"/>
        <v>#DIV/0!</v>
      </c>
      <c r="N100" s="67">
        <f t="shared" si="15"/>
        <v>0</v>
      </c>
    </row>
    <row r="101" spans="1:14" s="66" customFormat="1" ht="15.75" customHeight="1" x14ac:dyDescent="0.2">
      <c r="A101" s="93">
        <v>24000000</v>
      </c>
      <c r="B101" s="107" t="s">
        <v>63</v>
      </c>
      <c r="C101" s="67">
        <f>C102+C106</f>
        <v>2823528</v>
      </c>
      <c r="D101" s="67">
        <f>D102+D106</f>
        <v>3684755.65</v>
      </c>
      <c r="E101" s="68">
        <f t="shared" si="16"/>
        <v>1.305018278550806</v>
      </c>
      <c r="F101" s="67">
        <f t="shared" si="17"/>
        <v>861227.64999999991</v>
      </c>
      <c r="G101" s="67">
        <f>G102+G106</f>
        <v>1000</v>
      </c>
      <c r="H101" s="67">
        <f>H102+H106</f>
        <v>40101.469999999994</v>
      </c>
      <c r="I101" s="68">
        <f>H101/G101</f>
        <v>40.101469999999992</v>
      </c>
      <c r="J101" s="67">
        <f>H101-G101</f>
        <v>39101.469999999994</v>
      </c>
      <c r="K101" s="69">
        <f t="shared" si="13"/>
        <v>2824528</v>
      </c>
      <c r="L101" s="67">
        <f t="shared" si="13"/>
        <v>3724857.12</v>
      </c>
      <c r="M101" s="68">
        <f t="shared" si="14"/>
        <v>1.3187538307285325</v>
      </c>
      <c r="N101" s="67">
        <f t="shared" si="15"/>
        <v>900329.12000000011</v>
      </c>
    </row>
    <row r="102" spans="1:14" s="66" customFormat="1" ht="18.75" customHeight="1" x14ac:dyDescent="0.2">
      <c r="A102" s="93">
        <v>24060000</v>
      </c>
      <c r="B102" s="107" t="s">
        <v>64</v>
      </c>
      <c r="C102" s="67">
        <f>C103+C104+C105</f>
        <v>2823528</v>
      </c>
      <c r="D102" s="67">
        <f>D103+D104+D105</f>
        <v>3684755.65</v>
      </c>
      <c r="E102" s="68">
        <f t="shared" si="16"/>
        <v>1.305018278550806</v>
      </c>
      <c r="F102" s="67">
        <f t="shared" si="17"/>
        <v>861227.64999999991</v>
      </c>
      <c r="G102" s="67">
        <f>G103+G104+G105</f>
        <v>1000</v>
      </c>
      <c r="H102" s="67">
        <f>H103+H104+H105</f>
        <v>39392.379999999997</v>
      </c>
      <c r="I102" s="68">
        <f t="shared" ref="I102:I104" si="19">H102/G102</f>
        <v>39.392379999999996</v>
      </c>
      <c r="J102" s="67">
        <f t="shared" ref="J102:J138" si="20">H102-G102</f>
        <v>38392.379999999997</v>
      </c>
      <c r="K102" s="69">
        <f t="shared" si="13"/>
        <v>2824528</v>
      </c>
      <c r="L102" s="67">
        <f t="shared" si="13"/>
        <v>3724148.03</v>
      </c>
      <c r="M102" s="68">
        <f t="shared" si="14"/>
        <v>1.3185027834739114</v>
      </c>
      <c r="N102" s="67">
        <f t="shared" si="15"/>
        <v>899620.0299999998</v>
      </c>
    </row>
    <row r="103" spans="1:14" ht="22.5" customHeight="1" x14ac:dyDescent="0.25">
      <c r="A103" s="108">
        <v>24060300</v>
      </c>
      <c r="B103" s="109" t="s">
        <v>64</v>
      </c>
      <c r="C103" s="70">
        <v>2133128</v>
      </c>
      <c r="D103" s="70">
        <v>2977835.11</v>
      </c>
      <c r="E103" s="71">
        <f t="shared" si="16"/>
        <v>1.3959945722900828</v>
      </c>
      <c r="F103" s="70">
        <f t="shared" si="17"/>
        <v>844707.10999999987</v>
      </c>
      <c r="G103" s="70">
        <v>0</v>
      </c>
      <c r="H103" s="70">
        <v>0</v>
      </c>
      <c r="I103" s="71">
        <v>0</v>
      </c>
      <c r="J103" s="70">
        <f t="shared" si="20"/>
        <v>0</v>
      </c>
      <c r="K103" s="72">
        <f t="shared" si="13"/>
        <v>2133128</v>
      </c>
      <c r="L103" s="70">
        <f t="shared" si="13"/>
        <v>2977835.11</v>
      </c>
      <c r="M103" s="71">
        <f t="shared" si="14"/>
        <v>1.3959945722900828</v>
      </c>
      <c r="N103" s="70">
        <f t="shared" si="15"/>
        <v>844707.10999999987</v>
      </c>
    </row>
    <row r="104" spans="1:14" ht="60" x14ac:dyDescent="0.25">
      <c r="A104" s="108">
        <v>24062100</v>
      </c>
      <c r="B104" s="109" t="s">
        <v>65</v>
      </c>
      <c r="C104" s="70">
        <v>0</v>
      </c>
      <c r="D104" s="70">
        <v>0</v>
      </c>
      <c r="E104" s="71">
        <v>0</v>
      </c>
      <c r="F104" s="70">
        <f t="shared" si="17"/>
        <v>0</v>
      </c>
      <c r="G104" s="70">
        <v>1000</v>
      </c>
      <c r="H104" s="70">
        <v>39392.379999999997</v>
      </c>
      <c r="I104" s="71">
        <f t="shared" si="19"/>
        <v>39.392379999999996</v>
      </c>
      <c r="J104" s="70">
        <f t="shared" si="20"/>
        <v>38392.379999999997</v>
      </c>
      <c r="K104" s="72">
        <f t="shared" si="13"/>
        <v>1000</v>
      </c>
      <c r="L104" s="70">
        <f t="shared" si="13"/>
        <v>39392.379999999997</v>
      </c>
      <c r="M104" s="71">
        <f t="shared" si="14"/>
        <v>39.392379999999996</v>
      </c>
      <c r="N104" s="70">
        <f t="shared" si="15"/>
        <v>38392.379999999997</v>
      </c>
    </row>
    <row r="105" spans="1:14" ht="156" customHeight="1" x14ac:dyDescent="0.25">
      <c r="A105" s="108">
        <v>24062200</v>
      </c>
      <c r="B105" s="109" t="s">
        <v>94</v>
      </c>
      <c r="C105" s="70">
        <v>690400</v>
      </c>
      <c r="D105" s="70">
        <v>706920.54</v>
      </c>
      <c r="E105" s="71">
        <f t="shared" si="16"/>
        <v>1.0239289397450753</v>
      </c>
      <c r="F105" s="70">
        <f t="shared" si="17"/>
        <v>16520.540000000037</v>
      </c>
      <c r="G105" s="70">
        <v>0</v>
      </c>
      <c r="H105" s="70">
        <v>0</v>
      </c>
      <c r="I105" s="71">
        <v>0</v>
      </c>
      <c r="J105" s="70">
        <f t="shared" si="20"/>
        <v>0</v>
      </c>
      <c r="K105" s="72">
        <f t="shared" si="13"/>
        <v>690400</v>
      </c>
      <c r="L105" s="70">
        <f t="shared" si="13"/>
        <v>706920.54</v>
      </c>
      <c r="M105" s="71">
        <f t="shared" si="14"/>
        <v>1.0239289397450753</v>
      </c>
      <c r="N105" s="70">
        <f t="shared" si="15"/>
        <v>16520.540000000037</v>
      </c>
    </row>
    <row r="106" spans="1:14" s="66" customFormat="1" ht="30" customHeight="1" x14ac:dyDescent="0.2">
      <c r="A106" s="93">
        <v>24170000</v>
      </c>
      <c r="B106" s="107" t="s">
        <v>66</v>
      </c>
      <c r="C106" s="67">
        <v>0</v>
      </c>
      <c r="D106" s="67">
        <v>0</v>
      </c>
      <c r="E106" s="68">
        <v>0</v>
      </c>
      <c r="F106" s="67">
        <f t="shared" si="17"/>
        <v>0</v>
      </c>
      <c r="G106" s="67">
        <v>0</v>
      </c>
      <c r="H106" s="67">
        <v>709.09</v>
      </c>
      <c r="I106" s="68">
        <v>0</v>
      </c>
      <c r="J106" s="67">
        <f t="shared" si="20"/>
        <v>709.09</v>
      </c>
      <c r="K106" s="69">
        <f t="shared" si="13"/>
        <v>0</v>
      </c>
      <c r="L106" s="67">
        <f t="shared" si="13"/>
        <v>709.09</v>
      </c>
      <c r="M106" s="68">
        <v>0</v>
      </c>
      <c r="N106" s="67">
        <f t="shared" si="15"/>
        <v>709.09</v>
      </c>
    </row>
    <row r="107" spans="1:14" s="66" customFormat="1" ht="26.25" customHeight="1" x14ac:dyDescent="0.2">
      <c r="A107" s="93">
        <v>25000000</v>
      </c>
      <c r="B107" s="107" t="s">
        <v>67</v>
      </c>
      <c r="C107" s="67">
        <f>C108+C109</f>
        <v>0</v>
      </c>
      <c r="D107" s="67">
        <f>D108+D109</f>
        <v>0</v>
      </c>
      <c r="E107" s="68">
        <v>0</v>
      </c>
      <c r="F107" s="67">
        <f t="shared" si="17"/>
        <v>0</v>
      </c>
      <c r="G107" s="67">
        <f>G108+G109</f>
        <v>42573144</v>
      </c>
      <c r="H107" s="73">
        <f>H108+H109</f>
        <v>39676573.790000007</v>
      </c>
      <c r="I107" s="68">
        <f t="shared" si="10"/>
        <v>0.93196250175932527</v>
      </c>
      <c r="J107" s="67">
        <f t="shared" si="20"/>
        <v>-2896570.2099999934</v>
      </c>
      <c r="K107" s="69">
        <f t="shared" si="13"/>
        <v>42573144</v>
      </c>
      <c r="L107" s="67">
        <f t="shared" si="13"/>
        <v>39676573.790000007</v>
      </c>
      <c r="M107" s="68">
        <f t="shared" si="14"/>
        <v>0.93196250175932527</v>
      </c>
      <c r="N107" s="67">
        <f t="shared" si="15"/>
        <v>-2896570.2099999934</v>
      </c>
    </row>
    <row r="108" spans="1:14" ht="46.5" customHeight="1" x14ac:dyDescent="0.25">
      <c r="A108" s="108">
        <v>25010000</v>
      </c>
      <c r="B108" s="109" t="s">
        <v>68</v>
      </c>
      <c r="C108" s="70">
        <v>0</v>
      </c>
      <c r="D108" s="70">
        <v>0</v>
      </c>
      <c r="E108" s="71">
        <v>0</v>
      </c>
      <c r="F108" s="70">
        <f t="shared" si="17"/>
        <v>0</v>
      </c>
      <c r="G108" s="70">
        <v>42573144</v>
      </c>
      <c r="H108" s="74">
        <v>34316829.840000004</v>
      </c>
      <c r="I108" s="71">
        <f t="shared" si="10"/>
        <v>0.80606754906332512</v>
      </c>
      <c r="J108" s="70">
        <f t="shared" si="20"/>
        <v>-8256314.1599999964</v>
      </c>
      <c r="K108" s="72">
        <f t="shared" si="13"/>
        <v>42573144</v>
      </c>
      <c r="L108" s="70">
        <f t="shared" si="13"/>
        <v>34316829.840000004</v>
      </c>
      <c r="M108" s="71">
        <f t="shared" si="14"/>
        <v>0.80606754906332512</v>
      </c>
      <c r="N108" s="70">
        <f t="shared" si="15"/>
        <v>-8256314.1599999964</v>
      </c>
    </row>
    <row r="109" spans="1:14" ht="39" customHeight="1" x14ac:dyDescent="0.25">
      <c r="A109" s="108">
        <v>25020000</v>
      </c>
      <c r="B109" s="109" t="s">
        <v>69</v>
      </c>
      <c r="C109" s="70">
        <v>0</v>
      </c>
      <c r="D109" s="70">
        <v>0</v>
      </c>
      <c r="E109" s="71">
        <v>0</v>
      </c>
      <c r="F109" s="70">
        <f t="shared" si="17"/>
        <v>0</v>
      </c>
      <c r="G109" s="70">
        <v>0</v>
      </c>
      <c r="H109" s="74">
        <v>5359743.95</v>
      </c>
      <c r="I109" s="71">
        <v>0</v>
      </c>
      <c r="J109" s="70">
        <f t="shared" si="20"/>
        <v>5359743.95</v>
      </c>
      <c r="K109" s="72">
        <f t="shared" si="13"/>
        <v>0</v>
      </c>
      <c r="L109" s="70">
        <f t="shared" si="13"/>
        <v>5359743.95</v>
      </c>
      <c r="M109" s="71">
        <v>0</v>
      </c>
      <c r="N109" s="70">
        <f t="shared" si="15"/>
        <v>5359743.95</v>
      </c>
    </row>
    <row r="110" spans="1:14" s="66" customFormat="1" ht="27" customHeight="1" x14ac:dyDescent="0.2">
      <c r="A110" s="93">
        <v>30000000</v>
      </c>
      <c r="B110" s="107" t="s">
        <v>70</v>
      </c>
      <c r="C110" s="67">
        <f>C111+C113</f>
        <v>0</v>
      </c>
      <c r="D110" s="67">
        <f>D111+D113</f>
        <v>0</v>
      </c>
      <c r="E110" s="68">
        <v>0</v>
      </c>
      <c r="F110" s="67">
        <f t="shared" si="17"/>
        <v>0</v>
      </c>
      <c r="G110" s="67">
        <f>G111+G113</f>
        <v>45000000</v>
      </c>
      <c r="H110" s="67">
        <f>H111+H113</f>
        <v>32848580.159999996</v>
      </c>
      <c r="I110" s="68">
        <f t="shared" si="10"/>
        <v>0.72996844799999994</v>
      </c>
      <c r="J110" s="67">
        <f t="shared" si="20"/>
        <v>-12151419.840000004</v>
      </c>
      <c r="K110" s="69">
        <f t="shared" ref="K110:L138" si="21">C110+G110</f>
        <v>45000000</v>
      </c>
      <c r="L110" s="67">
        <f t="shared" si="21"/>
        <v>32848580.159999996</v>
      </c>
      <c r="M110" s="68">
        <f t="shared" si="14"/>
        <v>0.72996844799999994</v>
      </c>
      <c r="N110" s="67">
        <f t="shared" si="15"/>
        <v>-12151419.840000004</v>
      </c>
    </row>
    <row r="111" spans="1:14" s="66" customFormat="1" ht="23.25" customHeight="1" x14ac:dyDescent="0.2">
      <c r="A111" s="93">
        <v>31000000</v>
      </c>
      <c r="B111" s="107" t="s">
        <v>71</v>
      </c>
      <c r="C111" s="67">
        <f>C112</f>
        <v>0</v>
      </c>
      <c r="D111" s="67">
        <f>D112</f>
        <v>0</v>
      </c>
      <c r="E111" s="68">
        <v>0</v>
      </c>
      <c r="F111" s="67">
        <f t="shared" si="17"/>
        <v>0</v>
      </c>
      <c r="G111" s="67">
        <f>G112</f>
        <v>13000000</v>
      </c>
      <c r="H111" s="67">
        <f>H112</f>
        <v>9628311.1199999992</v>
      </c>
      <c r="I111" s="68">
        <f t="shared" si="10"/>
        <v>0.74063931692307683</v>
      </c>
      <c r="J111" s="67">
        <f t="shared" si="20"/>
        <v>-3371688.8800000008</v>
      </c>
      <c r="K111" s="69">
        <f t="shared" si="21"/>
        <v>13000000</v>
      </c>
      <c r="L111" s="67">
        <f t="shared" si="21"/>
        <v>9628311.1199999992</v>
      </c>
      <c r="M111" s="68">
        <f t="shared" si="14"/>
        <v>0.74063931692307683</v>
      </c>
      <c r="N111" s="67">
        <f t="shared" si="15"/>
        <v>-3371688.8800000008</v>
      </c>
    </row>
    <row r="112" spans="1:14" ht="60.75" customHeight="1" x14ac:dyDescent="0.25">
      <c r="A112" s="108">
        <v>31030000</v>
      </c>
      <c r="B112" s="109" t="s">
        <v>72</v>
      </c>
      <c r="C112" s="70">
        <v>0</v>
      </c>
      <c r="D112" s="70">
        <v>0</v>
      </c>
      <c r="E112" s="71">
        <v>0</v>
      </c>
      <c r="F112" s="70">
        <f t="shared" si="17"/>
        <v>0</v>
      </c>
      <c r="G112" s="70">
        <v>13000000</v>
      </c>
      <c r="H112" s="70">
        <v>9628311.1199999992</v>
      </c>
      <c r="I112" s="71">
        <f t="shared" si="10"/>
        <v>0.74063931692307683</v>
      </c>
      <c r="J112" s="70">
        <f t="shared" si="20"/>
        <v>-3371688.8800000008</v>
      </c>
      <c r="K112" s="72">
        <f t="shared" si="21"/>
        <v>13000000</v>
      </c>
      <c r="L112" s="70">
        <f t="shared" si="21"/>
        <v>9628311.1199999992</v>
      </c>
      <c r="M112" s="71">
        <f t="shared" si="14"/>
        <v>0.74063931692307683</v>
      </c>
      <c r="N112" s="70">
        <f t="shared" si="15"/>
        <v>-3371688.8800000008</v>
      </c>
    </row>
    <row r="113" spans="1:14" s="66" customFormat="1" ht="39.75" customHeight="1" x14ac:dyDescent="0.2">
      <c r="A113" s="93">
        <v>33000000</v>
      </c>
      <c r="B113" s="107" t="s">
        <v>73</v>
      </c>
      <c r="C113" s="67">
        <f t="shared" ref="C113:D114" si="22">C114</f>
        <v>0</v>
      </c>
      <c r="D113" s="67">
        <f t="shared" si="22"/>
        <v>0</v>
      </c>
      <c r="E113" s="68">
        <v>0</v>
      </c>
      <c r="F113" s="67">
        <f t="shared" si="17"/>
        <v>0</v>
      </c>
      <c r="G113" s="67">
        <f t="shared" ref="G113:H114" si="23">G114</f>
        <v>32000000</v>
      </c>
      <c r="H113" s="67">
        <f t="shared" si="23"/>
        <v>23220269.039999999</v>
      </c>
      <c r="I113" s="68">
        <f t="shared" si="10"/>
        <v>0.72563340749999994</v>
      </c>
      <c r="J113" s="67">
        <f t="shared" si="20"/>
        <v>-8779730.9600000009</v>
      </c>
      <c r="K113" s="69">
        <f t="shared" si="21"/>
        <v>32000000</v>
      </c>
      <c r="L113" s="67">
        <f t="shared" si="21"/>
        <v>23220269.039999999</v>
      </c>
      <c r="M113" s="68">
        <f t="shared" si="14"/>
        <v>0.72563340749999994</v>
      </c>
      <c r="N113" s="67">
        <f t="shared" si="15"/>
        <v>-8779730.9600000009</v>
      </c>
    </row>
    <row r="114" spans="1:14" s="66" customFormat="1" ht="20.25" customHeight="1" x14ac:dyDescent="0.2">
      <c r="A114" s="93">
        <v>33010000</v>
      </c>
      <c r="B114" s="107" t="s">
        <v>74</v>
      </c>
      <c r="C114" s="67">
        <f t="shared" si="22"/>
        <v>0</v>
      </c>
      <c r="D114" s="67">
        <f t="shared" si="22"/>
        <v>0</v>
      </c>
      <c r="E114" s="68">
        <v>0</v>
      </c>
      <c r="F114" s="67">
        <f t="shared" si="17"/>
        <v>0</v>
      </c>
      <c r="G114" s="67">
        <f t="shared" si="23"/>
        <v>32000000</v>
      </c>
      <c r="H114" s="67">
        <f t="shared" si="23"/>
        <v>23220269.039999999</v>
      </c>
      <c r="I114" s="68">
        <f t="shared" si="10"/>
        <v>0.72563340749999994</v>
      </c>
      <c r="J114" s="67">
        <f t="shared" si="20"/>
        <v>-8779730.9600000009</v>
      </c>
      <c r="K114" s="69">
        <f t="shared" si="21"/>
        <v>32000000</v>
      </c>
      <c r="L114" s="67">
        <f t="shared" si="21"/>
        <v>23220269.039999999</v>
      </c>
      <c r="M114" s="68">
        <f t="shared" si="14"/>
        <v>0.72563340749999994</v>
      </c>
      <c r="N114" s="67">
        <f t="shared" si="15"/>
        <v>-8779730.9600000009</v>
      </c>
    </row>
    <row r="115" spans="1:14" ht="84" customHeight="1" x14ac:dyDescent="0.25">
      <c r="A115" s="108">
        <v>33010100</v>
      </c>
      <c r="B115" s="109" t="s">
        <v>75</v>
      </c>
      <c r="C115" s="70">
        <v>0</v>
      </c>
      <c r="D115" s="70">
        <v>0</v>
      </c>
      <c r="E115" s="71">
        <v>0</v>
      </c>
      <c r="F115" s="70">
        <f t="shared" si="17"/>
        <v>0</v>
      </c>
      <c r="G115" s="70">
        <v>32000000</v>
      </c>
      <c r="H115" s="70">
        <v>23220269.039999999</v>
      </c>
      <c r="I115" s="71">
        <f t="shared" si="10"/>
        <v>0.72563340749999994</v>
      </c>
      <c r="J115" s="70">
        <f t="shared" si="20"/>
        <v>-8779730.9600000009</v>
      </c>
      <c r="K115" s="72">
        <f t="shared" si="21"/>
        <v>32000000</v>
      </c>
      <c r="L115" s="70">
        <f t="shared" si="21"/>
        <v>23220269.039999999</v>
      </c>
      <c r="M115" s="71">
        <f t="shared" si="14"/>
        <v>0.72563340749999994</v>
      </c>
      <c r="N115" s="70">
        <f t="shared" si="15"/>
        <v>-8779730.9600000009</v>
      </c>
    </row>
    <row r="116" spans="1:14" s="66" customFormat="1" ht="18.75" customHeight="1" x14ac:dyDescent="0.2">
      <c r="A116" s="93">
        <v>50000000</v>
      </c>
      <c r="B116" s="107" t="s">
        <v>76</v>
      </c>
      <c r="C116" s="67">
        <f>C117</f>
        <v>0</v>
      </c>
      <c r="D116" s="67">
        <f>D117</f>
        <v>0</v>
      </c>
      <c r="E116" s="68">
        <v>0</v>
      </c>
      <c r="F116" s="67">
        <f t="shared" si="17"/>
        <v>0</v>
      </c>
      <c r="G116" s="67">
        <f>G117</f>
        <v>415500</v>
      </c>
      <c r="H116" s="67">
        <f>H117</f>
        <v>533788.93999999994</v>
      </c>
      <c r="I116" s="68">
        <f t="shared" si="10"/>
        <v>1.2846905896510228</v>
      </c>
      <c r="J116" s="67">
        <f t="shared" si="20"/>
        <v>118288.93999999994</v>
      </c>
      <c r="K116" s="69">
        <f t="shared" si="21"/>
        <v>415500</v>
      </c>
      <c r="L116" s="67">
        <f t="shared" si="21"/>
        <v>533788.93999999994</v>
      </c>
      <c r="M116" s="68">
        <f t="shared" si="14"/>
        <v>1.2846905896510228</v>
      </c>
      <c r="N116" s="67">
        <f t="shared" si="15"/>
        <v>118288.93999999994</v>
      </c>
    </row>
    <row r="117" spans="1:14" ht="57" customHeight="1" x14ac:dyDescent="0.25">
      <c r="A117" s="108">
        <v>50110000</v>
      </c>
      <c r="B117" s="109" t="s">
        <v>77</v>
      </c>
      <c r="C117" s="70">
        <v>0</v>
      </c>
      <c r="D117" s="70">
        <v>0</v>
      </c>
      <c r="E117" s="71">
        <v>0</v>
      </c>
      <c r="F117" s="70">
        <f t="shared" si="17"/>
        <v>0</v>
      </c>
      <c r="G117" s="70">
        <v>415500</v>
      </c>
      <c r="H117" s="70">
        <v>533788.93999999994</v>
      </c>
      <c r="I117" s="71">
        <f t="shared" si="10"/>
        <v>1.2846905896510228</v>
      </c>
      <c r="J117" s="70">
        <f t="shared" si="20"/>
        <v>118288.93999999994</v>
      </c>
      <c r="K117" s="72">
        <f t="shared" si="21"/>
        <v>415500</v>
      </c>
      <c r="L117" s="70">
        <f t="shared" si="21"/>
        <v>533788.93999999994</v>
      </c>
      <c r="M117" s="71">
        <f t="shared" si="14"/>
        <v>1.2846905896510228</v>
      </c>
      <c r="N117" s="70">
        <f t="shared" si="15"/>
        <v>118288.93999999994</v>
      </c>
    </row>
    <row r="118" spans="1:14" s="125" customFormat="1" ht="34.5" customHeight="1" x14ac:dyDescent="0.25">
      <c r="A118" s="120"/>
      <c r="B118" s="121" t="s">
        <v>91</v>
      </c>
      <c r="C118" s="122">
        <f>C13+C76+C110+C116</f>
        <v>820946995</v>
      </c>
      <c r="D118" s="122">
        <f>D13+D76+D110+D116</f>
        <v>838903328.83000028</v>
      </c>
      <c r="E118" s="123">
        <f t="shared" si="16"/>
        <v>1.0218727079085055</v>
      </c>
      <c r="F118" s="122">
        <f t="shared" si="17"/>
        <v>17956333.830000281</v>
      </c>
      <c r="G118" s="122">
        <f>G13+G76+G110+G116</f>
        <v>88349244</v>
      </c>
      <c r="H118" s="122">
        <f>H13+H76+H110+H116</f>
        <v>73736721.810000002</v>
      </c>
      <c r="I118" s="123">
        <f t="shared" si="10"/>
        <v>0.83460501156071021</v>
      </c>
      <c r="J118" s="122">
        <f t="shared" si="20"/>
        <v>-14612522.189999998</v>
      </c>
      <c r="K118" s="124">
        <f t="shared" si="21"/>
        <v>909296239</v>
      </c>
      <c r="L118" s="122">
        <f t="shared" si="21"/>
        <v>912640050.64000034</v>
      </c>
      <c r="M118" s="123">
        <f t="shared" si="14"/>
        <v>1.003677362224304</v>
      </c>
      <c r="N118" s="122">
        <f t="shared" si="15"/>
        <v>3343811.6400003433</v>
      </c>
    </row>
    <row r="119" spans="1:14" s="66" customFormat="1" ht="27.75" customHeight="1" x14ac:dyDescent="0.2">
      <c r="A119" s="93">
        <v>40000000</v>
      </c>
      <c r="B119" s="107" t="s">
        <v>78</v>
      </c>
      <c r="C119" s="67">
        <f>C120</f>
        <v>284523660</v>
      </c>
      <c r="D119" s="67">
        <f>D120</f>
        <v>279224319</v>
      </c>
      <c r="E119" s="68">
        <f t="shared" si="16"/>
        <v>0.98137469129983779</v>
      </c>
      <c r="F119" s="67">
        <f t="shared" si="17"/>
        <v>-5299341</v>
      </c>
      <c r="G119" s="67">
        <f>G120</f>
        <v>8998000</v>
      </c>
      <c r="H119" s="67">
        <f>H120</f>
        <v>5897016</v>
      </c>
      <c r="I119" s="68">
        <v>0</v>
      </c>
      <c r="J119" s="67">
        <f t="shared" si="20"/>
        <v>-3100984</v>
      </c>
      <c r="K119" s="69">
        <f t="shared" si="21"/>
        <v>293521660</v>
      </c>
      <c r="L119" s="67">
        <f t="shared" si="21"/>
        <v>285121335</v>
      </c>
      <c r="M119" s="68">
        <f t="shared" si="14"/>
        <v>0.971380902520107</v>
      </c>
      <c r="N119" s="67">
        <f t="shared" si="15"/>
        <v>-8400325</v>
      </c>
    </row>
    <row r="120" spans="1:14" s="66" customFormat="1" ht="29.25" customHeight="1" x14ac:dyDescent="0.2">
      <c r="A120" s="93">
        <v>41000000</v>
      </c>
      <c r="B120" s="107" t="s">
        <v>79</v>
      </c>
      <c r="C120" s="67">
        <f>C121+C127+C125</f>
        <v>284523660</v>
      </c>
      <c r="D120" s="67">
        <f>D121+D127+D125</f>
        <v>279224319</v>
      </c>
      <c r="E120" s="68">
        <f t="shared" si="16"/>
        <v>0.98137469129983779</v>
      </c>
      <c r="F120" s="67">
        <f t="shared" si="17"/>
        <v>-5299341</v>
      </c>
      <c r="G120" s="67">
        <f>G121+G127</f>
        <v>8998000</v>
      </c>
      <c r="H120" s="67">
        <f>H121+H127</f>
        <v>5897016</v>
      </c>
      <c r="I120" s="68">
        <v>0</v>
      </c>
      <c r="J120" s="67">
        <f t="shared" si="20"/>
        <v>-3100984</v>
      </c>
      <c r="K120" s="69">
        <f t="shared" si="21"/>
        <v>293521660</v>
      </c>
      <c r="L120" s="67">
        <f t="shared" si="21"/>
        <v>285121335</v>
      </c>
      <c r="M120" s="68">
        <f t="shared" si="14"/>
        <v>0.971380902520107</v>
      </c>
      <c r="N120" s="67">
        <f t="shared" si="15"/>
        <v>-8400325</v>
      </c>
    </row>
    <row r="121" spans="1:14" s="66" customFormat="1" ht="38.25" customHeight="1" x14ac:dyDescent="0.2">
      <c r="A121" s="93">
        <v>41030000</v>
      </c>
      <c r="B121" s="107" t="s">
        <v>80</v>
      </c>
      <c r="C121" s="67">
        <f>C123+C124+C122</f>
        <v>260277100</v>
      </c>
      <c r="D121" s="67">
        <f t="shared" ref="D121" si="24">D123+D124+D122</f>
        <v>256040138</v>
      </c>
      <c r="E121" s="68">
        <f t="shared" si="16"/>
        <v>0.98372134160093228</v>
      </c>
      <c r="F121" s="67">
        <f t="shared" si="17"/>
        <v>-4236962</v>
      </c>
      <c r="G121" s="67">
        <f>G123+G125</f>
        <v>0</v>
      </c>
      <c r="H121" s="67">
        <f>H123+H125</f>
        <v>0</v>
      </c>
      <c r="I121" s="68">
        <v>0</v>
      </c>
      <c r="J121" s="67">
        <f t="shared" si="20"/>
        <v>0</v>
      </c>
      <c r="K121" s="69">
        <f t="shared" si="21"/>
        <v>260277100</v>
      </c>
      <c r="L121" s="67">
        <f t="shared" si="21"/>
        <v>256040138</v>
      </c>
      <c r="M121" s="68">
        <f t="shared" si="14"/>
        <v>0.98372134160093228</v>
      </c>
      <c r="N121" s="67">
        <f t="shared" si="15"/>
        <v>-4236962</v>
      </c>
    </row>
    <row r="122" spans="1:14" ht="53.25" customHeight="1" x14ac:dyDescent="0.25">
      <c r="A122" s="108" t="s">
        <v>341</v>
      </c>
      <c r="B122" s="117" t="s">
        <v>342</v>
      </c>
      <c r="C122" s="70">
        <v>13048900</v>
      </c>
      <c r="D122" s="70">
        <v>8811938</v>
      </c>
      <c r="E122" s="71">
        <f t="shared" si="16"/>
        <v>0.67530121312907598</v>
      </c>
      <c r="F122" s="70">
        <f t="shared" si="17"/>
        <v>-4236962</v>
      </c>
      <c r="G122" s="70">
        <v>0</v>
      </c>
      <c r="H122" s="70">
        <v>0</v>
      </c>
      <c r="I122" s="71">
        <v>0</v>
      </c>
      <c r="J122" s="70">
        <f t="shared" si="20"/>
        <v>0</v>
      </c>
      <c r="K122" s="72">
        <f t="shared" si="21"/>
        <v>13048900</v>
      </c>
      <c r="L122" s="70">
        <f t="shared" si="21"/>
        <v>8811938</v>
      </c>
      <c r="M122" s="71">
        <f t="shared" si="14"/>
        <v>0.67530121312907598</v>
      </c>
      <c r="N122" s="70">
        <f t="shared" si="15"/>
        <v>-4236962</v>
      </c>
    </row>
    <row r="123" spans="1:14" ht="44.25" customHeight="1" x14ac:dyDescent="0.25">
      <c r="A123" s="108">
        <v>41033900</v>
      </c>
      <c r="B123" s="109" t="s">
        <v>81</v>
      </c>
      <c r="C123" s="70">
        <v>246832700</v>
      </c>
      <c r="D123" s="70">
        <v>246832700</v>
      </c>
      <c r="E123" s="71">
        <f t="shared" si="16"/>
        <v>1</v>
      </c>
      <c r="F123" s="70">
        <f t="shared" si="17"/>
        <v>0</v>
      </c>
      <c r="G123" s="70">
        <v>0</v>
      </c>
      <c r="H123" s="70">
        <v>0</v>
      </c>
      <c r="I123" s="71">
        <v>0</v>
      </c>
      <c r="J123" s="70">
        <f t="shared" si="20"/>
        <v>0</v>
      </c>
      <c r="K123" s="72">
        <f t="shared" si="21"/>
        <v>246832700</v>
      </c>
      <c r="L123" s="70">
        <f t="shared" si="21"/>
        <v>246832700</v>
      </c>
      <c r="M123" s="71">
        <f t="shared" si="14"/>
        <v>1</v>
      </c>
      <c r="N123" s="70">
        <f t="shared" si="15"/>
        <v>0</v>
      </c>
    </row>
    <row r="124" spans="1:14" ht="50.25" customHeight="1" x14ac:dyDescent="0.25">
      <c r="A124" s="126" t="s">
        <v>343</v>
      </c>
      <c r="B124" s="127" t="s">
        <v>344</v>
      </c>
      <c r="C124" s="70">
        <v>395500</v>
      </c>
      <c r="D124" s="70">
        <v>395500</v>
      </c>
      <c r="E124" s="71">
        <f t="shared" si="16"/>
        <v>1</v>
      </c>
      <c r="F124" s="70">
        <f t="shared" si="17"/>
        <v>0</v>
      </c>
      <c r="G124" s="70">
        <v>0</v>
      </c>
      <c r="H124" s="70">
        <v>0</v>
      </c>
      <c r="I124" s="71">
        <v>0</v>
      </c>
      <c r="J124" s="70">
        <f t="shared" si="20"/>
        <v>0</v>
      </c>
      <c r="K124" s="72">
        <f t="shared" si="21"/>
        <v>395500</v>
      </c>
      <c r="L124" s="70">
        <f t="shared" si="21"/>
        <v>395500</v>
      </c>
      <c r="M124" s="71">
        <f t="shared" si="14"/>
        <v>1</v>
      </c>
      <c r="N124" s="70">
        <f t="shared" si="15"/>
        <v>0</v>
      </c>
    </row>
    <row r="125" spans="1:14" s="66" customFormat="1" ht="36" customHeight="1" x14ac:dyDescent="0.2">
      <c r="A125" s="110" t="s">
        <v>292</v>
      </c>
      <c r="B125" s="116" t="s">
        <v>293</v>
      </c>
      <c r="C125" s="67">
        <f>C126</f>
        <v>4285000</v>
      </c>
      <c r="D125" s="67">
        <f>D126</f>
        <v>4285000</v>
      </c>
      <c r="E125" s="68">
        <f t="shared" si="16"/>
        <v>1</v>
      </c>
      <c r="F125" s="67">
        <f t="shared" si="17"/>
        <v>0</v>
      </c>
      <c r="G125" s="67">
        <v>0</v>
      </c>
      <c r="H125" s="67">
        <v>0</v>
      </c>
      <c r="I125" s="68">
        <v>0</v>
      </c>
      <c r="J125" s="67">
        <f t="shared" si="20"/>
        <v>0</v>
      </c>
      <c r="K125" s="69">
        <f t="shared" si="21"/>
        <v>4285000</v>
      </c>
      <c r="L125" s="67">
        <f t="shared" si="21"/>
        <v>4285000</v>
      </c>
      <c r="M125" s="68">
        <f t="shared" si="14"/>
        <v>1</v>
      </c>
      <c r="N125" s="67">
        <f t="shared" si="15"/>
        <v>0</v>
      </c>
    </row>
    <row r="126" spans="1:14" ht="63.75" customHeight="1" x14ac:dyDescent="0.25">
      <c r="A126" s="114" t="s">
        <v>294</v>
      </c>
      <c r="B126" s="118" t="s">
        <v>295</v>
      </c>
      <c r="C126" s="128">
        <v>4285000</v>
      </c>
      <c r="D126" s="128">
        <v>4285000</v>
      </c>
      <c r="E126" s="71">
        <f t="shared" si="16"/>
        <v>1</v>
      </c>
      <c r="F126" s="70">
        <f t="shared" si="17"/>
        <v>0</v>
      </c>
      <c r="G126" s="70">
        <v>0</v>
      </c>
      <c r="H126" s="70">
        <v>0</v>
      </c>
      <c r="I126" s="71">
        <v>0</v>
      </c>
      <c r="J126" s="70">
        <f t="shared" si="20"/>
        <v>0</v>
      </c>
      <c r="K126" s="72">
        <f t="shared" si="21"/>
        <v>4285000</v>
      </c>
      <c r="L126" s="70">
        <f t="shared" si="21"/>
        <v>4285000</v>
      </c>
      <c r="M126" s="71">
        <f t="shared" si="14"/>
        <v>1</v>
      </c>
      <c r="N126" s="70">
        <f t="shared" si="15"/>
        <v>0</v>
      </c>
    </row>
    <row r="127" spans="1:14" s="66" customFormat="1" ht="37.5" customHeight="1" x14ac:dyDescent="0.2">
      <c r="A127" s="93">
        <v>41050000</v>
      </c>
      <c r="B127" s="107" t="s">
        <v>82</v>
      </c>
      <c r="C127" s="67">
        <f>SUM(C128:C137)</f>
        <v>19961560</v>
      </c>
      <c r="D127" s="67">
        <f>SUM(D128:D137)</f>
        <v>18899181</v>
      </c>
      <c r="E127" s="68">
        <f t="shared" si="16"/>
        <v>0.94677875877436435</v>
      </c>
      <c r="F127" s="67">
        <f t="shared" si="17"/>
        <v>-1062379</v>
      </c>
      <c r="G127" s="67">
        <f>SUM(G130:G137)</f>
        <v>8998000</v>
      </c>
      <c r="H127" s="67">
        <f>SUM(H130:H137)</f>
        <v>5897016</v>
      </c>
      <c r="I127" s="68">
        <f>H127/G127</f>
        <v>0.65536963769726608</v>
      </c>
      <c r="J127" s="67">
        <f t="shared" si="20"/>
        <v>-3100984</v>
      </c>
      <c r="K127" s="69">
        <f t="shared" si="21"/>
        <v>28959560</v>
      </c>
      <c r="L127" s="67">
        <f t="shared" si="21"/>
        <v>24796197</v>
      </c>
      <c r="M127" s="68">
        <f t="shared" si="14"/>
        <v>0.8562352811990237</v>
      </c>
      <c r="N127" s="67">
        <f t="shared" si="15"/>
        <v>-4163363</v>
      </c>
    </row>
    <row r="128" spans="1:14" ht="256.5" customHeight="1" x14ac:dyDescent="0.25">
      <c r="A128" s="126" t="s">
        <v>345</v>
      </c>
      <c r="B128" s="127" t="s">
        <v>346</v>
      </c>
      <c r="C128" s="70">
        <v>3066510</v>
      </c>
      <c r="D128" s="70">
        <v>3066508.79</v>
      </c>
      <c r="E128" s="71">
        <f t="shared" si="16"/>
        <v>0.9999996054146244</v>
      </c>
      <c r="F128" s="70">
        <f t="shared" si="17"/>
        <v>-1.2099999999627471</v>
      </c>
      <c r="G128" s="70">
        <v>0</v>
      </c>
      <c r="H128" s="70">
        <v>0</v>
      </c>
      <c r="I128" s="71">
        <v>0</v>
      </c>
      <c r="J128" s="70">
        <f t="shared" si="20"/>
        <v>0</v>
      </c>
      <c r="K128" s="72">
        <f t="shared" si="21"/>
        <v>3066510</v>
      </c>
      <c r="L128" s="70">
        <f t="shared" si="21"/>
        <v>3066508.79</v>
      </c>
      <c r="M128" s="71">
        <f t="shared" si="14"/>
        <v>0.9999996054146244</v>
      </c>
      <c r="N128" s="70">
        <f t="shared" si="15"/>
        <v>-1.2099999999627471</v>
      </c>
    </row>
    <row r="129" spans="1:14" ht="108" customHeight="1" x14ac:dyDescent="0.25">
      <c r="A129" s="108" t="s">
        <v>363</v>
      </c>
      <c r="B129" s="117" t="s">
        <v>364</v>
      </c>
      <c r="C129" s="70">
        <v>5444203</v>
      </c>
      <c r="D129" s="70">
        <v>4388410.5999999996</v>
      </c>
      <c r="E129" s="71">
        <v>0</v>
      </c>
      <c r="F129" s="70">
        <v>0</v>
      </c>
      <c r="G129" s="70">
        <v>0</v>
      </c>
      <c r="H129" s="70">
        <v>0</v>
      </c>
      <c r="I129" s="71">
        <v>0</v>
      </c>
      <c r="J129" s="70">
        <v>0</v>
      </c>
      <c r="K129" s="72">
        <f t="shared" si="21"/>
        <v>5444203</v>
      </c>
      <c r="L129" s="70">
        <f t="shared" si="21"/>
        <v>4388410.5999999996</v>
      </c>
      <c r="M129" s="71">
        <f t="shared" si="14"/>
        <v>0.80607034675231615</v>
      </c>
      <c r="N129" s="70">
        <f t="shared" si="15"/>
        <v>-1055792.4000000004</v>
      </c>
    </row>
    <row r="130" spans="1:14" ht="54.75" customHeight="1" x14ac:dyDescent="0.25">
      <c r="A130" s="114" t="s">
        <v>296</v>
      </c>
      <c r="B130" s="118" t="s">
        <v>202</v>
      </c>
      <c r="C130" s="70">
        <v>3079000</v>
      </c>
      <c r="D130" s="70">
        <v>3079000</v>
      </c>
      <c r="E130" s="71">
        <f t="shared" si="16"/>
        <v>1</v>
      </c>
      <c r="F130" s="70">
        <f t="shared" si="17"/>
        <v>0</v>
      </c>
      <c r="G130" s="70">
        <v>0</v>
      </c>
      <c r="H130" s="70">
        <v>0</v>
      </c>
      <c r="I130" s="71">
        <v>0</v>
      </c>
      <c r="J130" s="70">
        <f t="shared" si="20"/>
        <v>0</v>
      </c>
      <c r="K130" s="72">
        <f t="shared" si="21"/>
        <v>3079000</v>
      </c>
      <c r="L130" s="70">
        <f t="shared" si="21"/>
        <v>3079000</v>
      </c>
      <c r="M130" s="71">
        <f t="shared" si="14"/>
        <v>1</v>
      </c>
      <c r="N130" s="70">
        <f t="shared" si="15"/>
        <v>0</v>
      </c>
    </row>
    <row r="131" spans="1:14" ht="51" customHeight="1" x14ac:dyDescent="0.25">
      <c r="A131" s="114" t="s">
        <v>297</v>
      </c>
      <c r="B131" s="118" t="s">
        <v>83</v>
      </c>
      <c r="C131" s="70">
        <v>2657400</v>
      </c>
      <c r="D131" s="70">
        <v>2657400</v>
      </c>
      <c r="E131" s="71">
        <f t="shared" si="16"/>
        <v>1</v>
      </c>
      <c r="F131" s="70">
        <f t="shared" si="17"/>
        <v>0</v>
      </c>
      <c r="G131" s="70">
        <v>0</v>
      </c>
      <c r="H131" s="70">
        <v>0</v>
      </c>
      <c r="I131" s="71">
        <v>0</v>
      </c>
      <c r="J131" s="70">
        <f t="shared" si="20"/>
        <v>0</v>
      </c>
      <c r="K131" s="72">
        <f t="shared" si="21"/>
        <v>2657400</v>
      </c>
      <c r="L131" s="70">
        <f t="shared" si="21"/>
        <v>2657400</v>
      </c>
      <c r="M131" s="71">
        <f t="shared" si="14"/>
        <v>1</v>
      </c>
      <c r="N131" s="70">
        <f t="shared" si="15"/>
        <v>0</v>
      </c>
    </row>
    <row r="132" spans="1:14" ht="64.5" customHeight="1" x14ac:dyDescent="0.25">
      <c r="A132" s="126" t="s">
        <v>347</v>
      </c>
      <c r="B132" s="127" t="s">
        <v>348</v>
      </c>
      <c r="C132" s="70">
        <v>2666400</v>
      </c>
      <c r="D132" s="70">
        <v>2659815.2000000002</v>
      </c>
      <c r="E132" s="71">
        <f t="shared" si="16"/>
        <v>0.99753045304530463</v>
      </c>
      <c r="F132" s="70">
        <f t="shared" si="17"/>
        <v>-6584.7999999998137</v>
      </c>
      <c r="G132" s="70">
        <v>0</v>
      </c>
      <c r="H132" s="70">
        <v>0</v>
      </c>
      <c r="I132" s="71">
        <v>0</v>
      </c>
      <c r="J132" s="70">
        <f t="shared" si="20"/>
        <v>0</v>
      </c>
      <c r="K132" s="72">
        <f>C132+G132</f>
        <v>2666400</v>
      </c>
      <c r="L132" s="70">
        <f t="shared" si="21"/>
        <v>2659815.2000000002</v>
      </c>
      <c r="M132" s="71">
        <f t="shared" si="14"/>
        <v>0.99753045304530463</v>
      </c>
      <c r="N132" s="70">
        <f t="shared" si="15"/>
        <v>-6584.7999999998137</v>
      </c>
    </row>
    <row r="133" spans="1:14" ht="44.25" customHeight="1" x14ac:dyDescent="0.25">
      <c r="A133" s="108" t="s">
        <v>349</v>
      </c>
      <c r="B133" s="117" t="s">
        <v>350</v>
      </c>
      <c r="C133" s="128">
        <v>0</v>
      </c>
      <c r="D133" s="128">
        <v>0</v>
      </c>
      <c r="E133" s="71">
        <v>0</v>
      </c>
      <c r="F133" s="70">
        <f t="shared" si="17"/>
        <v>0</v>
      </c>
      <c r="G133" s="70">
        <v>430000</v>
      </c>
      <c r="H133" s="70">
        <v>429016</v>
      </c>
      <c r="I133" s="71">
        <f>H133/G133</f>
        <v>0.99771162790697676</v>
      </c>
      <c r="J133" s="70">
        <f t="shared" si="20"/>
        <v>-984</v>
      </c>
      <c r="K133" s="72">
        <f t="shared" si="21"/>
        <v>430000</v>
      </c>
      <c r="L133" s="70">
        <f t="shared" si="21"/>
        <v>429016</v>
      </c>
      <c r="M133" s="71">
        <f t="shared" si="14"/>
        <v>0.99771162790697676</v>
      </c>
      <c r="N133" s="70">
        <f t="shared" si="15"/>
        <v>-984</v>
      </c>
    </row>
    <row r="134" spans="1:14" ht="80.25" customHeight="1" x14ac:dyDescent="0.25">
      <c r="A134" s="129">
        <v>41053500</v>
      </c>
      <c r="B134" s="130" t="s">
        <v>365</v>
      </c>
      <c r="C134" s="128">
        <v>0</v>
      </c>
      <c r="D134" s="128">
        <v>0</v>
      </c>
      <c r="E134" s="71">
        <v>0</v>
      </c>
      <c r="F134" s="70">
        <f t="shared" si="17"/>
        <v>0</v>
      </c>
      <c r="G134" s="70">
        <v>2000000</v>
      </c>
      <c r="H134" s="70">
        <v>0</v>
      </c>
      <c r="I134" s="71">
        <v>0</v>
      </c>
      <c r="J134" s="70">
        <f t="shared" si="20"/>
        <v>-2000000</v>
      </c>
      <c r="K134" s="72">
        <f t="shared" si="21"/>
        <v>2000000</v>
      </c>
      <c r="L134" s="70">
        <f t="shared" si="21"/>
        <v>0</v>
      </c>
      <c r="M134" s="71">
        <f t="shared" si="14"/>
        <v>0</v>
      </c>
      <c r="N134" s="70">
        <f t="shared" si="15"/>
        <v>-2000000</v>
      </c>
    </row>
    <row r="135" spans="1:14" ht="51.75" customHeight="1" x14ac:dyDescent="0.25">
      <c r="A135" s="114" t="s">
        <v>298</v>
      </c>
      <c r="B135" s="118" t="s">
        <v>227</v>
      </c>
      <c r="C135" s="70">
        <v>3048047</v>
      </c>
      <c r="D135" s="70">
        <v>3048046.41</v>
      </c>
      <c r="E135" s="71">
        <f t="shared" si="16"/>
        <v>0.999999806433431</v>
      </c>
      <c r="F135" s="70">
        <f t="shared" si="17"/>
        <v>-0.58999999985098839</v>
      </c>
      <c r="G135" s="70">
        <v>6568000</v>
      </c>
      <c r="H135" s="70">
        <v>5468000</v>
      </c>
      <c r="I135" s="71">
        <f t="shared" ref="I135:I138" si="25">H135/G135</f>
        <v>0.83252131546894037</v>
      </c>
      <c r="J135" s="70">
        <f t="shared" si="20"/>
        <v>-1100000</v>
      </c>
      <c r="K135" s="72">
        <f t="shared" si="21"/>
        <v>9616047</v>
      </c>
      <c r="L135" s="70">
        <f t="shared" si="21"/>
        <v>8516046.4100000001</v>
      </c>
      <c r="M135" s="71">
        <f t="shared" si="14"/>
        <v>0.88560781888857243</v>
      </c>
      <c r="N135" s="70">
        <f t="shared" si="15"/>
        <v>-1100000.5899999999</v>
      </c>
    </row>
    <row r="136" spans="1:14" ht="47.25" hidden="1" customHeight="1" x14ac:dyDescent="0.25">
      <c r="A136" s="108"/>
      <c r="B136" s="109"/>
      <c r="C136" s="70"/>
      <c r="D136" s="70"/>
      <c r="E136" s="68" t="e">
        <f t="shared" si="16"/>
        <v>#DIV/0!</v>
      </c>
      <c r="F136" s="67">
        <f t="shared" si="17"/>
        <v>0</v>
      </c>
      <c r="G136" s="70">
        <v>0</v>
      </c>
      <c r="H136" s="70">
        <v>0</v>
      </c>
      <c r="I136" s="71" t="e">
        <f t="shared" si="25"/>
        <v>#DIV/0!</v>
      </c>
      <c r="J136" s="67">
        <f t="shared" si="20"/>
        <v>0</v>
      </c>
      <c r="K136" s="72">
        <f t="shared" si="21"/>
        <v>0</v>
      </c>
      <c r="L136" s="67">
        <f t="shared" si="21"/>
        <v>0</v>
      </c>
      <c r="M136" s="68" t="e">
        <f t="shared" si="14"/>
        <v>#DIV/0!</v>
      </c>
      <c r="N136" s="67">
        <f t="shared" si="15"/>
        <v>0</v>
      </c>
    </row>
    <row r="137" spans="1:14" ht="47.25" hidden="1" customHeight="1" x14ac:dyDescent="0.25">
      <c r="A137" s="108"/>
      <c r="B137" s="109"/>
      <c r="C137" s="70"/>
      <c r="D137" s="70"/>
      <c r="E137" s="68" t="e">
        <f t="shared" si="16"/>
        <v>#DIV/0!</v>
      </c>
      <c r="F137" s="67">
        <f t="shared" si="17"/>
        <v>0</v>
      </c>
      <c r="G137" s="70">
        <v>0</v>
      </c>
      <c r="H137" s="70">
        <v>0</v>
      </c>
      <c r="I137" s="71" t="e">
        <f t="shared" si="25"/>
        <v>#DIV/0!</v>
      </c>
      <c r="J137" s="67">
        <f t="shared" si="20"/>
        <v>0</v>
      </c>
      <c r="K137" s="72">
        <f t="shared" si="21"/>
        <v>0</v>
      </c>
      <c r="L137" s="67">
        <f t="shared" si="21"/>
        <v>0</v>
      </c>
      <c r="M137" s="68" t="e">
        <f t="shared" si="14"/>
        <v>#DIV/0!</v>
      </c>
      <c r="N137" s="67">
        <f t="shared" si="15"/>
        <v>0</v>
      </c>
    </row>
    <row r="138" spans="1:14" s="66" customFormat="1" ht="40.5" customHeight="1" x14ac:dyDescent="0.2">
      <c r="A138" s="93"/>
      <c r="B138" s="107" t="s">
        <v>92</v>
      </c>
      <c r="C138" s="67">
        <f>C118+C119</f>
        <v>1105470655</v>
      </c>
      <c r="D138" s="67">
        <f>D118+D119</f>
        <v>1118127647.8300004</v>
      </c>
      <c r="E138" s="68">
        <f t="shared" si="16"/>
        <v>1.0114494154799618</v>
      </c>
      <c r="F138" s="67">
        <f t="shared" si="17"/>
        <v>12656992.830000401</v>
      </c>
      <c r="G138" s="67">
        <f>G118+G119</f>
        <v>97347244</v>
      </c>
      <c r="H138" s="67">
        <f>H118+H119</f>
        <v>79633737.810000002</v>
      </c>
      <c r="I138" s="68">
        <f t="shared" si="25"/>
        <v>0.81803792832594213</v>
      </c>
      <c r="J138" s="67">
        <f t="shared" si="20"/>
        <v>-17713506.189999998</v>
      </c>
      <c r="K138" s="69">
        <f t="shared" si="21"/>
        <v>1202817899</v>
      </c>
      <c r="L138" s="67">
        <f t="shared" si="21"/>
        <v>1197761385.6400003</v>
      </c>
      <c r="M138" s="68">
        <f t="shared" si="14"/>
        <v>0.99579611064633844</v>
      </c>
      <c r="N138" s="67">
        <f t="shared" si="15"/>
        <v>-5056513.3599996567</v>
      </c>
    </row>
    <row r="139" spans="1:14" x14ac:dyDescent="0.25">
      <c r="C139" s="75"/>
      <c r="D139" s="75"/>
      <c r="F139" s="75"/>
      <c r="G139" s="75"/>
      <c r="H139" s="75"/>
      <c r="J139" s="75"/>
      <c r="K139" s="76"/>
      <c r="L139" s="75"/>
    </row>
    <row r="140" spans="1:14" x14ac:dyDescent="0.25">
      <c r="H140" s="77"/>
      <c r="K140" s="78"/>
    </row>
  </sheetData>
  <sheetProtection selectLockedCells="1" selectUnlockedCells="1"/>
  <autoFilter ref="A5:N99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1">
    <mergeCell ref="A6:N6"/>
    <mergeCell ref="L1:N1"/>
    <mergeCell ref="L2:N2"/>
    <mergeCell ref="L3:N3"/>
    <mergeCell ref="L4:N4"/>
    <mergeCell ref="A5:N5"/>
    <mergeCell ref="A7:N7"/>
    <mergeCell ref="A10:A12"/>
    <mergeCell ref="B10:B12"/>
    <mergeCell ref="C10:F10"/>
    <mergeCell ref="G10:J10"/>
    <mergeCell ref="K10:N10"/>
    <mergeCell ref="C11:C12"/>
    <mergeCell ref="D11:D12"/>
    <mergeCell ref="E11:F11"/>
    <mergeCell ref="G11:G12"/>
    <mergeCell ref="H11:H12"/>
    <mergeCell ref="I11:J11"/>
    <mergeCell ref="K11:K12"/>
    <mergeCell ref="L11:L12"/>
    <mergeCell ref="M11:N11"/>
  </mergeCells>
  <conditionalFormatting sqref="A99:A100 A35 A125:A126 A44:A46 A62:A63 A74:A75 A122 A37 A135 A130:A133">
    <cfRule type="expression" dxfId="86" priority="86" stopIfTrue="1">
      <formula>XFA35=1</formula>
    </cfRule>
  </conditionalFormatting>
  <conditionalFormatting sqref="G74:G75">
    <cfRule type="expression" dxfId="85" priority="83" stopIfTrue="1">
      <formula>D74=1</formula>
    </cfRule>
  </conditionalFormatting>
  <conditionalFormatting sqref="C62 C100 C44:C45 C126:D126 C133">
    <cfRule type="expression" dxfId="84" priority="84" stopIfTrue="1">
      <formula>XFA44=1</formula>
    </cfRule>
  </conditionalFormatting>
  <conditionalFormatting sqref="H74">
    <cfRule type="expression" dxfId="83" priority="85" stopIfTrue="1">
      <formula>D74=1</formula>
    </cfRule>
  </conditionalFormatting>
  <conditionalFormatting sqref="D62 D133">
    <cfRule type="expression" dxfId="82" priority="82" stopIfTrue="1">
      <formula>XEZ62=1</formula>
    </cfRule>
  </conditionalFormatting>
  <conditionalFormatting sqref="D104">
    <cfRule type="expression" dxfId="81" priority="81" stopIfTrue="1">
      <formula>XEZ104=1</formula>
    </cfRule>
  </conditionalFormatting>
  <conditionalFormatting sqref="H75">
    <cfRule type="expression" dxfId="80" priority="80" stopIfTrue="1">
      <formula>#REF!=1</formula>
    </cfRule>
  </conditionalFormatting>
  <conditionalFormatting sqref="D100 D44:D45">
    <cfRule type="expression" dxfId="79" priority="79" stopIfTrue="1">
      <formula>XFA44=1</formula>
    </cfRule>
  </conditionalFormatting>
  <conditionalFormatting sqref="C30">
    <cfRule type="expression" dxfId="78" priority="77" stopIfTrue="1">
      <formula>XEZ30=1</formula>
    </cfRule>
  </conditionalFormatting>
  <conditionalFormatting sqref="D30">
    <cfRule type="expression" dxfId="77" priority="78" stopIfTrue="1">
      <formula>XEZ30=1</formula>
    </cfRule>
  </conditionalFormatting>
  <conditionalFormatting sqref="C63">
    <cfRule type="expression" dxfId="76" priority="75" stopIfTrue="1">
      <formula>XEZ63=1</formula>
    </cfRule>
  </conditionalFormatting>
  <conditionalFormatting sqref="D63">
    <cfRule type="expression" dxfId="75" priority="76" stopIfTrue="1">
      <formula>XEZ63=1</formula>
    </cfRule>
  </conditionalFormatting>
  <conditionalFormatting sqref="G108">
    <cfRule type="expression" dxfId="74" priority="73" stopIfTrue="1">
      <formula>#REF!=1</formula>
    </cfRule>
  </conditionalFormatting>
  <conditionalFormatting sqref="H108">
    <cfRule type="expression" dxfId="73" priority="74" stopIfTrue="1">
      <formula>#REF!=1</formula>
    </cfRule>
  </conditionalFormatting>
  <conditionalFormatting sqref="G133">
    <cfRule type="expression" dxfId="72" priority="71" stopIfTrue="1">
      <formula>#REF!=1</formula>
    </cfRule>
  </conditionalFormatting>
  <conditionalFormatting sqref="H133">
    <cfRule type="expression" dxfId="71" priority="72" stopIfTrue="1">
      <formula>#REF!=1</formula>
    </cfRule>
  </conditionalFormatting>
  <conditionalFormatting sqref="B125:B126 B44:B46 B62:B63 B74:B75 B122 B99:B100 B35 B37 B135 B130:B133">
    <cfRule type="expression" dxfId="70" priority="87" stopIfTrue="1">
      <formula>XFA35=1</formula>
    </cfRule>
  </conditionalFormatting>
  <conditionalFormatting sqref="C16:C19">
    <cfRule type="expression" dxfId="69" priority="69" stopIfTrue="1">
      <formula>XFC16=1</formula>
    </cfRule>
  </conditionalFormatting>
  <conditionalFormatting sqref="D16:D19">
    <cfRule type="expression" dxfId="68" priority="70" stopIfTrue="1">
      <formula>XFC16=1</formula>
    </cfRule>
  </conditionalFormatting>
  <conditionalFormatting sqref="C21">
    <cfRule type="expression" dxfId="67" priority="67" stopIfTrue="1">
      <formula>XFC21=1</formula>
    </cfRule>
  </conditionalFormatting>
  <conditionalFormatting sqref="D21">
    <cfRule type="expression" dxfId="66" priority="68" stopIfTrue="1">
      <formula>XFC21=1</formula>
    </cfRule>
  </conditionalFormatting>
  <conditionalFormatting sqref="C27">
    <cfRule type="expression" dxfId="65" priority="65" stopIfTrue="1">
      <formula>XFC27=1</formula>
    </cfRule>
  </conditionalFormatting>
  <conditionalFormatting sqref="D27">
    <cfRule type="expression" dxfId="64" priority="66" stopIfTrue="1">
      <formula>XFC27=1</formula>
    </cfRule>
  </conditionalFormatting>
  <conditionalFormatting sqref="C28">
    <cfRule type="expression" dxfId="63" priority="63" stopIfTrue="1">
      <formula>XFC28=1</formula>
    </cfRule>
  </conditionalFormatting>
  <conditionalFormatting sqref="D28">
    <cfRule type="expression" dxfId="62" priority="64" stopIfTrue="1">
      <formula>XFC28=1</formula>
    </cfRule>
  </conditionalFormatting>
  <conditionalFormatting sqref="C32">
    <cfRule type="expression" dxfId="61" priority="61" stopIfTrue="1">
      <formula>XFC32=1</formula>
    </cfRule>
  </conditionalFormatting>
  <conditionalFormatting sqref="D32">
    <cfRule type="expression" dxfId="60" priority="62" stopIfTrue="1">
      <formula>XFC32=1</formula>
    </cfRule>
  </conditionalFormatting>
  <conditionalFormatting sqref="C37">
    <cfRule type="expression" dxfId="59" priority="59" stopIfTrue="1">
      <formula>XFC37=1</formula>
    </cfRule>
  </conditionalFormatting>
  <conditionalFormatting sqref="D37">
    <cfRule type="expression" dxfId="58" priority="60" stopIfTrue="1">
      <formula>XFC37=1</formula>
    </cfRule>
  </conditionalFormatting>
  <conditionalFormatting sqref="A36">
    <cfRule type="expression" dxfId="57" priority="57" stopIfTrue="1">
      <formula>XFD36=1</formula>
    </cfRule>
  </conditionalFormatting>
  <conditionalFormatting sqref="B36">
    <cfRule type="expression" dxfId="56" priority="58" stopIfTrue="1">
      <formula>XFD36=1</formula>
    </cfRule>
  </conditionalFormatting>
  <conditionalFormatting sqref="C36">
    <cfRule type="expression" dxfId="55" priority="55" stopIfTrue="1">
      <formula>XFC36=1</formula>
    </cfRule>
  </conditionalFormatting>
  <conditionalFormatting sqref="D36">
    <cfRule type="expression" dxfId="54" priority="56" stopIfTrue="1">
      <formula>XFC36=1</formula>
    </cfRule>
  </conditionalFormatting>
  <conditionalFormatting sqref="C40">
    <cfRule type="expression" dxfId="53" priority="53" stopIfTrue="1">
      <formula>XFC40=1</formula>
    </cfRule>
  </conditionalFormatting>
  <conditionalFormatting sqref="D40">
    <cfRule type="expression" dxfId="52" priority="54" stopIfTrue="1">
      <formula>XFC40=1</formula>
    </cfRule>
  </conditionalFormatting>
  <conditionalFormatting sqref="C42">
    <cfRule type="expression" dxfId="51" priority="51" stopIfTrue="1">
      <formula>XFC42=1</formula>
    </cfRule>
  </conditionalFormatting>
  <conditionalFormatting sqref="D42">
    <cfRule type="expression" dxfId="50" priority="52" stopIfTrue="1">
      <formula>XFC42=1</formula>
    </cfRule>
  </conditionalFormatting>
  <conditionalFormatting sqref="C43">
    <cfRule type="expression" dxfId="49" priority="49" stopIfTrue="1">
      <formula>XFC43=1</formula>
    </cfRule>
  </conditionalFormatting>
  <conditionalFormatting sqref="D43">
    <cfRule type="expression" dxfId="48" priority="50" stopIfTrue="1">
      <formula>XFC43=1</formula>
    </cfRule>
  </conditionalFormatting>
  <conditionalFormatting sqref="C46">
    <cfRule type="expression" dxfId="47" priority="47" stopIfTrue="1">
      <formula>XFC46=1</formula>
    </cfRule>
  </conditionalFormatting>
  <conditionalFormatting sqref="D46">
    <cfRule type="expression" dxfId="46" priority="48" stopIfTrue="1">
      <formula>XFC46=1</formula>
    </cfRule>
  </conditionalFormatting>
  <conditionalFormatting sqref="C49:C58">
    <cfRule type="expression" dxfId="45" priority="45" stopIfTrue="1">
      <formula>XFC49=1</formula>
    </cfRule>
  </conditionalFormatting>
  <conditionalFormatting sqref="D49:D58">
    <cfRule type="expression" dxfId="44" priority="46" stopIfTrue="1">
      <formula>XFC49=1</formula>
    </cfRule>
  </conditionalFormatting>
  <conditionalFormatting sqref="C60:C61">
    <cfRule type="expression" dxfId="43" priority="43" stopIfTrue="1">
      <formula>XFC60=1</formula>
    </cfRule>
  </conditionalFormatting>
  <conditionalFormatting sqref="D60:D61">
    <cfRule type="expression" dxfId="42" priority="44" stopIfTrue="1">
      <formula>XFC60=1</formula>
    </cfRule>
  </conditionalFormatting>
  <conditionalFormatting sqref="C66:C68">
    <cfRule type="expression" dxfId="41" priority="41" stopIfTrue="1">
      <formula>XFC66=1</formula>
    </cfRule>
  </conditionalFormatting>
  <conditionalFormatting sqref="D66:D68">
    <cfRule type="expression" dxfId="40" priority="42" stopIfTrue="1">
      <formula>XFC66=1</formula>
    </cfRule>
  </conditionalFormatting>
  <conditionalFormatting sqref="C79">
    <cfRule type="expression" dxfId="39" priority="39" stopIfTrue="1">
      <formula>XFC79=1</formula>
    </cfRule>
  </conditionalFormatting>
  <conditionalFormatting sqref="D79">
    <cfRule type="expression" dxfId="38" priority="40" stopIfTrue="1">
      <formula>XFC79=1</formula>
    </cfRule>
  </conditionalFormatting>
  <conditionalFormatting sqref="C83:C85">
    <cfRule type="expression" dxfId="37" priority="37" stopIfTrue="1">
      <formula>XFC83=1</formula>
    </cfRule>
  </conditionalFormatting>
  <conditionalFormatting sqref="D83:D85">
    <cfRule type="expression" dxfId="36" priority="38" stopIfTrue="1">
      <formula>XFC83=1</formula>
    </cfRule>
  </conditionalFormatting>
  <conditionalFormatting sqref="C89:C92">
    <cfRule type="expression" dxfId="35" priority="35" stopIfTrue="1">
      <formula>XFC89=1</formula>
    </cfRule>
  </conditionalFormatting>
  <conditionalFormatting sqref="D89:D92">
    <cfRule type="expression" dxfId="34" priority="36" stopIfTrue="1">
      <formula>XFC89=1</formula>
    </cfRule>
  </conditionalFormatting>
  <conditionalFormatting sqref="C94">
    <cfRule type="expression" dxfId="33" priority="33" stopIfTrue="1">
      <formula>XFC94=1</formula>
    </cfRule>
  </conditionalFormatting>
  <conditionalFormatting sqref="D94">
    <cfRule type="expression" dxfId="32" priority="34" stopIfTrue="1">
      <formula>XFC94=1</formula>
    </cfRule>
  </conditionalFormatting>
  <conditionalFormatting sqref="C96:C97">
    <cfRule type="expression" dxfId="31" priority="31" stopIfTrue="1">
      <formula>XFC96=1</formula>
    </cfRule>
  </conditionalFormatting>
  <conditionalFormatting sqref="D96:D97">
    <cfRule type="expression" dxfId="30" priority="32" stopIfTrue="1">
      <formula>XFC96=1</formula>
    </cfRule>
  </conditionalFormatting>
  <conditionalFormatting sqref="C98">
    <cfRule type="expression" dxfId="29" priority="29" stopIfTrue="1">
      <formula>XFC98=1</formula>
    </cfRule>
  </conditionalFormatting>
  <conditionalFormatting sqref="D98">
    <cfRule type="expression" dxfId="28" priority="30" stopIfTrue="1">
      <formula>XFC98=1</formula>
    </cfRule>
  </conditionalFormatting>
  <conditionalFormatting sqref="C99">
    <cfRule type="expression" dxfId="27" priority="27" stopIfTrue="1">
      <formula>XFC99=1</formula>
    </cfRule>
  </conditionalFormatting>
  <conditionalFormatting sqref="D99">
    <cfRule type="expression" dxfId="26" priority="28" stopIfTrue="1">
      <formula>XFC99=1</formula>
    </cfRule>
  </conditionalFormatting>
  <conditionalFormatting sqref="C103">
    <cfRule type="expression" dxfId="25" priority="25" stopIfTrue="1">
      <formula>XFC103=1</formula>
    </cfRule>
  </conditionalFormatting>
  <conditionalFormatting sqref="D103">
    <cfRule type="expression" dxfId="24" priority="26" stopIfTrue="1">
      <formula>XFC103=1</formula>
    </cfRule>
  </conditionalFormatting>
  <conditionalFormatting sqref="C105">
    <cfRule type="expression" dxfId="23" priority="23" stopIfTrue="1">
      <formula>XFC105=1</formula>
    </cfRule>
  </conditionalFormatting>
  <conditionalFormatting sqref="D105">
    <cfRule type="expression" dxfId="22" priority="24" stopIfTrue="1">
      <formula>XFC105=1</formula>
    </cfRule>
  </conditionalFormatting>
  <conditionalFormatting sqref="C122:C124">
    <cfRule type="expression" dxfId="21" priority="21" stopIfTrue="1">
      <formula>XFC122=1</formula>
    </cfRule>
  </conditionalFormatting>
  <conditionalFormatting sqref="D122:D124">
    <cfRule type="expression" dxfId="20" priority="22" stopIfTrue="1">
      <formula>XFC122=1</formula>
    </cfRule>
  </conditionalFormatting>
  <conditionalFormatting sqref="A129">
    <cfRule type="expression" dxfId="19" priority="19" stopIfTrue="1">
      <formula>XFD129=1</formula>
    </cfRule>
  </conditionalFormatting>
  <conditionalFormatting sqref="B129">
    <cfRule type="expression" dxfId="18" priority="20" stopIfTrue="1">
      <formula>XFD129=1</formula>
    </cfRule>
  </conditionalFormatting>
  <conditionalFormatting sqref="C129">
    <cfRule type="expression" dxfId="17" priority="17" stopIfTrue="1">
      <formula>XFC129=1</formula>
    </cfRule>
  </conditionalFormatting>
  <conditionalFormatting sqref="D129">
    <cfRule type="expression" dxfId="16" priority="18" stopIfTrue="1">
      <formula>XFC129=1</formula>
    </cfRule>
  </conditionalFormatting>
  <conditionalFormatting sqref="C130">
    <cfRule type="expression" dxfId="15" priority="15" stopIfTrue="1">
      <formula>XFC130=1</formula>
    </cfRule>
  </conditionalFormatting>
  <conditionalFormatting sqref="D130">
    <cfRule type="expression" dxfId="14" priority="16" stopIfTrue="1">
      <formula>XFC130=1</formula>
    </cfRule>
  </conditionalFormatting>
  <conditionalFormatting sqref="C131">
    <cfRule type="expression" dxfId="13" priority="13" stopIfTrue="1">
      <formula>XFC131=1</formula>
    </cfRule>
  </conditionalFormatting>
  <conditionalFormatting sqref="D131">
    <cfRule type="expression" dxfId="12" priority="14" stopIfTrue="1">
      <formula>XFC131=1</formula>
    </cfRule>
  </conditionalFormatting>
  <conditionalFormatting sqref="C132">
    <cfRule type="expression" dxfId="11" priority="11" stopIfTrue="1">
      <formula>XFC132=1</formula>
    </cfRule>
  </conditionalFormatting>
  <conditionalFormatting sqref="D132">
    <cfRule type="expression" dxfId="10" priority="12" stopIfTrue="1">
      <formula>XFC132=1</formula>
    </cfRule>
  </conditionalFormatting>
  <conditionalFormatting sqref="C128">
    <cfRule type="expression" dxfId="9" priority="9" stopIfTrue="1">
      <formula>XFC128=1</formula>
    </cfRule>
  </conditionalFormatting>
  <conditionalFormatting sqref="D128">
    <cfRule type="expression" dxfId="8" priority="10" stopIfTrue="1">
      <formula>XFC128=1</formula>
    </cfRule>
  </conditionalFormatting>
  <conditionalFormatting sqref="C135">
    <cfRule type="expression" dxfId="7" priority="7" stopIfTrue="1">
      <formula>XFC135=1</formula>
    </cfRule>
  </conditionalFormatting>
  <conditionalFormatting sqref="D135">
    <cfRule type="expression" dxfId="6" priority="8" stopIfTrue="1">
      <formula>XFC135=1</formula>
    </cfRule>
  </conditionalFormatting>
  <conditionalFormatting sqref="G71:G73">
    <cfRule type="expression" dxfId="5" priority="5" stopIfTrue="1">
      <formula>C71=1</formula>
    </cfRule>
  </conditionalFormatting>
  <conditionalFormatting sqref="H71:H73">
    <cfRule type="expression" dxfId="4" priority="6" stopIfTrue="1">
      <formula>C71=1</formula>
    </cfRule>
  </conditionalFormatting>
  <conditionalFormatting sqref="A134">
    <cfRule type="expression" dxfId="3" priority="3" stopIfTrue="1">
      <formula>XFA134=1</formula>
    </cfRule>
  </conditionalFormatting>
  <conditionalFormatting sqref="C134">
    <cfRule type="expression" dxfId="2" priority="2" stopIfTrue="1">
      <formula>XFA134=1</formula>
    </cfRule>
  </conditionalFormatting>
  <conditionalFormatting sqref="D134">
    <cfRule type="expression" dxfId="1" priority="1" stopIfTrue="1">
      <formula>XEZ134=1</formula>
    </cfRule>
  </conditionalFormatting>
  <conditionalFormatting sqref="B134">
    <cfRule type="expression" dxfId="0" priority="4" stopIfTrue="1">
      <formula>XFA134=1</formula>
    </cfRule>
  </conditionalFormatting>
  <printOptions horizontalCentered="1"/>
  <pageMargins left="3.937007874015748E-2" right="3.937007874015748E-2" top="0.39370078740157483" bottom="0.39370078740157483" header="0.51181102362204722" footer="0.19685039370078741"/>
  <pageSetup paperSize="9" scale="55" firstPageNumber="0" fitToHeight="100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8"/>
  <sheetViews>
    <sheetView tabSelected="1" view="pageBreakPreview" topLeftCell="A103" zoomScale="60" zoomScaleNormal="100" workbookViewId="0">
      <selection activeCell="O119" sqref="O119"/>
    </sheetView>
  </sheetViews>
  <sheetFormatPr defaultRowHeight="15.75" x14ac:dyDescent="0.25"/>
  <cols>
    <col min="1" max="1" width="21.140625" style="1" customWidth="1"/>
    <col min="2" max="2" width="56.7109375" style="1" customWidth="1"/>
    <col min="3" max="3" width="22.42578125" style="14" customWidth="1"/>
    <col min="4" max="4" width="22.28515625" style="14" customWidth="1"/>
    <col min="5" max="5" width="12" style="14" customWidth="1"/>
    <col min="6" max="6" width="19.7109375" style="14" customWidth="1"/>
    <col min="7" max="7" width="25.28515625" style="14" customWidth="1"/>
    <col min="8" max="8" width="25.85546875" style="14" customWidth="1"/>
    <col min="9" max="9" width="21.140625" style="14" customWidth="1"/>
    <col min="10" max="10" width="13.5703125" style="14" customWidth="1"/>
    <col min="11" max="11" width="20.28515625" style="14" customWidth="1"/>
    <col min="12" max="12" width="25.140625" style="14" customWidth="1"/>
    <col min="13" max="13" width="20.28515625" style="14" customWidth="1"/>
    <col min="14" max="14" width="12.28515625" style="14" customWidth="1"/>
    <col min="15" max="15" width="19.42578125" style="14" customWidth="1"/>
    <col min="16" max="16384" width="9.140625" style="1"/>
  </cols>
  <sheetData>
    <row r="1" spans="1:15" x14ac:dyDescent="0.25">
      <c r="B1" s="2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thickBot="1" x14ac:dyDescent="0.3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6" t="s">
        <v>228</v>
      </c>
    </row>
    <row r="3" spans="1:15" ht="29.25" customHeight="1" x14ac:dyDescent="0.25">
      <c r="A3" s="141" t="s">
        <v>96</v>
      </c>
      <c r="B3" s="143" t="s">
        <v>97</v>
      </c>
      <c r="C3" s="152"/>
      <c r="D3" s="152"/>
      <c r="E3" s="152"/>
      <c r="F3" s="152"/>
      <c r="G3" s="153" t="s">
        <v>1</v>
      </c>
      <c r="H3" s="152"/>
      <c r="I3" s="152"/>
      <c r="J3" s="152"/>
      <c r="K3" s="152"/>
      <c r="L3" s="145" t="s">
        <v>98</v>
      </c>
      <c r="M3" s="145"/>
      <c r="N3" s="145"/>
      <c r="O3" s="146"/>
    </row>
    <row r="4" spans="1:15" ht="56.25" customHeight="1" x14ac:dyDescent="0.25">
      <c r="A4" s="142"/>
      <c r="B4" s="144"/>
      <c r="C4" s="147" t="s">
        <v>232</v>
      </c>
      <c r="D4" s="149" t="s">
        <v>355</v>
      </c>
      <c r="E4" s="148" t="s">
        <v>99</v>
      </c>
      <c r="F4" s="148"/>
      <c r="G4" s="147" t="s">
        <v>233</v>
      </c>
      <c r="H4" s="147" t="s">
        <v>234</v>
      </c>
      <c r="I4" s="149" t="s">
        <v>354</v>
      </c>
      <c r="J4" s="148" t="s">
        <v>99</v>
      </c>
      <c r="K4" s="148"/>
      <c r="L4" s="147" t="s">
        <v>235</v>
      </c>
      <c r="M4" s="147" t="s">
        <v>353</v>
      </c>
      <c r="N4" s="148" t="s">
        <v>99</v>
      </c>
      <c r="O4" s="151"/>
    </row>
    <row r="5" spans="1:15" ht="42" customHeight="1" x14ac:dyDescent="0.25">
      <c r="A5" s="142"/>
      <c r="B5" s="144"/>
      <c r="C5" s="147"/>
      <c r="D5" s="150"/>
      <c r="E5" s="27" t="s">
        <v>88</v>
      </c>
      <c r="F5" s="27" t="s">
        <v>100</v>
      </c>
      <c r="G5" s="147"/>
      <c r="H5" s="147"/>
      <c r="I5" s="150"/>
      <c r="J5" s="27" t="s">
        <v>88</v>
      </c>
      <c r="K5" s="27" t="s">
        <v>100</v>
      </c>
      <c r="L5" s="147"/>
      <c r="M5" s="147"/>
      <c r="N5" s="27" t="s">
        <v>88</v>
      </c>
      <c r="O5" s="28" t="s">
        <v>100</v>
      </c>
    </row>
    <row r="6" spans="1:15" ht="27" customHeight="1" x14ac:dyDescent="0.25">
      <c r="A6" s="8" t="s">
        <v>101</v>
      </c>
      <c r="B6" s="9" t="s">
        <v>102</v>
      </c>
      <c r="C6" s="83">
        <f>SUM(C7:C24)</f>
        <v>112826216</v>
      </c>
      <c r="D6" s="83">
        <f>SUM(D7:D24)</f>
        <v>107661917.81</v>
      </c>
      <c r="E6" s="29">
        <f>D6/C6</f>
        <v>0.95422785259411702</v>
      </c>
      <c r="F6" s="83">
        <f t="shared" ref="F6:F33" si="0">C6-D6</f>
        <v>5164298.1899999976</v>
      </c>
      <c r="G6" s="30">
        <f>SUM(G7:G24)</f>
        <v>18983136</v>
      </c>
      <c r="H6" s="30">
        <f>SUM(H7:H24)</f>
        <v>18983136</v>
      </c>
      <c r="I6" s="30">
        <f>SUM(I7:I24)</f>
        <v>16281860.57</v>
      </c>
      <c r="J6" s="29">
        <f>I6/H6</f>
        <v>0.85770130762377728</v>
      </c>
      <c r="K6" s="83">
        <f>H6-I6</f>
        <v>2701275.4299999997</v>
      </c>
      <c r="L6" s="83">
        <f>SUM(L7:L24)</f>
        <v>131809352</v>
      </c>
      <c r="M6" s="83">
        <f>D6+I6</f>
        <v>123943778.38</v>
      </c>
      <c r="N6" s="29">
        <f>M6/L6</f>
        <v>0.94032613391498954</v>
      </c>
      <c r="O6" s="81">
        <f>L6-M6</f>
        <v>7865573.6200000048</v>
      </c>
    </row>
    <row r="7" spans="1:15" ht="31.5" x14ac:dyDescent="0.25">
      <c r="A7" s="31" t="s">
        <v>103</v>
      </c>
      <c r="B7" s="32" t="s">
        <v>229</v>
      </c>
      <c r="C7" s="33">
        <v>66229871</v>
      </c>
      <c r="D7" s="33">
        <v>65082108.960000001</v>
      </c>
      <c r="E7" s="34">
        <f>D7/C7</f>
        <v>0.98267002452715035</v>
      </c>
      <c r="F7" s="84">
        <f>C7-D7</f>
        <v>1147762.0399999991</v>
      </c>
      <c r="G7" s="35">
        <v>1928500</v>
      </c>
      <c r="H7" s="35">
        <v>1928500</v>
      </c>
      <c r="I7" s="35">
        <v>1829158.33</v>
      </c>
      <c r="J7" s="34">
        <f>I7/H7</f>
        <v>0.94848759657765103</v>
      </c>
      <c r="K7" s="38">
        <f>H7-I7</f>
        <v>99341.669999999925</v>
      </c>
      <c r="L7" s="38">
        <f>C7+H7</f>
        <v>68158371</v>
      </c>
      <c r="M7" s="38">
        <f>D7+I7</f>
        <v>66911267.289999999</v>
      </c>
      <c r="N7" s="34">
        <f t="shared" ref="N7:N67" si="1">M7/L7</f>
        <v>0.98170285334430896</v>
      </c>
      <c r="O7" s="82">
        <f t="shared" ref="O7:O67" si="2">L7-M7</f>
        <v>1247103.7100000009</v>
      </c>
    </row>
    <row r="8" spans="1:15" x14ac:dyDescent="0.25">
      <c r="A8" s="31" t="s">
        <v>105</v>
      </c>
      <c r="B8" s="32" t="s">
        <v>106</v>
      </c>
      <c r="C8" s="33">
        <v>2320000</v>
      </c>
      <c r="D8" s="33">
        <v>2233754.67</v>
      </c>
      <c r="E8" s="34">
        <f t="shared" ref="E8:E24" si="3">D8/C8</f>
        <v>0.96282528879310336</v>
      </c>
      <c r="F8" s="38">
        <f t="shared" si="0"/>
        <v>86245.330000000075</v>
      </c>
      <c r="G8" s="36">
        <v>420000</v>
      </c>
      <c r="H8" s="36">
        <v>420000</v>
      </c>
      <c r="I8" s="36">
        <v>404000</v>
      </c>
      <c r="J8" s="34">
        <f t="shared" ref="J8:J9" si="4">I8/H8</f>
        <v>0.96190476190476193</v>
      </c>
      <c r="K8" s="38">
        <f t="shared" ref="K8:K9" si="5">H8-I8</f>
        <v>16000</v>
      </c>
      <c r="L8" s="38">
        <f t="shared" ref="L8:L24" si="6">C8+H8</f>
        <v>2740000</v>
      </c>
      <c r="M8" s="38">
        <f t="shared" ref="M8:M24" si="7">D8+I8</f>
        <v>2637754.67</v>
      </c>
      <c r="N8" s="34">
        <f t="shared" ref="N8:N24" si="8">M8/L8</f>
        <v>0.96268418613138684</v>
      </c>
      <c r="O8" s="82">
        <f t="shared" ref="O8:O24" si="9">L8-M8</f>
        <v>102245.33000000007</v>
      </c>
    </row>
    <row r="9" spans="1:15" ht="31.5" x14ac:dyDescent="0.25">
      <c r="A9" s="31" t="s">
        <v>222</v>
      </c>
      <c r="B9" s="32" t="s">
        <v>134</v>
      </c>
      <c r="C9" s="33">
        <v>10738655</v>
      </c>
      <c r="D9" s="33">
        <v>9973112.4900000002</v>
      </c>
      <c r="E9" s="34">
        <f t="shared" si="3"/>
        <v>0.92871150902976218</v>
      </c>
      <c r="F9" s="38">
        <f t="shared" si="0"/>
        <v>765542.50999999978</v>
      </c>
      <c r="G9" s="37">
        <v>6568000</v>
      </c>
      <c r="H9" s="38">
        <v>6568000</v>
      </c>
      <c r="I9" s="39">
        <v>5468000</v>
      </c>
      <c r="J9" s="34">
        <f t="shared" si="4"/>
        <v>0.83252131546894037</v>
      </c>
      <c r="K9" s="38">
        <f t="shared" si="5"/>
        <v>1100000</v>
      </c>
      <c r="L9" s="38">
        <f t="shared" si="6"/>
        <v>17306655</v>
      </c>
      <c r="M9" s="38">
        <f t="shared" si="7"/>
        <v>15441112.49</v>
      </c>
      <c r="N9" s="34">
        <f t="shared" si="8"/>
        <v>0.89220663900678676</v>
      </c>
      <c r="O9" s="82">
        <f t="shared" si="9"/>
        <v>1865542.5099999998</v>
      </c>
    </row>
    <row r="10" spans="1:15" ht="47.25" x14ac:dyDescent="0.25">
      <c r="A10" s="31" t="s">
        <v>223</v>
      </c>
      <c r="B10" s="32" t="s">
        <v>135</v>
      </c>
      <c r="C10" s="33">
        <v>1634483</v>
      </c>
      <c r="D10" s="33">
        <v>1482266.89</v>
      </c>
      <c r="E10" s="34">
        <f t="shared" si="3"/>
        <v>0.90687201396404848</v>
      </c>
      <c r="F10" s="38">
        <f t="shared" si="0"/>
        <v>152216.1100000001</v>
      </c>
      <c r="G10" s="37"/>
      <c r="H10" s="38"/>
      <c r="I10" s="39"/>
      <c r="J10" s="34"/>
      <c r="K10" s="38"/>
      <c r="L10" s="38">
        <f t="shared" si="6"/>
        <v>1634483</v>
      </c>
      <c r="M10" s="38">
        <f t="shared" si="7"/>
        <v>1482266.89</v>
      </c>
      <c r="N10" s="34">
        <f t="shared" si="8"/>
        <v>0.90687201396404848</v>
      </c>
      <c r="O10" s="82">
        <f t="shared" si="9"/>
        <v>152216.1100000001</v>
      </c>
    </row>
    <row r="11" spans="1:15" ht="31.5" x14ac:dyDescent="0.25">
      <c r="A11" s="31" t="s">
        <v>224</v>
      </c>
      <c r="B11" s="32" t="s">
        <v>136</v>
      </c>
      <c r="C11" s="33">
        <v>5498047</v>
      </c>
      <c r="D11" s="33">
        <v>5415440.7999999998</v>
      </c>
      <c r="E11" s="34">
        <f t="shared" si="3"/>
        <v>0.98497535579452122</v>
      </c>
      <c r="F11" s="38">
        <f t="shared" si="0"/>
        <v>82606.200000000186</v>
      </c>
      <c r="G11" s="37"/>
      <c r="H11" s="38"/>
      <c r="I11" s="39"/>
      <c r="J11" s="34"/>
      <c r="K11" s="38"/>
      <c r="L11" s="38">
        <f t="shared" si="6"/>
        <v>5498047</v>
      </c>
      <c r="M11" s="38">
        <f t="shared" si="7"/>
        <v>5415440.7999999998</v>
      </c>
      <c r="N11" s="34">
        <f t="shared" si="8"/>
        <v>0.98497535579452122</v>
      </c>
      <c r="O11" s="82">
        <f t="shared" si="9"/>
        <v>82606.200000000186</v>
      </c>
    </row>
    <row r="12" spans="1:15" x14ac:dyDescent="0.25">
      <c r="A12" s="31" t="s">
        <v>225</v>
      </c>
      <c r="B12" s="32" t="s">
        <v>137</v>
      </c>
      <c r="C12" s="33">
        <v>19805864</v>
      </c>
      <c r="D12" s="33">
        <v>19181392.920000002</v>
      </c>
      <c r="E12" s="34">
        <f t="shared" si="3"/>
        <v>0.96847039442460081</v>
      </c>
      <c r="F12" s="38">
        <f t="shared" si="0"/>
        <v>624471.07999999821</v>
      </c>
      <c r="G12" s="35">
        <v>2034319</v>
      </c>
      <c r="H12" s="35">
        <v>2034319</v>
      </c>
      <c r="I12" s="35">
        <v>2015663.4</v>
      </c>
      <c r="J12" s="34">
        <f>I12/H12</f>
        <v>0.99082956016239332</v>
      </c>
      <c r="K12" s="38">
        <f t="shared" ref="K12" si="10">H12-I12</f>
        <v>18655.600000000093</v>
      </c>
      <c r="L12" s="38">
        <f t="shared" si="6"/>
        <v>21840183</v>
      </c>
      <c r="M12" s="38">
        <f t="shared" si="7"/>
        <v>21197056.32</v>
      </c>
      <c r="N12" s="34">
        <f t="shared" si="8"/>
        <v>0.97055305443182416</v>
      </c>
      <c r="O12" s="82">
        <f t="shared" si="9"/>
        <v>643126.6799999997</v>
      </c>
    </row>
    <row r="13" spans="1:15" ht="31.5" x14ac:dyDescent="0.25">
      <c r="A13" s="31" t="s">
        <v>107</v>
      </c>
      <c r="B13" s="32" t="s">
        <v>108</v>
      </c>
      <c r="C13" s="33">
        <v>200000</v>
      </c>
      <c r="D13" s="33">
        <v>190543.68</v>
      </c>
      <c r="E13" s="34">
        <f t="shared" si="3"/>
        <v>0.95271839999999997</v>
      </c>
      <c r="F13" s="38">
        <f t="shared" si="0"/>
        <v>9456.320000000007</v>
      </c>
      <c r="G13" s="36"/>
      <c r="H13" s="36"/>
      <c r="I13" s="36"/>
      <c r="J13" s="34"/>
      <c r="K13" s="38"/>
      <c r="L13" s="38">
        <f t="shared" si="6"/>
        <v>200000</v>
      </c>
      <c r="M13" s="38">
        <f t="shared" si="7"/>
        <v>190543.68</v>
      </c>
      <c r="N13" s="34">
        <f t="shared" si="8"/>
        <v>0.95271839999999997</v>
      </c>
      <c r="O13" s="82">
        <f t="shared" si="9"/>
        <v>9456.320000000007</v>
      </c>
    </row>
    <row r="14" spans="1:15" x14ac:dyDescent="0.25">
      <c r="A14" s="31" t="s">
        <v>109</v>
      </c>
      <c r="B14" s="32" t="s">
        <v>110</v>
      </c>
      <c r="C14" s="33">
        <v>0</v>
      </c>
      <c r="D14" s="33">
        <v>0</v>
      </c>
      <c r="E14" s="34">
        <v>0</v>
      </c>
      <c r="F14" s="38">
        <f t="shared" si="0"/>
        <v>0</v>
      </c>
      <c r="G14" s="36"/>
      <c r="H14" s="36"/>
      <c r="I14" s="36"/>
      <c r="J14" s="34"/>
      <c r="K14" s="38"/>
      <c r="L14" s="38">
        <f t="shared" si="6"/>
        <v>0</v>
      </c>
      <c r="M14" s="38">
        <f t="shared" si="7"/>
        <v>0</v>
      </c>
      <c r="N14" s="34">
        <v>0</v>
      </c>
      <c r="O14" s="82">
        <f t="shared" si="9"/>
        <v>0</v>
      </c>
    </row>
    <row r="15" spans="1:15" ht="31.5" x14ac:dyDescent="0.25">
      <c r="A15" s="31" t="s">
        <v>111</v>
      </c>
      <c r="B15" s="32" t="s">
        <v>112</v>
      </c>
      <c r="C15" s="33">
        <v>1778000</v>
      </c>
      <c r="D15" s="33">
        <v>1778000</v>
      </c>
      <c r="E15" s="34">
        <f t="shared" si="3"/>
        <v>1</v>
      </c>
      <c r="F15" s="38">
        <f t="shared" si="0"/>
        <v>0</v>
      </c>
      <c r="G15" s="37"/>
      <c r="H15" s="38"/>
      <c r="I15" s="39"/>
      <c r="J15" s="34"/>
      <c r="K15" s="38"/>
      <c r="L15" s="38">
        <f t="shared" si="6"/>
        <v>1778000</v>
      </c>
      <c r="M15" s="38">
        <f t="shared" si="7"/>
        <v>1778000</v>
      </c>
      <c r="N15" s="34">
        <f t="shared" si="8"/>
        <v>1</v>
      </c>
      <c r="O15" s="82">
        <f t="shared" si="9"/>
        <v>0</v>
      </c>
    </row>
    <row r="16" spans="1:15" ht="78.75" x14ac:dyDescent="0.25">
      <c r="A16" s="31" t="s">
        <v>351</v>
      </c>
      <c r="B16" s="32" t="s">
        <v>366</v>
      </c>
      <c r="C16" s="33"/>
      <c r="D16" s="33"/>
      <c r="E16" s="34"/>
      <c r="F16" s="38"/>
      <c r="G16" s="37">
        <v>5444203</v>
      </c>
      <c r="H16" s="38">
        <v>5444203</v>
      </c>
      <c r="I16" s="39">
        <v>4388410.5999999996</v>
      </c>
      <c r="J16" s="34">
        <f t="shared" ref="J16:J18" si="11">I16/H16</f>
        <v>0.80607034675231615</v>
      </c>
      <c r="K16" s="38">
        <f t="shared" ref="K16:K18" si="12">H16-I16</f>
        <v>1055792.4000000004</v>
      </c>
      <c r="L16" s="38">
        <f t="shared" si="6"/>
        <v>5444203</v>
      </c>
      <c r="M16" s="38">
        <f t="shared" si="7"/>
        <v>4388410.5999999996</v>
      </c>
      <c r="N16" s="34">
        <f t="shared" si="8"/>
        <v>0.80607034675231615</v>
      </c>
      <c r="O16" s="82">
        <f t="shared" si="9"/>
        <v>1055792.4000000004</v>
      </c>
    </row>
    <row r="17" spans="1:15" ht="31.5" x14ac:dyDescent="0.25">
      <c r="A17" s="31" t="s">
        <v>332</v>
      </c>
      <c r="B17" s="90" t="s">
        <v>333</v>
      </c>
      <c r="C17" s="33"/>
      <c r="D17" s="33"/>
      <c r="E17" s="34"/>
      <c r="F17" s="38"/>
      <c r="G17" s="37">
        <v>430000</v>
      </c>
      <c r="H17" s="38">
        <v>430000</v>
      </c>
      <c r="I17" s="39">
        <v>429016</v>
      </c>
      <c r="J17" s="34">
        <f t="shared" si="11"/>
        <v>0.99771162790697676</v>
      </c>
      <c r="K17" s="38">
        <f t="shared" si="12"/>
        <v>984</v>
      </c>
      <c r="L17" s="38">
        <f t="shared" si="6"/>
        <v>430000</v>
      </c>
      <c r="M17" s="38">
        <f t="shared" si="7"/>
        <v>429016</v>
      </c>
      <c r="N17" s="34">
        <f t="shared" si="8"/>
        <v>0.99771162790697676</v>
      </c>
      <c r="O17" s="82">
        <f t="shared" si="9"/>
        <v>984</v>
      </c>
    </row>
    <row r="18" spans="1:15" ht="31.5" x14ac:dyDescent="0.25">
      <c r="A18" s="31" t="s">
        <v>304</v>
      </c>
      <c r="B18" s="32" t="s">
        <v>305</v>
      </c>
      <c r="C18" s="33"/>
      <c r="D18" s="33"/>
      <c r="E18" s="34"/>
      <c r="F18" s="38"/>
      <c r="G18" s="37">
        <v>565000</v>
      </c>
      <c r="H18" s="38">
        <v>565000</v>
      </c>
      <c r="I18" s="39">
        <v>562140</v>
      </c>
      <c r="J18" s="34">
        <f t="shared" si="11"/>
        <v>0.99493805309734518</v>
      </c>
      <c r="K18" s="38">
        <f t="shared" si="12"/>
        <v>2860</v>
      </c>
      <c r="L18" s="38">
        <f t="shared" si="6"/>
        <v>565000</v>
      </c>
      <c r="M18" s="38">
        <f t="shared" si="7"/>
        <v>562140</v>
      </c>
      <c r="N18" s="34">
        <f t="shared" si="8"/>
        <v>0.99493805309734518</v>
      </c>
      <c r="O18" s="82">
        <f t="shared" si="9"/>
        <v>2860</v>
      </c>
    </row>
    <row r="19" spans="1:15" ht="36" customHeight="1" x14ac:dyDescent="0.25">
      <c r="A19" s="31" t="s">
        <v>230</v>
      </c>
      <c r="B19" s="32" t="s">
        <v>231</v>
      </c>
      <c r="C19" s="33">
        <v>270000</v>
      </c>
      <c r="D19" s="33">
        <v>49000</v>
      </c>
      <c r="E19" s="34">
        <f t="shared" si="3"/>
        <v>0.18148148148148149</v>
      </c>
      <c r="F19" s="38">
        <f t="shared" si="0"/>
        <v>221000</v>
      </c>
      <c r="G19" s="36"/>
      <c r="H19" s="36"/>
      <c r="I19" s="36"/>
      <c r="J19" s="34"/>
      <c r="K19" s="38"/>
      <c r="L19" s="38">
        <f t="shared" si="6"/>
        <v>270000</v>
      </c>
      <c r="M19" s="38">
        <f t="shared" si="7"/>
        <v>49000</v>
      </c>
      <c r="N19" s="34">
        <f t="shared" si="8"/>
        <v>0.18148148148148149</v>
      </c>
      <c r="O19" s="82">
        <f t="shared" si="9"/>
        <v>221000</v>
      </c>
    </row>
    <row r="20" spans="1:15" ht="36" customHeight="1" x14ac:dyDescent="0.25">
      <c r="A20" s="31" t="s">
        <v>300</v>
      </c>
      <c r="B20" s="32" t="s">
        <v>301</v>
      </c>
      <c r="C20" s="33">
        <v>173856</v>
      </c>
      <c r="D20" s="33">
        <v>173855.4</v>
      </c>
      <c r="E20" s="34">
        <f t="shared" si="3"/>
        <v>0.99999654886802869</v>
      </c>
      <c r="F20" s="38">
        <f t="shared" si="0"/>
        <v>0.60000000000582077</v>
      </c>
      <c r="G20" s="36"/>
      <c r="H20" s="36"/>
      <c r="I20" s="36"/>
      <c r="J20" s="34"/>
      <c r="K20" s="38"/>
      <c r="L20" s="38">
        <f t="shared" si="6"/>
        <v>173856</v>
      </c>
      <c r="M20" s="38">
        <f t="shared" si="7"/>
        <v>173855.4</v>
      </c>
      <c r="N20" s="34">
        <f t="shared" si="8"/>
        <v>0.99999654886802869</v>
      </c>
      <c r="O20" s="82">
        <f t="shared" si="9"/>
        <v>0.60000000000582077</v>
      </c>
    </row>
    <row r="21" spans="1:15" ht="117.75" customHeight="1" x14ac:dyDescent="0.25">
      <c r="A21" s="31" t="s">
        <v>269</v>
      </c>
      <c r="B21" s="32" t="s">
        <v>279</v>
      </c>
      <c r="C21" s="33"/>
      <c r="D21" s="33"/>
      <c r="E21" s="34"/>
      <c r="F21" s="38"/>
      <c r="G21" s="35">
        <v>891714</v>
      </c>
      <c r="H21" s="35">
        <v>891714</v>
      </c>
      <c r="I21" s="35">
        <v>484072.24</v>
      </c>
      <c r="J21" s="34">
        <f>I21/H21</f>
        <v>0.54285593811468702</v>
      </c>
      <c r="K21" s="38">
        <f t="shared" ref="K21" si="13">H21-I21</f>
        <v>407641.76</v>
      </c>
      <c r="L21" s="38">
        <f t="shared" si="6"/>
        <v>891714</v>
      </c>
      <c r="M21" s="38">
        <f t="shared" si="7"/>
        <v>484072.24</v>
      </c>
      <c r="N21" s="34">
        <f t="shared" si="8"/>
        <v>0.54285593811468702</v>
      </c>
      <c r="O21" s="82">
        <f t="shared" si="9"/>
        <v>407641.76</v>
      </c>
    </row>
    <row r="22" spans="1:15" ht="34.5" customHeight="1" x14ac:dyDescent="0.25">
      <c r="A22" s="31" t="s">
        <v>114</v>
      </c>
      <c r="B22" s="32" t="s">
        <v>115</v>
      </c>
      <c r="C22" s="33">
        <v>145340</v>
      </c>
      <c r="D22" s="33">
        <v>140601</v>
      </c>
      <c r="E22" s="34">
        <f t="shared" si="3"/>
        <v>0.96739369753681026</v>
      </c>
      <c r="F22" s="38">
        <f t="shared" si="0"/>
        <v>4739</v>
      </c>
      <c r="G22" s="41"/>
      <c r="H22" s="38"/>
      <c r="I22" s="39"/>
      <c r="J22" s="34"/>
      <c r="K22" s="38"/>
      <c r="L22" s="38">
        <f t="shared" si="6"/>
        <v>145340</v>
      </c>
      <c r="M22" s="38">
        <f t="shared" si="7"/>
        <v>140601</v>
      </c>
      <c r="N22" s="34">
        <f t="shared" si="8"/>
        <v>0.96739369753681026</v>
      </c>
      <c r="O22" s="82">
        <f t="shared" si="9"/>
        <v>4739</v>
      </c>
    </row>
    <row r="23" spans="1:15" ht="31.5" x14ac:dyDescent="0.25">
      <c r="A23" s="31" t="s">
        <v>116</v>
      </c>
      <c r="B23" s="32" t="s">
        <v>117</v>
      </c>
      <c r="C23" s="33">
        <v>33500</v>
      </c>
      <c r="D23" s="33">
        <v>33500</v>
      </c>
      <c r="E23" s="34">
        <f t="shared" si="3"/>
        <v>1</v>
      </c>
      <c r="F23" s="38">
        <f t="shared" si="0"/>
        <v>0</v>
      </c>
      <c r="G23" s="36"/>
      <c r="H23" s="36"/>
      <c r="I23" s="36"/>
      <c r="J23" s="34"/>
      <c r="K23" s="38"/>
      <c r="L23" s="38">
        <f t="shared" si="6"/>
        <v>33500</v>
      </c>
      <c r="M23" s="38">
        <f t="shared" si="7"/>
        <v>33500</v>
      </c>
      <c r="N23" s="34">
        <f t="shared" si="8"/>
        <v>1</v>
      </c>
      <c r="O23" s="82">
        <f t="shared" si="9"/>
        <v>0</v>
      </c>
    </row>
    <row r="24" spans="1:15" ht="47.25" x14ac:dyDescent="0.25">
      <c r="A24" s="31" t="s">
        <v>302</v>
      </c>
      <c r="B24" s="32" t="s">
        <v>303</v>
      </c>
      <c r="C24" s="33">
        <v>3998600</v>
      </c>
      <c r="D24" s="33">
        <v>1928341</v>
      </c>
      <c r="E24" s="34">
        <f t="shared" si="3"/>
        <v>0.48225403891361979</v>
      </c>
      <c r="F24" s="85">
        <f t="shared" si="0"/>
        <v>2070259</v>
      </c>
      <c r="G24" s="36">
        <v>701400</v>
      </c>
      <c r="H24" s="36">
        <v>701400</v>
      </c>
      <c r="I24" s="36">
        <v>701400</v>
      </c>
      <c r="J24" s="34">
        <v>0</v>
      </c>
      <c r="K24" s="38">
        <v>0</v>
      </c>
      <c r="L24" s="38">
        <f t="shared" si="6"/>
        <v>4700000</v>
      </c>
      <c r="M24" s="38">
        <f t="shared" si="7"/>
        <v>2629741</v>
      </c>
      <c r="N24" s="34">
        <f t="shared" si="8"/>
        <v>0.55951936170212768</v>
      </c>
      <c r="O24" s="82">
        <f t="shared" si="9"/>
        <v>2070259</v>
      </c>
    </row>
    <row r="25" spans="1:15" ht="31.5" x14ac:dyDescent="0.25">
      <c r="A25" s="8" t="s">
        <v>118</v>
      </c>
      <c r="B25" s="9" t="s">
        <v>236</v>
      </c>
      <c r="C25" s="83">
        <f>SUM(C26:C52)</f>
        <v>638456482.94999993</v>
      </c>
      <c r="D25" s="83">
        <f>SUM(D26:D52)</f>
        <v>630500142.61999989</v>
      </c>
      <c r="E25" s="29">
        <f>D25/C25</f>
        <v>0.98753816345753487</v>
      </c>
      <c r="F25" s="83">
        <f t="shared" si="0"/>
        <v>7956340.3300000429</v>
      </c>
      <c r="G25" s="30">
        <f>SUM(G26:G52)</f>
        <v>28938528</v>
      </c>
      <c r="H25" s="30">
        <f>SUM(H26:H52)</f>
        <v>39597211.310000002</v>
      </c>
      <c r="I25" s="30">
        <f>SUM(I26:I52)</f>
        <v>34257295.560000002</v>
      </c>
      <c r="J25" s="29">
        <f>I25/H25</f>
        <v>0.86514414593000788</v>
      </c>
      <c r="K25" s="83">
        <f t="shared" ref="K25:K66" si="14">H25-I25</f>
        <v>5339915.75</v>
      </c>
      <c r="L25" s="83">
        <f>SUM(L26:L52)</f>
        <v>678053694.25999999</v>
      </c>
      <c r="M25" s="83">
        <f t="shared" ref="M25:M62" si="15">D25+I25</f>
        <v>664757438.17999983</v>
      </c>
      <c r="N25" s="29">
        <f t="shared" si="1"/>
        <v>0.98039055580323742</v>
      </c>
      <c r="O25" s="81">
        <f t="shared" si="2"/>
        <v>13296256.080000162</v>
      </c>
    </row>
    <row r="26" spans="1:15" ht="59.25" customHeight="1" x14ac:dyDescent="0.25">
      <c r="A26" s="31" t="s">
        <v>205</v>
      </c>
      <c r="B26" s="32" t="s">
        <v>229</v>
      </c>
      <c r="C26" s="33">
        <v>4511403.2300000004</v>
      </c>
      <c r="D26" s="33">
        <v>4492939.0599999996</v>
      </c>
      <c r="E26" s="34">
        <f t="shared" ref="E26" si="16">D26/C26</f>
        <v>0.99590722241868834</v>
      </c>
      <c r="F26" s="84">
        <f t="shared" ref="F26" si="17">C26-D26</f>
        <v>18464.170000000857</v>
      </c>
      <c r="G26" s="30"/>
      <c r="H26" s="30"/>
      <c r="I26" s="30"/>
      <c r="J26" s="29"/>
      <c r="K26" s="38"/>
      <c r="L26" s="38">
        <f t="shared" ref="L26:L52" si="18">C26+H26</f>
        <v>4511403.2300000004</v>
      </c>
      <c r="M26" s="38">
        <f t="shared" ref="M26" si="19">D26+I26</f>
        <v>4492939.0599999996</v>
      </c>
      <c r="N26" s="34">
        <f t="shared" ref="N26" si="20">M26/L26</f>
        <v>0.99590722241868834</v>
      </c>
      <c r="O26" s="82">
        <f t="shared" ref="O26" si="21">L26-M26</f>
        <v>18464.170000000857</v>
      </c>
    </row>
    <row r="27" spans="1:15" ht="27.75" customHeight="1" x14ac:dyDescent="0.25">
      <c r="A27" s="31" t="s">
        <v>119</v>
      </c>
      <c r="B27" s="32" t="s">
        <v>120</v>
      </c>
      <c r="C27" s="33">
        <v>197200454</v>
      </c>
      <c r="D27" s="33">
        <v>195154258.88</v>
      </c>
      <c r="E27" s="34">
        <f t="shared" ref="E27:E40" si="22">D27/C27</f>
        <v>0.98962378088642733</v>
      </c>
      <c r="F27" s="38">
        <f t="shared" si="0"/>
        <v>2046195.1200000048</v>
      </c>
      <c r="G27" s="35">
        <v>26454219</v>
      </c>
      <c r="H27" s="35">
        <v>19994711.469999999</v>
      </c>
      <c r="I27" s="35">
        <v>17543550.350000001</v>
      </c>
      <c r="J27" s="34">
        <f>I27/H27</f>
        <v>0.87740952783051096</v>
      </c>
      <c r="K27" s="38">
        <f t="shared" si="14"/>
        <v>2451161.1199999973</v>
      </c>
      <c r="L27" s="38">
        <f t="shared" ref="L27:L52" si="23">C27+H27</f>
        <v>217195165.47</v>
      </c>
      <c r="M27" s="38">
        <f t="shared" ref="M27:M52" si="24">D27+I27</f>
        <v>212697809.22999999</v>
      </c>
      <c r="N27" s="34">
        <f t="shared" ref="N27:N52" si="25">M27/L27</f>
        <v>0.97929347906861575</v>
      </c>
      <c r="O27" s="82">
        <f t="shared" ref="O27:O52" si="26">L27-M27</f>
        <v>4497356.2400000095</v>
      </c>
    </row>
    <row r="28" spans="1:15" ht="41.25" customHeight="1" x14ac:dyDescent="0.25">
      <c r="A28" s="31" t="s">
        <v>237</v>
      </c>
      <c r="B28" s="32" t="s">
        <v>238</v>
      </c>
      <c r="C28" s="33">
        <v>87358556</v>
      </c>
      <c r="D28" s="33">
        <v>83602844.870000005</v>
      </c>
      <c r="E28" s="34">
        <f t="shared" si="22"/>
        <v>0.95700809054124025</v>
      </c>
      <c r="F28" s="38">
        <f t="shared" si="0"/>
        <v>3755711.1299999952</v>
      </c>
      <c r="G28" s="35">
        <v>1136143</v>
      </c>
      <c r="H28" s="35">
        <v>5689396.6699999999</v>
      </c>
      <c r="I28" s="35">
        <v>5387033.4299999997</v>
      </c>
      <c r="J28" s="34">
        <f>I28/H28</f>
        <v>0.94685495536031938</v>
      </c>
      <c r="K28" s="38">
        <f t="shared" si="14"/>
        <v>302363.24000000022</v>
      </c>
      <c r="L28" s="38">
        <f t="shared" si="23"/>
        <v>93047952.670000002</v>
      </c>
      <c r="M28" s="38">
        <f t="shared" si="24"/>
        <v>88989878.300000012</v>
      </c>
      <c r="N28" s="34">
        <f t="shared" si="25"/>
        <v>0.95638727931615874</v>
      </c>
      <c r="O28" s="82">
        <f t="shared" si="26"/>
        <v>4058074.3699999899</v>
      </c>
    </row>
    <row r="29" spans="1:15" ht="41.25" customHeight="1" x14ac:dyDescent="0.25">
      <c r="A29" s="31" t="s">
        <v>239</v>
      </c>
      <c r="B29" s="32" t="s">
        <v>238</v>
      </c>
      <c r="C29" s="33">
        <v>248056100</v>
      </c>
      <c r="D29" s="33">
        <v>248056100</v>
      </c>
      <c r="E29" s="34">
        <f t="shared" si="22"/>
        <v>1</v>
      </c>
      <c r="F29" s="38">
        <f t="shared" si="0"/>
        <v>0</v>
      </c>
      <c r="G29" s="36"/>
      <c r="H29" s="36"/>
      <c r="I29" s="36"/>
      <c r="J29" s="34"/>
      <c r="K29" s="38"/>
      <c r="L29" s="38">
        <f t="shared" si="23"/>
        <v>248056100</v>
      </c>
      <c r="M29" s="38">
        <f t="shared" si="24"/>
        <v>248056100</v>
      </c>
      <c r="N29" s="34">
        <f t="shared" si="25"/>
        <v>1</v>
      </c>
      <c r="O29" s="82">
        <f t="shared" si="26"/>
        <v>0</v>
      </c>
    </row>
    <row r="30" spans="1:15" ht="39" customHeight="1" x14ac:dyDescent="0.25">
      <c r="A30" s="31" t="s">
        <v>240</v>
      </c>
      <c r="B30" s="32" t="s">
        <v>238</v>
      </c>
      <c r="C30" s="33">
        <v>3790587.45</v>
      </c>
      <c r="D30" s="33">
        <v>3790587.45</v>
      </c>
      <c r="E30" s="34">
        <v>0</v>
      </c>
      <c r="F30" s="38">
        <f t="shared" si="0"/>
        <v>0</v>
      </c>
      <c r="G30" s="35">
        <v>60100</v>
      </c>
      <c r="H30" s="35">
        <v>60100</v>
      </c>
      <c r="I30" s="35">
        <v>60100</v>
      </c>
      <c r="J30" s="34">
        <f>I30/H30</f>
        <v>1</v>
      </c>
      <c r="K30" s="38">
        <f t="shared" si="14"/>
        <v>0</v>
      </c>
      <c r="L30" s="38">
        <f t="shared" si="23"/>
        <v>3850687.45</v>
      </c>
      <c r="M30" s="38">
        <f t="shared" si="24"/>
        <v>3850687.45</v>
      </c>
      <c r="N30" s="34">
        <f t="shared" si="25"/>
        <v>1</v>
      </c>
      <c r="O30" s="82">
        <f t="shared" si="26"/>
        <v>0</v>
      </c>
    </row>
    <row r="31" spans="1:15" ht="31.5" x14ac:dyDescent="0.25">
      <c r="A31" s="31" t="s">
        <v>241</v>
      </c>
      <c r="B31" s="32" t="s">
        <v>210</v>
      </c>
      <c r="C31" s="33">
        <v>10499567</v>
      </c>
      <c r="D31" s="33">
        <v>10362348.1</v>
      </c>
      <c r="E31" s="34">
        <f t="shared" si="22"/>
        <v>0.98693099439243537</v>
      </c>
      <c r="F31" s="38">
        <f t="shared" si="0"/>
        <v>137218.90000000037</v>
      </c>
      <c r="G31" s="35">
        <v>160965</v>
      </c>
      <c r="H31" s="35">
        <v>252799.92</v>
      </c>
      <c r="I31" s="35">
        <v>115579.45</v>
      </c>
      <c r="J31" s="34">
        <f>I31/H31</f>
        <v>0.45719733613839747</v>
      </c>
      <c r="K31" s="38">
        <f t="shared" si="14"/>
        <v>137220.47000000003</v>
      </c>
      <c r="L31" s="38">
        <f t="shared" si="23"/>
        <v>10752366.92</v>
      </c>
      <c r="M31" s="38">
        <f t="shared" si="24"/>
        <v>10477927.549999999</v>
      </c>
      <c r="N31" s="34">
        <f t="shared" si="25"/>
        <v>0.97447637603497994</v>
      </c>
      <c r="O31" s="82">
        <f t="shared" si="26"/>
        <v>274439.37000000104</v>
      </c>
    </row>
    <row r="32" spans="1:15" ht="27.75" customHeight="1" x14ac:dyDescent="0.25">
      <c r="A32" s="31" t="s">
        <v>242</v>
      </c>
      <c r="B32" s="32" t="s">
        <v>209</v>
      </c>
      <c r="C32" s="33">
        <v>19591420.390000001</v>
      </c>
      <c r="D32" s="33">
        <v>19437371.68</v>
      </c>
      <c r="E32" s="34">
        <f t="shared" si="22"/>
        <v>0.99213692999622261</v>
      </c>
      <c r="F32" s="38">
        <f t="shared" si="0"/>
        <v>154048.71000000089</v>
      </c>
      <c r="G32" s="35">
        <v>0</v>
      </c>
      <c r="H32" s="35">
        <v>1792525.49</v>
      </c>
      <c r="I32" s="35">
        <v>1687553.54</v>
      </c>
      <c r="J32" s="34">
        <f>I32/H32</f>
        <v>0.94143907543540706</v>
      </c>
      <c r="K32" s="38">
        <f t="shared" si="14"/>
        <v>104971.94999999995</v>
      </c>
      <c r="L32" s="38">
        <f t="shared" si="23"/>
        <v>21383945.879999999</v>
      </c>
      <c r="M32" s="38">
        <f t="shared" si="24"/>
        <v>21124925.219999999</v>
      </c>
      <c r="N32" s="34">
        <f t="shared" si="25"/>
        <v>0.98788714386701393</v>
      </c>
      <c r="O32" s="82">
        <f t="shared" si="26"/>
        <v>259020.66000000015</v>
      </c>
    </row>
    <row r="33" spans="1:15" ht="26.25" customHeight="1" x14ac:dyDescent="0.25">
      <c r="A33" s="31" t="s">
        <v>243</v>
      </c>
      <c r="B33" s="32" t="s">
        <v>121</v>
      </c>
      <c r="C33" s="33">
        <v>15242651.4</v>
      </c>
      <c r="D33" s="33">
        <v>15174449.210000001</v>
      </c>
      <c r="E33" s="34">
        <f t="shared" si="22"/>
        <v>0.9955255691276913</v>
      </c>
      <c r="F33" s="38">
        <f t="shared" si="0"/>
        <v>68202.189999999478</v>
      </c>
      <c r="G33" s="35">
        <v>0</v>
      </c>
      <c r="H33" s="35">
        <v>282516</v>
      </c>
      <c r="I33" s="35">
        <v>280811.14</v>
      </c>
      <c r="J33" s="34">
        <f>I33/H33</f>
        <v>0.99396543912557167</v>
      </c>
      <c r="K33" s="38">
        <f t="shared" si="14"/>
        <v>1704.859999999986</v>
      </c>
      <c r="L33" s="38">
        <f t="shared" si="23"/>
        <v>15525167.4</v>
      </c>
      <c r="M33" s="38">
        <f t="shared" si="24"/>
        <v>15455260.350000001</v>
      </c>
      <c r="N33" s="34">
        <f t="shared" si="25"/>
        <v>0.99549717898693968</v>
      </c>
      <c r="O33" s="82">
        <f t="shared" si="26"/>
        <v>69907.049999998882</v>
      </c>
    </row>
    <row r="34" spans="1:15" ht="21" customHeight="1" x14ac:dyDescent="0.25">
      <c r="A34" s="31" t="s">
        <v>244</v>
      </c>
      <c r="B34" s="32" t="s">
        <v>122</v>
      </c>
      <c r="C34" s="33">
        <v>5014257</v>
      </c>
      <c r="D34" s="33">
        <v>4722691.9800000004</v>
      </c>
      <c r="E34" s="34">
        <f t="shared" ref="E34:E35" si="27">D34/C34</f>
        <v>0.94185279693482016</v>
      </c>
      <c r="F34" s="38">
        <f t="shared" ref="F34" si="28">C34-D34</f>
        <v>291565.01999999955</v>
      </c>
      <c r="G34" s="42"/>
      <c r="H34" s="38"/>
      <c r="I34" s="39"/>
      <c r="J34" s="34"/>
      <c r="K34" s="38"/>
      <c r="L34" s="38">
        <f t="shared" si="23"/>
        <v>5014257</v>
      </c>
      <c r="M34" s="38">
        <f t="shared" si="24"/>
        <v>4722691.9800000004</v>
      </c>
      <c r="N34" s="34">
        <f t="shared" si="25"/>
        <v>0.94185279693482016</v>
      </c>
      <c r="O34" s="82">
        <f t="shared" si="26"/>
        <v>291565.01999999955</v>
      </c>
    </row>
    <row r="35" spans="1:15" ht="42" customHeight="1" x14ac:dyDescent="0.25">
      <c r="A35" s="31" t="s">
        <v>245</v>
      </c>
      <c r="B35" s="32" t="s">
        <v>246</v>
      </c>
      <c r="C35" s="33">
        <v>1148587</v>
      </c>
      <c r="D35" s="33">
        <v>1104837.43</v>
      </c>
      <c r="E35" s="34">
        <f t="shared" si="27"/>
        <v>0.96191009475120293</v>
      </c>
      <c r="F35" s="38">
        <f t="shared" ref="F35:F40" si="29">C35-D35</f>
        <v>43749.570000000065</v>
      </c>
      <c r="G35" s="35">
        <v>30052</v>
      </c>
      <c r="H35" s="35">
        <v>51888.62</v>
      </c>
      <c r="I35" s="35">
        <v>20756.38</v>
      </c>
      <c r="J35" s="34">
        <f>I35/H35</f>
        <v>0.40001796154917973</v>
      </c>
      <c r="K35" s="38">
        <f t="shared" si="14"/>
        <v>31132.240000000002</v>
      </c>
      <c r="L35" s="38">
        <f t="shared" si="23"/>
        <v>1200475.6200000001</v>
      </c>
      <c r="M35" s="38">
        <f t="shared" si="24"/>
        <v>1125593.8099999998</v>
      </c>
      <c r="N35" s="34">
        <f t="shared" si="25"/>
        <v>0.9376232147055179</v>
      </c>
      <c r="O35" s="82">
        <f t="shared" si="26"/>
        <v>74881.810000000289</v>
      </c>
    </row>
    <row r="36" spans="1:15" ht="44.25" customHeight="1" x14ac:dyDescent="0.25">
      <c r="A36" s="31" t="s">
        <v>247</v>
      </c>
      <c r="B36" s="32" t="s">
        <v>248</v>
      </c>
      <c r="C36" s="33">
        <v>1855600</v>
      </c>
      <c r="D36" s="33">
        <v>1487611.34</v>
      </c>
      <c r="E36" s="34">
        <f t="shared" ref="E36" si="30">D36/C36</f>
        <v>0.80168750808363876</v>
      </c>
      <c r="F36" s="38">
        <f t="shared" ref="F36:F37" si="31">C36-D36</f>
        <v>367988.65999999992</v>
      </c>
      <c r="G36" s="42"/>
      <c r="H36" s="38"/>
      <c r="I36" s="39"/>
      <c r="J36" s="34"/>
      <c r="K36" s="38"/>
      <c r="L36" s="38">
        <f t="shared" si="23"/>
        <v>1855600</v>
      </c>
      <c r="M36" s="38">
        <f t="shared" si="24"/>
        <v>1487611.34</v>
      </c>
      <c r="N36" s="34">
        <f t="shared" si="25"/>
        <v>0.80168750808363876</v>
      </c>
      <c r="O36" s="82">
        <f t="shared" si="26"/>
        <v>367988.65999999992</v>
      </c>
    </row>
    <row r="37" spans="1:15" ht="99" customHeight="1" x14ac:dyDescent="0.25">
      <c r="A37" s="31" t="s">
        <v>249</v>
      </c>
      <c r="B37" s="32" t="s">
        <v>250</v>
      </c>
      <c r="C37" s="33">
        <v>515648.56</v>
      </c>
      <c r="D37" s="33">
        <v>515648.56</v>
      </c>
      <c r="E37" s="34">
        <v>0</v>
      </c>
      <c r="F37" s="38">
        <f t="shared" si="31"/>
        <v>0</v>
      </c>
      <c r="G37" s="42"/>
      <c r="H37" s="38"/>
      <c r="I37" s="39"/>
      <c r="J37" s="34"/>
      <c r="K37" s="38"/>
      <c r="L37" s="38">
        <f t="shared" si="23"/>
        <v>515648.56</v>
      </c>
      <c r="M37" s="38">
        <f t="shared" si="24"/>
        <v>515648.56</v>
      </c>
      <c r="N37" s="34">
        <f t="shared" si="25"/>
        <v>1</v>
      </c>
      <c r="O37" s="82">
        <f t="shared" si="26"/>
        <v>0</v>
      </c>
    </row>
    <row r="38" spans="1:15" ht="41.25" customHeight="1" x14ac:dyDescent="0.25">
      <c r="A38" s="31" t="s">
        <v>251</v>
      </c>
      <c r="B38" s="32" t="s">
        <v>252</v>
      </c>
      <c r="C38" s="33">
        <v>2366820</v>
      </c>
      <c r="D38" s="33">
        <v>2354917.66</v>
      </c>
      <c r="E38" s="34">
        <f t="shared" si="22"/>
        <v>0.99497116806516772</v>
      </c>
      <c r="F38" s="38">
        <f t="shared" si="29"/>
        <v>11902.339999999851</v>
      </c>
      <c r="G38" s="86"/>
      <c r="H38" s="86">
        <v>7154.4</v>
      </c>
      <c r="I38" s="87">
        <v>7154.4</v>
      </c>
      <c r="J38" s="34">
        <f>I38/H38</f>
        <v>1</v>
      </c>
      <c r="K38" s="38">
        <f t="shared" si="14"/>
        <v>0</v>
      </c>
      <c r="L38" s="38">
        <f t="shared" si="23"/>
        <v>2373974.4</v>
      </c>
      <c r="M38" s="38">
        <f t="shared" si="24"/>
        <v>2362072.06</v>
      </c>
      <c r="N38" s="34">
        <f t="shared" si="25"/>
        <v>0.99498632335715165</v>
      </c>
      <c r="O38" s="82">
        <f t="shared" si="26"/>
        <v>11902.339999999851</v>
      </c>
    </row>
    <row r="39" spans="1:15" ht="81.75" customHeight="1" x14ac:dyDescent="0.25">
      <c r="A39" s="31" t="s">
        <v>323</v>
      </c>
      <c r="B39" s="32" t="s">
        <v>324</v>
      </c>
      <c r="C39" s="33">
        <v>1633772</v>
      </c>
      <c r="D39" s="33">
        <v>1626126.8</v>
      </c>
      <c r="E39" s="34">
        <f t="shared" si="22"/>
        <v>0.99532052208019239</v>
      </c>
      <c r="F39" s="38">
        <f t="shared" si="29"/>
        <v>7645.1999999999534</v>
      </c>
      <c r="G39" s="35"/>
      <c r="H39" s="35"/>
      <c r="I39" s="35"/>
      <c r="J39" s="34"/>
      <c r="K39" s="38"/>
      <c r="L39" s="38">
        <f t="shared" si="23"/>
        <v>1633772</v>
      </c>
      <c r="M39" s="38">
        <f t="shared" si="24"/>
        <v>1626126.8</v>
      </c>
      <c r="N39" s="34">
        <f t="shared" si="25"/>
        <v>0.99532052208019239</v>
      </c>
      <c r="O39" s="82">
        <f t="shared" si="26"/>
        <v>7645.1999999999534</v>
      </c>
    </row>
    <row r="40" spans="1:15" ht="66.75" customHeight="1" x14ac:dyDescent="0.25">
      <c r="A40" s="31" t="s">
        <v>325</v>
      </c>
      <c r="B40" s="32" t="s">
        <v>326</v>
      </c>
      <c r="C40" s="33">
        <v>2666400</v>
      </c>
      <c r="D40" s="33">
        <v>2659815.2000000002</v>
      </c>
      <c r="E40" s="34">
        <f t="shared" si="22"/>
        <v>0.99753045304530463</v>
      </c>
      <c r="F40" s="38">
        <f t="shared" si="29"/>
        <v>6584.7999999998137</v>
      </c>
      <c r="G40" s="35"/>
      <c r="H40" s="35"/>
      <c r="I40" s="35"/>
      <c r="J40" s="34"/>
      <c r="K40" s="38"/>
      <c r="L40" s="38">
        <f t="shared" si="23"/>
        <v>2666400</v>
      </c>
      <c r="M40" s="38">
        <f t="shared" si="24"/>
        <v>2659815.2000000002</v>
      </c>
      <c r="N40" s="34">
        <f t="shared" si="25"/>
        <v>0.99753045304530463</v>
      </c>
      <c r="O40" s="82">
        <f t="shared" si="26"/>
        <v>6584.7999999998137</v>
      </c>
    </row>
    <row r="41" spans="1:15" ht="59.25" customHeight="1" x14ac:dyDescent="0.25">
      <c r="A41" s="31" t="s">
        <v>253</v>
      </c>
      <c r="B41" s="32" t="s">
        <v>254</v>
      </c>
      <c r="C41" s="33">
        <v>2387400</v>
      </c>
      <c r="D41" s="33">
        <v>1986668.49</v>
      </c>
      <c r="E41" s="34">
        <f t="shared" ref="E41" si="32">D41/C41</f>
        <v>0.83214731088213123</v>
      </c>
      <c r="F41" s="38">
        <f t="shared" ref="F41" si="33">C41-D41</f>
        <v>400731.51</v>
      </c>
      <c r="G41" s="35">
        <v>270000</v>
      </c>
      <c r="H41" s="35">
        <v>270000</v>
      </c>
      <c r="I41" s="35">
        <v>26480</v>
      </c>
      <c r="J41" s="34">
        <f>I41/H41</f>
        <v>9.8074074074074077E-2</v>
      </c>
      <c r="K41" s="38">
        <f t="shared" ref="K41" si="34">H41-I41</f>
        <v>243520</v>
      </c>
      <c r="L41" s="38">
        <f t="shared" si="23"/>
        <v>2657400</v>
      </c>
      <c r="M41" s="38">
        <f t="shared" si="24"/>
        <v>2013148.49</v>
      </c>
      <c r="N41" s="34">
        <f t="shared" si="25"/>
        <v>0.75756321592534059</v>
      </c>
      <c r="O41" s="82">
        <f t="shared" si="26"/>
        <v>644251.51</v>
      </c>
    </row>
    <row r="42" spans="1:15" ht="57.75" customHeight="1" x14ac:dyDescent="0.25">
      <c r="A42" s="31" t="s">
        <v>124</v>
      </c>
      <c r="B42" s="32" t="s">
        <v>125</v>
      </c>
      <c r="C42" s="33">
        <v>201266</v>
      </c>
      <c r="D42" s="33">
        <v>111216</v>
      </c>
      <c r="E42" s="34">
        <f t="shared" ref="E42:E52" si="35">D42/C42</f>
        <v>0.5525821549591089</v>
      </c>
      <c r="F42" s="38">
        <f t="shared" ref="F42:F52" si="36">C42-D42</f>
        <v>90050</v>
      </c>
      <c r="G42" s="43"/>
      <c r="H42" s="38"/>
      <c r="I42" s="44"/>
      <c r="J42" s="34"/>
      <c r="K42" s="38"/>
      <c r="L42" s="38">
        <f t="shared" si="23"/>
        <v>201266</v>
      </c>
      <c r="M42" s="38">
        <f t="shared" si="24"/>
        <v>111216</v>
      </c>
      <c r="N42" s="34">
        <f t="shared" si="25"/>
        <v>0.5525821549591089</v>
      </c>
      <c r="O42" s="82">
        <f t="shared" si="26"/>
        <v>90050</v>
      </c>
    </row>
    <row r="43" spans="1:15" ht="70.5" customHeight="1" x14ac:dyDescent="0.25">
      <c r="A43" s="31" t="s">
        <v>126</v>
      </c>
      <c r="B43" s="32" t="s">
        <v>127</v>
      </c>
      <c r="C43" s="33">
        <v>671986</v>
      </c>
      <c r="D43" s="33">
        <v>671986</v>
      </c>
      <c r="E43" s="34">
        <v>0</v>
      </c>
      <c r="F43" s="38">
        <f t="shared" si="36"/>
        <v>0</v>
      </c>
      <c r="G43" s="43"/>
      <c r="H43" s="38"/>
      <c r="I43" s="44"/>
      <c r="J43" s="34"/>
      <c r="K43" s="38"/>
      <c r="L43" s="38">
        <f t="shared" si="23"/>
        <v>671986</v>
      </c>
      <c r="M43" s="38">
        <f t="shared" si="24"/>
        <v>671986</v>
      </c>
      <c r="N43" s="34">
        <f t="shared" si="25"/>
        <v>1</v>
      </c>
      <c r="O43" s="82">
        <f t="shared" si="26"/>
        <v>0</v>
      </c>
    </row>
    <row r="44" spans="1:15" ht="25.5" customHeight="1" x14ac:dyDescent="0.25">
      <c r="A44" s="31" t="s">
        <v>255</v>
      </c>
      <c r="B44" s="32" t="s">
        <v>149</v>
      </c>
      <c r="C44" s="33">
        <v>7490775.3700000001</v>
      </c>
      <c r="D44" s="33">
        <v>7394840.1100000003</v>
      </c>
      <c r="E44" s="34">
        <f t="shared" si="35"/>
        <v>0.98719287987406301</v>
      </c>
      <c r="F44" s="38">
        <f t="shared" si="36"/>
        <v>95935.259999999776</v>
      </c>
      <c r="G44" s="35">
        <v>41000</v>
      </c>
      <c r="H44" s="35">
        <v>754265.21</v>
      </c>
      <c r="I44" s="35">
        <v>558571.28</v>
      </c>
      <c r="J44" s="34">
        <f t="shared" ref="J44:J48" si="37">I44/H44</f>
        <v>0.74055023696505906</v>
      </c>
      <c r="K44" s="38">
        <f t="shared" ref="K44:K48" si="38">H44-I44</f>
        <v>195693.92999999993</v>
      </c>
      <c r="L44" s="38">
        <f t="shared" si="23"/>
        <v>8245040.5800000001</v>
      </c>
      <c r="M44" s="38">
        <f t="shared" si="24"/>
        <v>7953411.3900000006</v>
      </c>
      <c r="N44" s="34">
        <f t="shared" si="25"/>
        <v>0.96462974473316665</v>
      </c>
      <c r="O44" s="82">
        <f t="shared" si="26"/>
        <v>291629.18999999948</v>
      </c>
    </row>
    <row r="45" spans="1:15" ht="27.75" customHeight="1" x14ac:dyDescent="0.25">
      <c r="A45" s="31" t="s">
        <v>256</v>
      </c>
      <c r="B45" s="32" t="s">
        <v>151</v>
      </c>
      <c r="C45" s="33">
        <v>3878407.06</v>
      </c>
      <c r="D45" s="33">
        <v>3812304.36</v>
      </c>
      <c r="E45" s="34">
        <f t="shared" si="35"/>
        <v>0.98295622430101492</v>
      </c>
      <c r="F45" s="38">
        <f t="shared" si="36"/>
        <v>66102.700000000186</v>
      </c>
      <c r="G45" s="35"/>
      <c r="H45" s="35">
        <v>341756.94</v>
      </c>
      <c r="I45" s="35">
        <v>269663.09999999998</v>
      </c>
      <c r="J45" s="34">
        <f t="shared" si="37"/>
        <v>0.78904937526652708</v>
      </c>
      <c r="K45" s="38">
        <f t="shared" si="38"/>
        <v>72093.840000000026</v>
      </c>
      <c r="L45" s="38">
        <f t="shared" si="23"/>
        <v>4220164</v>
      </c>
      <c r="M45" s="38">
        <f t="shared" si="24"/>
        <v>4081967.46</v>
      </c>
      <c r="N45" s="34">
        <f t="shared" si="25"/>
        <v>0.96725327736078504</v>
      </c>
      <c r="O45" s="82">
        <f t="shared" si="26"/>
        <v>138196.54000000004</v>
      </c>
    </row>
    <row r="46" spans="1:15" ht="27.75" customHeight="1" x14ac:dyDescent="0.25">
      <c r="A46" s="31" t="s">
        <v>270</v>
      </c>
      <c r="B46" s="32" t="s">
        <v>153</v>
      </c>
      <c r="C46" s="33"/>
      <c r="D46" s="33"/>
      <c r="E46" s="34"/>
      <c r="F46" s="38"/>
      <c r="G46" s="35">
        <v>0</v>
      </c>
      <c r="H46" s="35">
        <v>8750420.5899999999</v>
      </c>
      <c r="I46" s="35">
        <v>7544023.7800000003</v>
      </c>
      <c r="J46" s="34">
        <f t="shared" si="37"/>
        <v>0.86213270578346002</v>
      </c>
      <c r="K46" s="38">
        <f t="shared" si="38"/>
        <v>1206396.8099999996</v>
      </c>
      <c r="L46" s="38">
        <f t="shared" si="23"/>
        <v>8750420.5899999999</v>
      </c>
      <c r="M46" s="38">
        <f t="shared" si="24"/>
        <v>7544023.7800000003</v>
      </c>
      <c r="N46" s="34">
        <f t="shared" si="25"/>
        <v>0.86213270578346002</v>
      </c>
      <c r="O46" s="82">
        <f t="shared" si="26"/>
        <v>1206396.8099999996</v>
      </c>
    </row>
    <row r="47" spans="1:15" ht="41.25" customHeight="1" x14ac:dyDescent="0.25">
      <c r="A47" s="31" t="s">
        <v>257</v>
      </c>
      <c r="B47" s="32" t="s">
        <v>155</v>
      </c>
      <c r="C47" s="33">
        <v>6711007.4900000002</v>
      </c>
      <c r="D47" s="33">
        <v>6523549.5099999998</v>
      </c>
      <c r="E47" s="34">
        <f t="shared" si="35"/>
        <v>0.9720670882457918</v>
      </c>
      <c r="F47" s="38">
        <f t="shared" si="36"/>
        <v>187457.98000000045</v>
      </c>
      <c r="G47" s="35"/>
      <c r="H47" s="35">
        <v>513727</v>
      </c>
      <c r="I47" s="35">
        <v>141363.35</v>
      </c>
      <c r="J47" s="34">
        <f t="shared" si="37"/>
        <v>0.27517212449413797</v>
      </c>
      <c r="K47" s="38">
        <f t="shared" si="38"/>
        <v>372363.65</v>
      </c>
      <c r="L47" s="38">
        <f t="shared" si="23"/>
        <v>7224734.4900000002</v>
      </c>
      <c r="M47" s="38">
        <f t="shared" si="24"/>
        <v>6664912.8599999994</v>
      </c>
      <c r="N47" s="34">
        <f t="shared" si="25"/>
        <v>0.92251318982381025</v>
      </c>
      <c r="O47" s="82">
        <f t="shared" si="26"/>
        <v>559821.63000000082</v>
      </c>
    </row>
    <row r="48" spans="1:15" ht="24" customHeight="1" x14ac:dyDescent="0.25">
      <c r="A48" s="31" t="s">
        <v>258</v>
      </c>
      <c r="B48" s="32" t="s">
        <v>159</v>
      </c>
      <c r="C48" s="33">
        <v>1729000</v>
      </c>
      <c r="D48" s="33">
        <v>1687828.13</v>
      </c>
      <c r="E48" s="34">
        <f t="shared" si="35"/>
        <v>0.97618746674378243</v>
      </c>
      <c r="F48" s="38">
        <f t="shared" si="36"/>
        <v>41171.870000000112</v>
      </c>
      <c r="G48" s="35">
        <v>10068</v>
      </c>
      <c r="H48" s="35">
        <v>10068</v>
      </c>
      <c r="I48" s="35">
        <v>10068</v>
      </c>
      <c r="J48" s="34">
        <f t="shared" si="37"/>
        <v>1</v>
      </c>
      <c r="K48" s="38">
        <f t="shared" si="38"/>
        <v>0</v>
      </c>
      <c r="L48" s="38">
        <f t="shared" si="23"/>
        <v>1739068</v>
      </c>
      <c r="M48" s="38">
        <f t="shared" si="24"/>
        <v>1697896.13</v>
      </c>
      <c r="N48" s="34">
        <f t="shared" si="25"/>
        <v>0.97632532482916135</v>
      </c>
      <c r="O48" s="82">
        <f t="shared" si="26"/>
        <v>41171.870000000112</v>
      </c>
    </row>
    <row r="49" spans="1:15" ht="39" customHeight="1" x14ac:dyDescent="0.25">
      <c r="A49" s="31" t="s">
        <v>128</v>
      </c>
      <c r="B49" s="32" t="s">
        <v>129</v>
      </c>
      <c r="C49" s="33">
        <v>1069200</v>
      </c>
      <c r="D49" s="33">
        <v>1046330.3</v>
      </c>
      <c r="E49" s="34">
        <f t="shared" si="35"/>
        <v>0.97861045641601196</v>
      </c>
      <c r="F49" s="38">
        <f t="shared" si="36"/>
        <v>22869.699999999953</v>
      </c>
      <c r="G49" s="43"/>
      <c r="H49" s="38"/>
      <c r="I49" s="44"/>
      <c r="J49" s="34"/>
      <c r="K49" s="38"/>
      <c r="L49" s="38">
        <f t="shared" si="23"/>
        <v>1069200</v>
      </c>
      <c r="M49" s="38">
        <f t="shared" si="24"/>
        <v>1046330.3</v>
      </c>
      <c r="N49" s="34">
        <f t="shared" si="25"/>
        <v>0.97861045641601196</v>
      </c>
      <c r="O49" s="82">
        <f t="shared" si="26"/>
        <v>22869.699999999953</v>
      </c>
    </row>
    <row r="50" spans="1:15" ht="42" customHeight="1" x14ac:dyDescent="0.25">
      <c r="A50" s="31" t="s">
        <v>130</v>
      </c>
      <c r="B50" s="32" t="s">
        <v>131</v>
      </c>
      <c r="C50" s="33">
        <v>293350</v>
      </c>
      <c r="D50" s="33">
        <v>285353.81</v>
      </c>
      <c r="E50" s="34">
        <f t="shared" si="35"/>
        <v>0.97274181012442473</v>
      </c>
      <c r="F50" s="38">
        <f t="shared" si="36"/>
        <v>7996.1900000000023</v>
      </c>
      <c r="G50" s="43"/>
      <c r="H50" s="38"/>
      <c r="I50" s="44"/>
      <c r="J50" s="34"/>
      <c r="K50" s="38"/>
      <c r="L50" s="38">
        <f t="shared" si="23"/>
        <v>293350</v>
      </c>
      <c r="M50" s="38">
        <f t="shared" si="24"/>
        <v>285353.81</v>
      </c>
      <c r="N50" s="34">
        <f t="shared" si="25"/>
        <v>0.97274181012442473</v>
      </c>
      <c r="O50" s="82">
        <f t="shared" si="26"/>
        <v>7996.1900000000023</v>
      </c>
    </row>
    <row r="51" spans="1:15" ht="33.75" customHeight="1" x14ac:dyDescent="0.25">
      <c r="A51" s="31" t="s">
        <v>132</v>
      </c>
      <c r="B51" s="32" t="s">
        <v>133</v>
      </c>
      <c r="C51" s="33">
        <v>12182267</v>
      </c>
      <c r="D51" s="33">
        <v>12085663.689999999</v>
      </c>
      <c r="E51" s="34">
        <f t="shared" si="35"/>
        <v>0.99207016969829998</v>
      </c>
      <c r="F51" s="38">
        <f t="shared" si="36"/>
        <v>96603.310000000522</v>
      </c>
      <c r="G51" s="35">
        <v>775981</v>
      </c>
      <c r="H51" s="35">
        <v>825881</v>
      </c>
      <c r="I51" s="35">
        <v>604587.36</v>
      </c>
      <c r="J51" s="34">
        <f>I51/H51</f>
        <v>0.73205142145175872</v>
      </c>
      <c r="K51" s="38">
        <f t="shared" ref="K51" si="39">H51-I51</f>
        <v>221293.64</v>
      </c>
      <c r="L51" s="38">
        <f t="shared" si="23"/>
        <v>13008148</v>
      </c>
      <c r="M51" s="38">
        <f t="shared" si="24"/>
        <v>12690251.049999999</v>
      </c>
      <c r="N51" s="34">
        <f t="shared" si="25"/>
        <v>0.97556170563250044</v>
      </c>
      <c r="O51" s="82">
        <f t="shared" si="26"/>
        <v>317896.95000000112</v>
      </c>
    </row>
    <row r="52" spans="1:15" ht="31.5" x14ac:dyDescent="0.25">
      <c r="A52" s="31" t="s">
        <v>203</v>
      </c>
      <c r="B52" s="32" t="s">
        <v>204</v>
      </c>
      <c r="C52" s="33">
        <v>390000</v>
      </c>
      <c r="D52" s="33">
        <v>351854</v>
      </c>
      <c r="E52" s="34">
        <f t="shared" si="35"/>
        <v>0.90218974358974358</v>
      </c>
      <c r="F52" s="38">
        <f t="shared" si="36"/>
        <v>38146</v>
      </c>
      <c r="G52" s="43"/>
      <c r="H52" s="38"/>
      <c r="I52" s="44"/>
      <c r="J52" s="34"/>
      <c r="K52" s="38"/>
      <c r="L52" s="38">
        <f t="shared" si="23"/>
        <v>390000</v>
      </c>
      <c r="M52" s="38">
        <f t="shared" si="24"/>
        <v>351854</v>
      </c>
      <c r="N52" s="34">
        <f t="shared" si="25"/>
        <v>0.90218974358974358</v>
      </c>
      <c r="O52" s="82">
        <f t="shared" si="26"/>
        <v>38146</v>
      </c>
    </row>
    <row r="53" spans="1:15" ht="31.5" x14ac:dyDescent="0.25">
      <c r="A53" s="8" t="s">
        <v>138</v>
      </c>
      <c r="B53" s="9" t="s">
        <v>261</v>
      </c>
      <c r="C53" s="83">
        <f>SUM(C54:C62)</f>
        <v>48396492</v>
      </c>
      <c r="D53" s="83">
        <f>SUM(D54:D62)</f>
        <v>46751588.740000002</v>
      </c>
      <c r="E53" s="29">
        <f>D53/C53</f>
        <v>0.96601193202184987</v>
      </c>
      <c r="F53" s="83">
        <f>C53-D53</f>
        <v>1644903.2599999979</v>
      </c>
      <c r="G53" s="30">
        <f>SUM(G54:G63)</f>
        <v>3140160</v>
      </c>
      <c r="H53" s="30">
        <f t="shared" ref="H53" si="40">SUM(H54:H63)</f>
        <v>3140464.32</v>
      </c>
      <c r="I53" s="30">
        <f>SUM(I54:I63)</f>
        <v>3113013.11</v>
      </c>
      <c r="J53" s="29">
        <f>I53/H53</f>
        <v>0.99125886900698812</v>
      </c>
      <c r="K53" s="83">
        <f t="shared" si="14"/>
        <v>27451.209999999963</v>
      </c>
      <c r="L53" s="83">
        <f>SUM(L54:L63)</f>
        <v>51536956.32</v>
      </c>
      <c r="M53" s="83">
        <f t="shared" si="15"/>
        <v>49864601.850000001</v>
      </c>
      <c r="N53" s="29">
        <f t="shared" si="1"/>
        <v>0.96755038346432176</v>
      </c>
      <c r="O53" s="81">
        <f t="shared" si="2"/>
        <v>1672354.4699999988</v>
      </c>
    </row>
    <row r="54" spans="1:15" ht="31.5" x14ac:dyDescent="0.25">
      <c r="A54" s="31" t="s">
        <v>139</v>
      </c>
      <c r="B54" s="32" t="s">
        <v>327</v>
      </c>
      <c r="C54" s="33">
        <v>14193395</v>
      </c>
      <c r="D54" s="33">
        <v>13435600.1</v>
      </c>
      <c r="E54" s="34">
        <f t="shared" ref="E54:E62" si="41">D54/C54</f>
        <v>0.94660932778944007</v>
      </c>
      <c r="F54" s="84">
        <f t="shared" ref="F54:F62" si="42">C54-D54</f>
        <v>757794.90000000037</v>
      </c>
      <c r="G54" s="36"/>
      <c r="H54" s="36">
        <v>304.32</v>
      </c>
      <c r="I54" s="36">
        <v>304.32</v>
      </c>
      <c r="J54" s="34">
        <f t="shared" ref="J54" si="43">I54/H54</f>
        <v>1</v>
      </c>
      <c r="K54" s="38">
        <f>H54-I54</f>
        <v>0</v>
      </c>
      <c r="L54" s="38">
        <f t="shared" ref="L54:L63" si="44">C54+H54</f>
        <v>14193699.32</v>
      </c>
      <c r="M54" s="38">
        <f t="shared" si="15"/>
        <v>13435904.42</v>
      </c>
      <c r="N54" s="34">
        <f t="shared" si="1"/>
        <v>0.94661047251210895</v>
      </c>
      <c r="O54" s="82">
        <f t="shared" si="2"/>
        <v>757794.90000000037</v>
      </c>
    </row>
    <row r="55" spans="1:15" ht="31.5" x14ac:dyDescent="0.25">
      <c r="A55" s="31" t="s">
        <v>206</v>
      </c>
      <c r="B55" s="32" t="s">
        <v>207</v>
      </c>
      <c r="C55" s="33">
        <v>300000</v>
      </c>
      <c r="D55" s="33">
        <v>100053.21</v>
      </c>
      <c r="E55" s="34">
        <f t="shared" si="41"/>
        <v>0.33351070000000005</v>
      </c>
      <c r="F55" s="38">
        <f t="shared" si="42"/>
        <v>199946.78999999998</v>
      </c>
      <c r="G55" s="42"/>
      <c r="H55" s="38"/>
      <c r="I55" s="39"/>
      <c r="J55" s="34"/>
      <c r="K55" s="38"/>
      <c r="L55" s="38">
        <f t="shared" ref="L55:L63" si="45">C55+H55</f>
        <v>300000</v>
      </c>
      <c r="M55" s="38">
        <f t="shared" ref="M55:M63" si="46">D55+I55</f>
        <v>100053.21</v>
      </c>
      <c r="N55" s="34">
        <f t="shared" ref="N55:N63" si="47">M55/L55</f>
        <v>0.33351070000000005</v>
      </c>
      <c r="O55" s="82">
        <f t="shared" ref="O55:O63" si="48">L55-M55</f>
        <v>199946.78999999998</v>
      </c>
    </row>
    <row r="56" spans="1:15" ht="47.25" x14ac:dyDescent="0.25">
      <c r="A56" s="31" t="s">
        <v>140</v>
      </c>
      <c r="B56" s="32" t="s">
        <v>123</v>
      </c>
      <c r="C56" s="33">
        <v>11000000</v>
      </c>
      <c r="D56" s="33">
        <v>10676719</v>
      </c>
      <c r="E56" s="34">
        <f t="shared" si="41"/>
        <v>0.97061081818181816</v>
      </c>
      <c r="F56" s="38">
        <f t="shared" si="42"/>
        <v>323281</v>
      </c>
      <c r="G56" s="42"/>
      <c r="H56" s="38"/>
      <c r="I56" s="39"/>
      <c r="J56" s="34"/>
      <c r="K56" s="38"/>
      <c r="L56" s="38">
        <f t="shared" si="45"/>
        <v>11000000</v>
      </c>
      <c r="M56" s="38">
        <f t="shared" si="46"/>
        <v>10676719</v>
      </c>
      <c r="N56" s="34">
        <f t="shared" si="47"/>
        <v>0.97061081818181816</v>
      </c>
      <c r="O56" s="82">
        <f t="shared" si="48"/>
        <v>323281</v>
      </c>
    </row>
    <row r="57" spans="1:15" ht="31.5" x14ac:dyDescent="0.25">
      <c r="A57" s="31" t="s">
        <v>259</v>
      </c>
      <c r="B57" s="32" t="s">
        <v>260</v>
      </c>
      <c r="C57" s="33">
        <v>800000</v>
      </c>
      <c r="D57" s="33">
        <v>593156.15</v>
      </c>
      <c r="E57" s="34">
        <f t="shared" si="41"/>
        <v>0.74144518749999999</v>
      </c>
      <c r="F57" s="38">
        <f t="shared" si="42"/>
        <v>206843.84999999998</v>
      </c>
      <c r="G57" s="42"/>
      <c r="H57" s="38"/>
      <c r="I57" s="39"/>
      <c r="J57" s="34"/>
      <c r="K57" s="38"/>
      <c r="L57" s="38">
        <f t="shared" si="45"/>
        <v>800000</v>
      </c>
      <c r="M57" s="38">
        <f t="shared" si="46"/>
        <v>593156.15</v>
      </c>
      <c r="N57" s="34">
        <f t="shared" si="47"/>
        <v>0.74144518749999999</v>
      </c>
      <c r="O57" s="82">
        <f t="shared" si="48"/>
        <v>206843.84999999998</v>
      </c>
    </row>
    <row r="58" spans="1:15" ht="63" x14ac:dyDescent="0.25">
      <c r="A58" s="31" t="s">
        <v>141</v>
      </c>
      <c r="B58" s="32" t="s">
        <v>142</v>
      </c>
      <c r="C58" s="33">
        <v>3101797</v>
      </c>
      <c r="D58" s="33">
        <v>3046817.93</v>
      </c>
      <c r="E58" s="34">
        <f t="shared" si="41"/>
        <v>0.98227509085862164</v>
      </c>
      <c r="F58" s="38">
        <f t="shared" si="42"/>
        <v>54979.069999999832</v>
      </c>
      <c r="G58" s="42"/>
      <c r="H58" s="38"/>
      <c r="I58" s="39"/>
      <c r="J58" s="34"/>
      <c r="K58" s="38"/>
      <c r="L58" s="38">
        <f t="shared" si="45"/>
        <v>3101797</v>
      </c>
      <c r="M58" s="38">
        <f t="shared" si="46"/>
        <v>3046817.93</v>
      </c>
      <c r="N58" s="34">
        <f t="shared" si="47"/>
        <v>0.98227509085862164</v>
      </c>
      <c r="O58" s="82">
        <f t="shared" si="48"/>
        <v>54979.069999999832</v>
      </c>
    </row>
    <row r="59" spans="1:15" ht="78.75" x14ac:dyDescent="0.25">
      <c r="A59" s="31" t="s">
        <v>143</v>
      </c>
      <c r="B59" s="32" t="s">
        <v>144</v>
      </c>
      <c r="C59" s="33">
        <v>915000</v>
      </c>
      <c r="D59" s="33">
        <v>891242.35</v>
      </c>
      <c r="E59" s="34">
        <f t="shared" si="41"/>
        <v>0.97403535519125684</v>
      </c>
      <c r="F59" s="38">
        <f t="shared" si="42"/>
        <v>23757.650000000023</v>
      </c>
      <c r="G59" s="42"/>
      <c r="H59" s="38"/>
      <c r="I59" s="39"/>
      <c r="J59" s="34"/>
      <c r="K59" s="38"/>
      <c r="L59" s="38">
        <f t="shared" si="45"/>
        <v>915000</v>
      </c>
      <c r="M59" s="38">
        <f t="shared" si="46"/>
        <v>891242.35</v>
      </c>
      <c r="N59" s="34">
        <f t="shared" si="47"/>
        <v>0.97403535519125684</v>
      </c>
      <c r="O59" s="82">
        <f t="shared" si="48"/>
        <v>23757.650000000023</v>
      </c>
    </row>
    <row r="60" spans="1:15" ht="24" customHeight="1" x14ac:dyDescent="0.25">
      <c r="A60" s="31" t="s">
        <v>145</v>
      </c>
      <c r="B60" s="32" t="s">
        <v>110</v>
      </c>
      <c r="C60" s="33">
        <v>76300</v>
      </c>
      <c r="D60" s="33">
        <v>0</v>
      </c>
      <c r="E60" s="34">
        <f t="shared" si="41"/>
        <v>0</v>
      </c>
      <c r="F60" s="38">
        <f t="shared" si="42"/>
        <v>76300</v>
      </c>
      <c r="G60" s="36"/>
      <c r="H60" s="36"/>
      <c r="I60" s="36"/>
      <c r="J60" s="34"/>
      <c r="K60" s="38"/>
      <c r="L60" s="38">
        <f t="shared" si="45"/>
        <v>76300</v>
      </c>
      <c r="M60" s="38">
        <f t="shared" si="46"/>
        <v>0</v>
      </c>
      <c r="N60" s="34">
        <f t="shared" si="47"/>
        <v>0</v>
      </c>
      <c r="O60" s="82">
        <f t="shared" si="48"/>
        <v>76300</v>
      </c>
    </row>
    <row r="61" spans="1:15" ht="241.5" customHeight="1" x14ac:dyDescent="0.25">
      <c r="A61" s="31" t="s">
        <v>330</v>
      </c>
      <c r="B61" s="32" t="s">
        <v>331</v>
      </c>
      <c r="C61" s="33"/>
      <c r="D61" s="33"/>
      <c r="E61" s="34"/>
      <c r="F61" s="38"/>
      <c r="G61" s="36">
        <v>3066510</v>
      </c>
      <c r="H61" s="36">
        <v>3066510</v>
      </c>
      <c r="I61" s="36">
        <v>3066508.79</v>
      </c>
      <c r="J61" s="29">
        <f>I61/H61</f>
        <v>0.9999996054146244</v>
      </c>
      <c r="K61" s="83">
        <f t="shared" ref="K61" si="49">H61-I61</f>
        <v>1.2099999999627471</v>
      </c>
      <c r="L61" s="38">
        <f t="shared" si="45"/>
        <v>3066510</v>
      </c>
      <c r="M61" s="38">
        <f t="shared" si="46"/>
        <v>3066508.79</v>
      </c>
      <c r="N61" s="34">
        <f t="shared" si="47"/>
        <v>0.9999996054146244</v>
      </c>
      <c r="O61" s="82">
        <f t="shared" si="48"/>
        <v>1.2099999999627471</v>
      </c>
    </row>
    <row r="62" spans="1:15" ht="38.25" customHeight="1" x14ac:dyDescent="0.25">
      <c r="A62" s="31" t="s">
        <v>146</v>
      </c>
      <c r="B62" s="32" t="s">
        <v>112</v>
      </c>
      <c r="C62" s="33">
        <v>18010000</v>
      </c>
      <c r="D62" s="33">
        <v>18008000</v>
      </c>
      <c r="E62" s="34">
        <f t="shared" si="41"/>
        <v>0.99988895058300942</v>
      </c>
      <c r="F62" s="38">
        <f t="shared" si="42"/>
        <v>2000</v>
      </c>
      <c r="G62" s="42"/>
      <c r="H62" s="38"/>
      <c r="I62" s="39"/>
      <c r="J62" s="34"/>
      <c r="K62" s="38"/>
      <c r="L62" s="38">
        <f t="shared" si="45"/>
        <v>18010000</v>
      </c>
      <c r="M62" s="38">
        <f t="shared" si="46"/>
        <v>18008000</v>
      </c>
      <c r="N62" s="34">
        <f t="shared" si="47"/>
        <v>0.99988895058300942</v>
      </c>
      <c r="O62" s="82">
        <f t="shared" si="48"/>
        <v>2000</v>
      </c>
    </row>
    <row r="63" spans="1:15" ht="122.25" customHeight="1" x14ac:dyDescent="0.25">
      <c r="A63" s="31" t="s">
        <v>271</v>
      </c>
      <c r="B63" s="32" t="s">
        <v>279</v>
      </c>
      <c r="C63" s="33"/>
      <c r="D63" s="33"/>
      <c r="E63" s="34"/>
      <c r="F63" s="85"/>
      <c r="G63" s="35">
        <v>73650</v>
      </c>
      <c r="H63" s="35">
        <v>73650</v>
      </c>
      <c r="I63" s="35">
        <v>46200</v>
      </c>
      <c r="J63" s="34">
        <f t="shared" ref="J63" si="50">I63/H63</f>
        <v>0.62729124236252543</v>
      </c>
      <c r="K63" s="38">
        <f t="shared" ref="K63" si="51">H63-I63</f>
        <v>27450</v>
      </c>
      <c r="L63" s="38">
        <f t="shared" si="45"/>
        <v>73650</v>
      </c>
      <c r="M63" s="38">
        <f t="shared" si="46"/>
        <v>46200</v>
      </c>
      <c r="N63" s="34">
        <f t="shared" si="47"/>
        <v>0.62729124236252543</v>
      </c>
      <c r="O63" s="82">
        <f t="shared" si="48"/>
        <v>27450</v>
      </c>
    </row>
    <row r="64" spans="1:15" x14ac:dyDescent="0.25">
      <c r="A64" s="8" t="s">
        <v>147</v>
      </c>
      <c r="B64" s="9" t="s">
        <v>211</v>
      </c>
      <c r="C64" s="83">
        <f>SUM(C65:C72)</f>
        <v>7565832.0599999996</v>
      </c>
      <c r="D64" s="83">
        <f>SUM(D65:D72)</f>
        <v>7565832.0599999996</v>
      </c>
      <c r="E64" s="29">
        <f>D64/C64</f>
        <v>1</v>
      </c>
      <c r="F64" s="83">
        <f>C64-D64</f>
        <v>0</v>
      </c>
      <c r="G64" s="30">
        <f>SUM(G66:G72)</f>
        <v>11951098</v>
      </c>
      <c r="H64" s="30">
        <f>SUM(H66:H72)</f>
        <v>1304605.1100000001</v>
      </c>
      <c r="I64" s="30">
        <f>SUM(I66:I72)</f>
        <v>1194605.1099999999</v>
      </c>
      <c r="J64" s="29">
        <f t="shared" ref="J64:J66" si="52">I64/H64</f>
        <v>0.91568329822040917</v>
      </c>
      <c r="K64" s="83">
        <f t="shared" si="14"/>
        <v>110000.00000000023</v>
      </c>
      <c r="L64" s="83">
        <f>SUM(L65:L72)</f>
        <v>8870437.1699999999</v>
      </c>
      <c r="M64" s="83">
        <f t="shared" ref="M64:M67" si="53">D64+I64</f>
        <v>8760437.1699999999</v>
      </c>
      <c r="N64" s="29">
        <f t="shared" si="1"/>
        <v>0.98759925831254158</v>
      </c>
      <c r="O64" s="81">
        <f t="shared" si="2"/>
        <v>110000</v>
      </c>
    </row>
    <row r="65" spans="1:15" ht="31.5" x14ac:dyDescent="0.25">
      <c r="A65" s="31" t="s">
        <v>208</v>
      </c>
      <c r="B65" s="32" t="s">
        <v>327</v>
      </c>
      <c r="C65" s="33">
        <v>190986.77000000002</v>
      </c>
      <c r="D65" s="33">
        <v>190986.77000000002</v>
      </c>
      <c r="E65" s="34">
        <f t="shared" ref="E65" si="54">D65/C65</f>
        <v>1</v>
      </c>
      <c r="F65" s="84">
        <f t="shared" ref="F65" si="55">C65-D65</f>
        <v>0</v>
      </c>
      <c r="G65" s="30"/>
      <c r="H65" s="30"/>
      <c r="I65" s="30"/>
      <c r="J65" s="29"/>
      <c r="K65" s="83"/>
      <c r="L65" s="38">
        <f t="shared" ref="L65:L72" si="56">C65+H65</f>
        <v>190986.77000000002</v>
      </c>
      <c r="M65" s="38">
        <f t="shared" ref="M65" si="57">D65+I65</f>
        <v>190986.77000000002</v>
      </c>
      <c r="N65" s="34">
        <f t="shared" ref="N65" si="58">M65/L65</f>
        <v>1</v>
      </c>
      <c r="O65" s="82">
        <f t="shared" ref="O65" si="59">L65-M65</f>
        <v>0</v>
      </c>
    </row>
    <row r="66" spans="1:15" x14ac:dyDescent="0.25">
      <c r="A66" s="31" t="s">
        <v>262</v>
      </c>
      <c r="B66" s="32" t="s">
        <v>209</v>
      </c>
      <c r="C66" s="33">
        <v>3624512.61</v>
      </c>
      <c r="D66" s="33">
        <v>3624512.61</v>
      </c>
      <c r="E66" s="34">
        <f t="shared" ref="E66:E72" si="60">D66/C66</f>
        <v>1</v>
      </c>
      <c r="F66" s="38">
        <f t="shared" ref="F66:F72" si="61">C66-D66</f>
        <v>0</v>
      </c>
      <c r="G66" s="35">
        <v>1890000</v>
      </c>
      <c r="H66" s="35">
        <v>99171.51</v>
      </c>
      <c r="I66" s="35">
        <v>99171.51</v>
      </c>
      <c r="J66" s="34">
        <f t="shared" si="52"/>
        <v>1</v>
      </c>
      <c r="K66" s="38">
        <f t="shared" si="14"/>
        <v>0</v>
      </c>
      <c r="L66" s="38">
        <f t="shared" ref="L66:L72" si="62">C66+H66</f>
        <v>3723684.1199999996</v>
      </c>
      <c r="M66" s="38">
        <f t="shared" ref="M66:M72" si="63">D66+I66</f>
        <v>3723684.1199999996</v>
      </c>
      <c r="N66" s="34">
        <f t="shared" ref="N66:N72" si="64">M66/L66</f>
        <v>1</v>
      </c>
      <c r="O66" s="82">
        <f t="shared" ref="O66:O72" si="65">L66-M66</f>
        <v>0</v>
      </c>
    </row>
    <row r="67" spans="1:15" x14ac:dyDescent="0.25">
      <c r="A67" s="31" t="s">
        <v>148</v>
      </c>
      <c r="B67" s="32" t="s">
        <v>149</v>
      </c>
      <c r="C67" s="33">
        <v>1261448.6300000001</v>
      </c>
      <c r="D67" s="33">
        <v>1261448.6300000001</v>
      </c>
      <c r="E67" s="34">
        <f t="shared" si="60"/>
        <v>1</v>
      </c>
      <c r="F67" s="38">
        <f t="shared" si="61"/>
        <v>0</v>
      </c>
      <c r="G67" s="35">
        <v>821200</v>
      </c>
      <c r="H67" s="35">
        <v>114751.19</v>
      </c>
      <c r="I67" s="35">
        <v>74751.19</v>
      </c>
      <c r="J67" s="34">
        <f t="shared" ref="J67:J70" si="66">I67/H67</f>
        <v>0.65141973691078936</v>
      </c>
      <c r="K67" s="38">
        <f t="shared" ref="K67:K70" si="67">H67-I67</f>
        <v>40000</v>
      </c>
      <c r="L67" s="38">
        <f t="shared" si="62"/>
        <v>1376199.82</v>
      </c>
      <c r="M67" s="38">
        <f t="shared" si="63"/>
        <v>1336199.82</v>
      </c>
      <c r="N67" s="34">
        <f t="shared" si="64"/>
        <v>0.97093445339936169</v>
      </c>
      <c r="O67" s="82">
        <f t="shared" si="65"/>
        <v>40000</v>
      </c>
    </row>
    <row r="68" spans="1:15" x14ac:dyDescent="0.25">
      <c r="A68" s="31" t="s">
        <v>150</v>
      </c>
      <c r="B68" s="32" t="s">
        <v>151</v>
      </c>
      <c r="C68" s="33">
        <v>701181.94000000006</v>
      </c>
      <c r="D68" s="33">
        <v>701181.94000000006</v>
      </c>
      <c r="E68" s="34">
        <f t="shared" si="60"/>
        <v>1</v>
      </c>
      <c r="F68" s="38">
        <f t="shared" si="61"/>
        <v>0</v>
      </c>
      <c r="G68" s="35">
        <v>179698</v>
      </c>
      <c r="H68" s="35">
        <v>117417</v>
      </c>
      <c r="I68" s="35">
        <v>47417</v>
      </c>
      <c r="J68" s="34">
        <f t="shared" si="66"/>
        <v>0.40383419777374657</v>
      </c>
      <c r="K68" s="38">
        <f t="shared" si="67"/>
        <v>70000</v>
      </c>
      <c r="L68" s="38">
        <f t="shared" si="62"/>
        <v>818598.94000000006</v>
      </c>
      <c r="M68" s="38">
        <f t="shared" si="63"/>
        <v>748598.94000000006</v>
      </c>
      <c r="N68" s="34">
        <f t="shared" si="64"/>
        <v>0.91448803977195481</v>
      </c>
      <c r="O68" s="82">
        <f t="shared" si="65"/>
        <v>70000</v>
      </c>
    </row>
    <row r="69" spans="1:15" x14ac:dyDescent="0.25">
      <c r="A69" s="31" t="s">
        <v>152</v>
      </c>
      <c r="B69" s="32" t="s">
        <v>153</v>
      </c>
      <c r="C69" s="33"/>
      <c r="D69" s="33"/>
      <c r="E69" s="34"/>
      <c r="F69" s="38"/>
      <c r="G69" s="35">
        <v>8600000</v>
      </c>
      <c r="H69" s="35">
        <v>960548.41</v>
      </c>
      <c r="I69" s="35">
        <v>960548.40999999992</v>
      </c>
      <c r="J69" s="34">
        <f t="shared" si="66"/>
        <v>0.99999999999999989</v>
      </c>
      <c r="K69" s="38">
        <f t="shared" si="67"/>
        <v>0</v>
      </c>
      <c r="L69" s="38">
        <f t="shared" si="62"/>
        <v>960548.41</v>
      </c>
      <c r="M69" s="38">
        <f t="shared" si="63"/>
        <v>960548.40999999992</v>
      </c>
      <c r="N69" s="34">
        <f t="shared" si="64"/>
        <v>0.99999999999999989</v>
      </c>
      <c r="O69" s="82">
        <f t="shared" si="65"/>
        <v>0</v>
      </c>
    </row>
    <row r="70" spans="1:15" ht="31.5" x14ac:dyDescent="0.25">
      <c r="A70" s="31" t="s">
        <v>154</v>
      </c>
      <c r="B70" s="32" t="s">
        <v>155</v>
      </c>
      <c r="C70" s="33">
        <v>1243300.51</v>
      </c>
      <c r="D70" s="33">
        <v>1243300.51</v>
      </c>
      <c r="E70" s="34">
        <v>0</v>
      </c>
      <c r="F70" s="38">
        <f t="shared" si="61"/>
        <v>0</v>
      </c>
      <c r="G70" s="35">
        <v>460200</v>
      </c>
      <c r="H70" s="35">
        <v>12717</v>
      </c>
      <c r="I70" s="35">
        <v>12717</v>
      </c>
      <c r="J70" s="34">
        <f t="shared" si="66"/>
        <v>1</v>
      </c>
      <c r="K70" s="38">
        <f t="shared" si="67"/>
        <v>0</v>
      </c>
      <c r="L70" s="38">
        <f t="shared" si="62"/>
        <v>1256017.51</v>
      </c>
      <c r="M70" s="38">
        <f t="shared" si="63"/>
        <v>1256017.51</v>
      </c>
      <c r="N70" s="34">
        <f t="shared" si="64"/>
        <v>1</v>
      </c>
      <c r="O70" s="82">
        <f t="shared" si="65"/>
        <v>0</v>
      </c>
    </row>
    <row r="71" spans="1:15" ht="50.25" customHeight="1" x14ac:dyDescent="0.25">
      <c r="A71" s="31" t="s">
        <v>156</v>
      </c>
      <c r="B71" s="32" t="s">
        <v>157</v>
      </c>
      <c r="C71" s="33">
        <v>514401.60000000003</v>
      </c>
      <c r="D71" s="33">
        <v>514401.60000000003</v>
      </c>
      <c r="E71" s="34">
        <f t="shared" si="60"/>
        <v>1</v>
      </c>
      <c r="F71" s="38">
        <f t="shared" si="61"/>
        <v>0</v>
      </c>
      <c r="G71" s="35"/>
      <c r="H71" s="35"/>
      <c r="I71" s="35"/>
      <c r="J71" s="34"/>
      <c r="K71" s="38"/>
      <c r="L71" s="38">
        <f t="shared" si="62"/>
        <v>514401.60000000003</v>
      </c>
      <c r="M71" s="38">
        <f t="shared" si="63"/>
        <v>514401.60000000003</v>
      </c>
      <c r="N71" s="34">
        <f t="shared" si="64"/>
        <v>1</v>
      </c>
      <c r="O71" s="82">
        <f t="shared" si="65"/>
        <v>0</v>
      </c>
    </row>
    <row r="72" spans="1:15" ht="45" customHeight="1" x14ac:dyDescent="0.25">
      <c r="A72" s="31" t="s">
        <v>158</v>
      </c>
      <c r="B72" s="32" t="s">
        <v>159</v>
      </c>
      <c r="C72" s="33">
        <v>30000</v>
      </c>
      <c r="D72" s="33">
        <v>30000</v>
      </c>
      <c r="E72" s="34">
        <f t="shared" si="60"/>
        <v>1</v>
      </c>
      <c r="F72" s="38">
        <f t="shared" si="61"/>
        <v>0</v>
      </c>
      <c r="G72" s="36"/>
      <c r="H72" s="36"/>
      <c r="I72" s="36"/>
      <c r="J72" s="34"/>
      <c r="K72" s="38"/>
      <c r="L72" s="38">
        <f t="shared" si="62"/>
        <v>30000</v>
      </c>
      <c r="M72" s="38">
        <f t="shared" si="63"/>
        <v>30000</v>
      </c>
      <c r="N72" s="34">
        <f t="shared" si="64"/>
        <v>1</v>
      </c>
      <c r="O72" s="82">
        <f t="shared" si="65"/>
        <v>0</v>
      </c>
    </row>
    <row r="73" spans="1:15" ht="31.5" x14ac:dyDescent="0.25">
      <c r="A73" s="8" t="s">
        <v>160</v>
      </c>
      <c r="B73" s="9" t="s">
        <v>212</v>
      </c>
      <c r="C73" s="83">
        <f>SUM(C74:C91)</f>
        <v>191799400.81999999</v>
      </c>
      <c r="D73" s="83">
        <f>SUM(D74:D91)</f>
        <v>185120161.74000001</v>
      </c>
      <c r="E73" s="29">
        <f>D73/C73</f>
        <v>0.96517591269084146</v>
      </c>
      <c r="F73" s="83">
        <f>C73-D73</f>
        <v>6679239.0799999833</v>
      </c>
      <c r="G73" s="30">
        <f>SUM(G74:G91)</f>
        <v>30448157</v>
      </c>
      <c r="H73" s="30">
        <f>SUM(H74:H91)</f>
        <v>30120517</v>
      </c>
      <c r="I73" s="30">
        <f>SUM(I74:I91)</f>
        <v>28560159.960000001</v>
      </c>
      <c r="J73" s="29">
        <f t="shared" ref="J73:J79" si="68">I73/H73</f>
        <v>0.94819620659233705</v>
      </c>
      <c r="K73" s="83">
        <f t="shared" ref="K73:K116" si="69">H73-I73</f>
        <v>1560357.0399999991</v>
      </c>
      <c r="L73" s="83">
        <f>SUM(L74:L91)</f>
        <v>221919917.82000002</v>
      </c>
      <c r="M73" s="83">
        <f t="shared" ref="M71:M110" si="70">D73+I73</f>
        <v>213680321.70000002</v>
      </c>
      <c r="N73" s="29">
        <f t="shared" ref="N71:N116" si="71">M73/L73</f>
        <v>0.96287130870928328</v>
      </c>
      <c r="O73" s="81">
        <f t="shared" ref="O71:O110" si="72">L73-M73</f>
        <v>8239596.1200000048</v>
      </c>
    </row>
    <row r="74" spans="1:15" ht="31.5" x14ac:dyDescent="0.25">
      <c r="A74" s="31" t="s">
        <v>161</v>
      </c>
      <c r="B74" s="32" t="s">
        <v>229</v>
      </c>
      <c r="C74" s="33">
        <v>10070079.82</v>
      </c>
      <c r="D74" s="33">
        <v>9766945.4399999995</v>
      </c>
      <c r="E74" s="34">
        <f t="shared" ref="E74:E77" si="73">D74/C74</f>
        <v>0.96989751964051452</v>
      </c>
      <c r="F74" s="84">
        <f t="shared" ref="F74:F80" si="74">C74-D74</f>
        <v>303134.38000000082</v>
      </c>
      <c r="G74" s="35">
        <v>779140</v>
      </c>
      <c r="H74" s="35">
        <v>451500</v>
      </c>
      <c r="I74" s="35">
        <v>372536.47</v>
      </c>
      <c r="J74" s="34">
        <f t="shared" si="68"/>
        <v>0.82510846068660015</v>
      </c>
      <c r="K74" s="38">
        <f t="shared" si="69"/>
        <v>78963.530000000028</v>
      </c>
      <c r="L74" s="38">
        <f t="shared" ref="L74:L91" si="75">C74+H74</f>
        <v>10521579.82</v>
      </c>
      <c r="M74" s="38">
        <f>D74+I74</f>
        <v>10139481.91</v>
      </c>
      <c r="N74" s="34">
        <f>M74/L74</f>
        <v>0.96368435952235165</v>
      </c>
      <c r="O74" s="82">
        <f>L74-M74</f>
        <v>382097.91000000015</v>
      </c>
    </row>
    <row r="75" spans="1:15" x14ac:dyDescent="0.25">
      <c r="A75" s="31" t="s">
        <v>263</v>
      </c>
      <c r="B75" s="32" t="s">
        <v>106</v>
      </c>
      <c r="C75" s="33">
        <v>104081</v>
      </c>
      <c r="D75" s="33">
        <v>104080.52</v>
      </c>
      <c r="E75" s="34">
        <v>0</v>
      </c>
      <c r="F75" s="38">
        <f t="shared" si="74"/>
        <v>0.47999999999592546</v>
      </c>
      <c r="G75" s="36"/>
      <c r="H75" s="36"/>
      <c r="I75" s="36"/>
      <c r="J75" s="34"/>
      <c r="K75" s="38"/>
      <c r="L75" s="38">
        <f t="shared" ref="L75:L91" si="76">C75+H75</f>
        <v>104081</v>
      </c>
      <c r="M75" s="38">
        <f t="shared" ref="M75:M91" si="77">D75+I75</f>
        <v>104080.52</v>
      </c>
      <c r="N75" s="34">
        <f t="shared" ref="N75:N91" si="78">M75/L75</f>
        <v>0.99999538820726164</v>
      </c>
      <c r="O75" s="82">
        <f t="shared" ref="O75:O91" si="79">L75-M75</f>
        <v>0.47999999999592546</v>
      </c>
    </row>
    <row r="76" spans="1:15" x14ac:dyDescent="0.25">
      <c r="A76" s="31" t="s">
        <v>221</v>
      </c>
      <c r="B76" s="32" t="s">
        <v>110</v>
      </c>
      <c r="C76" s="33">
        <v>8930</v>
      </c>
      <c r="D76" s="33">
        <v>8502.4699999999993</v>
      </c>
      <c r="E76" s="34">
        <f t="shared" si="73"/>
        <v>0.95212430011198201</v>
      </c>
      <c r="F76" s="38">
        <f t="shared" si="74"/>
        <v>427.53000000000065</v>
      </c>
      <c r="G76" s="36"/>
      <c r="H76" s="36"/>
      <c r="I76" s="36"/>
      <c r="J76" s="34"/>
      <c r="K76" s="38"/>
      <c r="L76" s="38">
        <f t="shared" si="76"/>
        <v>8930</v>
      </c>
      <c r="M76" s="38">
        <f t="shared" si="77"/>
        <v>8502.4699999999993</v>
      </c>
      <c r="N76" s="34">
        <f t="shared" si="78"/>
        <v>0.95212430011198201</v>
      </c>
      <c r="O76" s="82">
        <f t="shared" si="79"/>
        <v>427.53000000000065</v>
      </c>
    </row>
    <row r="77" spans="1:15" ht="31.5" x14ac:dyDescent="0.25">
      <c r="A77" s="31" t="s">
        <v>162</v>
      </c>
      <c r="B77" s="32" t="s">
        <v>163</v>
      </c>
      <c r="C77" s="33">
        <v>46837199</v>
      </c>
      <c r="D77" s="33">
        <v>46344286.68</v>
      </c>
      <c r="E77" s="34">
        <f t="shared" si="73"/>
        <v>0.98947605043589393</v>
      </c>
      <c r="F77" s="38">
        <f t="shared" si="74"/>
        <v>492912.3200000003</v>
      </c>
      <c r="G77" s="35">
        <v>2905692</v>
      </c>
      <c r="H77" s="35">
        <v>2905692</v>
      </c>
      <c r="I77" s="35">
        <v>2615654</v>
      </c>
      <c r="J77" s="34">
        <f t="shared" si="68"/>
        <v>0.90018281359483387</v>
      </c>
      <c r="K77" s="38">
        <f t="shared" si="69"/>
        <v>290038</v>
      </c>
      <c r="L77" s="38">
        <f t="shared" si="76"/>
        <v>49742891</v>
      </c>
      <c r="M77" s="38">
        <f t="shared" si="77"/>
        <v>48959940.68</v>
      </c>
      <c r="N77" s="34">
        <f t="shared" si="78"/>
        <v>0.98426005597463162</v>
      </c>
      <c r="O77" s="82">
        <f t="shared" si="79"/>
        <v>782950.3200000003</v>
      </c>
    </row>
    <row r="78" spans="1:15" ht="31.5" x14ac:dyDescent="0.25">
      <c r="A78" s="31" t="s">
        <v>164</v>
      </c>
      <c r="B78" s="32" t="s">
        <v>165</v>
      </c>
      <c r="C78" s="33"/>
      <c r="D78" s="33"/>
      <c r="E78" s="34"/>
      <c r="F78" s="38"/>
      <c r="G78" s="35">
        <v>137700</v>
      </c>
      <c r="H78" s="35">
        <v>137700</v>
      </c>
      <c r="I78" s="35">
        <v>137700</v>
      </c>
      <c r="J78" s="34">
        <f t="shared" ref="J78" si="80">I78/H78</f>
        <v>1</v>
      </c>
      <c r="K78" s="38">
        <f t="shared" ref="K78" si="81">H78-I78</f>
        <v>0</v>
      </c>
      <c r="L78" s="38">
        <f t="shared" si="76"/>
        <v>137700</v>
      </c>
      <c r="M78" s="38">
        <f t="shared" si="77"/>
        <v>137700</v>
      </c>
      <c r="N78" s="34">
        <f t="shared" si="78"/>
        <v>1</v>
      </c>
      <c r="O78" s="82">
        <f t="shared" si="79"/>
        <v>0</v>
      </c>
    </row>
    <row r="79" spans="1:15" ht="24" customHeight="1" x14ac:dyDescent="0.25">
      <c r="A79" s="31" t="s">
        <v>166</v>
      </c>
      <c r="B79" s="32" t="s">
        <v>167</v>
      </c>
      <c r="C79" s="33">
        <v>94402972</v>
      </c>
      <c r="D79" s="33">
        <v>93889090.450000003</v>
      </c>
      <c r="E79" s="34">
        <f>D79/C79</f>
        <v>0.99455651089035635</v>
      </c>
      <c r="F79" s="38">
        <f t="shared" si="74"/>
        <v>513881.54999999702</v>
      </c>
      <c r="G79" s="35">
        <v>8089789.1399999997</v>
      </c>
      <c r="H79" s="35">
        <v>8089789.1399999997</v>
      </c>
      <c r="I79" s="35">
        <v>8089743.7800000003</v>
      </c>
      <c r="J79" s="34">
        <f t="shared" si="68"/>
        <v>0.99999439293172976</v>
      </c>
      <c r="K79" s="38">
        <f t="shared" si="69"/>
        <v>45.359999999403954</v>
      </c>
      <c r="L79" s="38">
        <f t="shared" si="76"/>
        <v>102492761.14</v>
      </c>
      <c r="M79" s="38">
        <f t="shared" si="77"/>
        <v>101978834.23</v>
      </c>
      <c r="N79" s="34">
        <f t="shared" si="78"/>
        <v>0.99498572480354985</v>
      </c>
      <c r="O79" s="82">
        <f t="shared" si="79"/>
        <v>513926.90999999642</v>
      </c>
    </row>
    <row r="80" spans="1:15" ht="105" customHeight="1" x14ac:dyDescent="0.25">
      <c r="A80" s="31" t="s">
        <v>168</v>
      </c>
      <c r="B80" s="32" t="s">
        <v>264</v>
      </c>
      <c r="C80" s="33">
        <v>1124314</v>
      </c>
      <c r="D80" s="33">
        <v>1106115.3799999999</v>
      </c>
      <c r="E80" s="34">
        <f>D80/C80</f>
        <v>0.98381357876892028</v>
      </c>
      <c r="F80" s="38">
        <f t="shared" si="74"/>
        <v>18198.620000000112</v>
      </c>
      <c r="G80" s="36"/>
      <c r="H80" s="36"/>
      <c r="I80" s="36"/>
      <c r="J80" s="34"/>
      <c r="K80" s="38"/>
      <c r="L80" s="38">
        <f t="shared" si="76"/>
        <v>1124314</v>
      </c>
      <c r="M80" s="38">
        <f t="shared" si="77"/>
        <v>1106115.3799999999</v>
      </c>
      <c r="N80" s="34">
        <f t="shared" si="78"/>
        <v>0.98381357876892028</v>
      </c>
      <c r="O80" s="82">
        <f t="shared" si="79"/>
        <v>18198.620000000112</v>
      </c>
    </row>
    <row r="81" spans="1:15" ht="31.5" x14ac:dyDescent="0.25">
      <c r="A81" s="31" t="s">
        <v>169</v>
      </c>
      <c r="B81" s="32" t="s">
        <v>170</v>
      </c>
      <c r="C81" s="33">
        <v>864900</v>
      </c>
      <c r="D81" s="33">
        <v>737639.5</v>
      </c>
      <c r="E81" s="34">
        <f>D81/C81</f>
        <v>0.85286102439588396</v>
      </c>
      <c r="F81" s="38">
        <f t="shared" ref="F81:F93" si="82">C81-D81</f>
        <v>127260.5</v>
      </c>
      <c r="G81" s="35">
        <v>5096782</v>
      </c>
      <c r="H81" s="35">
        <v>5096782</v>
      </c>
      <c r="I81" s="35">
        <v>5089353.2</v>
      </c>
      <c r="J81" s="34">
        <f>I81/H81</f>
        <v>0.99854245286535703</v>
      </c>
      <c r="K81" s="38">
        <f t="shared" si="69"/>
        <v>7428.7999999998137</v>
      </c>
      <c r="L81" s="38">
        <f t="shared" si="76"/>
        <v>5961682</v>
      </c>
      <c r="M81" s="38">
        <f t="shared" si="77"/>
        <v>5826992.7000000002</v>
      </c>
      <c r="N81" s="34">
        <f t="shared" si="78"/>
        <v>0.97740750009812671</v>
      </c>
      <c r="O81" s="82">
        <f t="shared" si="79"/>
        <v>134689.29999999981</v>
      </c>
    </row>
    <row r="82" spans="1:15" ht="39" customHeight="1" x14ac:dyDescent="0.25">
      <c r="A82" s="31" t="s">
        <v>226</v>
      </c>
      <c r="B82" s="32" t="s">
        <v>193</v>
      </c>
      <c r="C82" s="33">
        <v>392000</v>
      </c>
      <c r="D82" s="33">
        <v>103021.5</v>
      </c>
      <c r="E82" s="34">
        <v>0</v>
      </c>
      <c r="F82" s="38">
        <f t="shared" ref="F82" si="83">C82-D82</f>
        <v>288978.5</v>
      </c>
      <c r="G82" s="37">
        <v>737740</v>
      </c>
      <c r="H82" s="38">
        <v>737740</v>
      </c>
      <c r="I82" s="37">
        <v>176928.95</v>
      </c>
      <c r="J82" s="34">
        <f>I82/H82</f>
        <v>0.23982561607070244</v>
      </c>
      <c r="K82" s="38">
        <f t="shared" si="69"/>
        <v>560811.05000000005</v>
      </c>
      <c r="L82" s="38">
        <f t="shared" si="76"/>
        <v>1129740</v>
      </c>
      <c r="M82" s="38">
        <f t="shared" si="77"/>
        <v>279950.45</v>
      </c>
      <c r="N82" s="34">
        <f t="shared" si="78"/>
        <v>0.24780077716996832</v>
      </c>
      <c r="O82" s="82">
        <f t="shared" si="79"/>
        <v>849789.55</v>
      </c>
    </row>
    <row r="83" spans="1:15" ht="31.5" x14ac:dyDescent="0.25">
      <c r="A83" s="31" t="s">
        <v>171</v>
      </c>
      <c r="B83" s="32" t="s">
        <v>172</v>
      </c>
      <c r="C83" s="33"/>
      <c r="D83" s="33"/>
      <c r="E83" s="34"/>
      <c r="F83" s="38"/>
      <c r="G83" s="35">
        <v>6830202</v>
      </c>
      <c r="H83" s="35">
        <v>6830202</v>
      </c>
      <c r="I83" s="35">
        <v>6792728.8499999996</v>
      </c>
      <c r="J83" s="34">
        <f t="shared" ref="J83:J85" si="84">I83/H83</f>
        <v>0.99451361028561081</v>
      </c>
      <c r="K83" s="38">
        <f t="shared" ref="K83:K85" si="85">H83-I83</f>
        <v>37473.150000000373</v>
      </c>
      <c r="L83" s="38">
        <f t="shared" si="76"/>
        <v>6830202</v>
      </c>
      <c r="M83" s="38">
        <f t="shared" si="77"/>
        <v>6792728.8499999996</v>
      </c>
      <c r="N83" s="34">
        <f t="shared" si="78"/>
        <v>0.99451361028561081</v>
      </c>
      <c r="O83" s="82">
        <f t="shared" si="79"/>
        <v>37473.150000000373</v>
      </c>
    </row>
    <row r="84" spans="1:15" x14ac:dyDescent="0.25">
      <c r="A84" s="31" t="s">
        <v>173</v>
      </c>
      <c r="B84" s="32" t="s">
        <v>215</v>
      </c>
      <c r="C84" s="33"/>
      <c r="D84" s="33"/>
      <c r="E84" s="34"/>
      <c r="F84" s="38"/>
      <c r="G84" s="35">
        <v>1882477.86</v>
      </c>
      <c r="H84" s="35">
        <v>1882477.86</v>
      </c>
      <c r="I84" s="35">
        <v>1855985.86</v>
      </c>
      <c r="J84" s="34">
        <f t="shared" si="84"/>
        <v>0.98592705892434773</v>
      </c>
      <c r="K84" s="38">
        <f t="shared" si="85"/>
        <v>26492</v>
      </c>
      <c r="L84" s="38">
        <f t="shared" si="76"/>
        <v>1882477.86</v>
      </c>
      <c r="M84" s="38">
        <f t="shared" si="77"/>
        <v>1855985.86</v>
      </c>
      <c r="N84" s="34">
        <f t="shared" si="78"/>
        <v>0.98592705892434773</v>
      </c>
      <c r="O84" s="82">
        <f t="shared" si="79"/>
        <v>26492</v>
      </c>
    </row>
    <row r="85" spans="1:15" ht="31.5" x14ac:dyDescent="0.25">
      <c r="A85" s="31" t="s">
        <v>272</v>
      </c>
      <c r="B85" s="32" t="s">
        <v>194</v>
      </c>
      <c r="C85" s="33"/>
      <c r="D85" s="33"/>
      <c r="E85" s="34"/>
      <c r="F85" s="38"/>
      <c r="G85" s="35">
        <v>1530000</v>
      </c>
      <c r="H85" s="35">
        <v>1530000</v>
      </c>
      <c r="I85" s="35">
        <v>1124006.8500000001</v>
      </c>
      <c r="J85" s="34">
        <f t="shared" si="84"/>
        <v>0.7346450000000001</v>
      </c>
      <c r="K85" s="38">
        <f t="shared" si="85"/>
        <v>405993.14999999991</v>
      </c>
      <c r="L85" s="38">
        <f t="shared" si="76"/>
        <v>1530000</v>
      </c>
      <c r="M85" s="38">
        <f t="shared" si="77"/>
        <v>1124006.8500000001</v>
      </c>
      <c r="N85" s="34">
        <f t="shared" si="78"/>
        <v>0.7346450000000001</v>
      </c>
      <c r="O85" s="82">
        <f t="shared" si="79"/>
        <v>405993.14999999991</v>
      </c>
    </row>
    <row r="86" spans="1:15" ht="47.25" x14ac:dyDescent="0.25">
      <c r="A86" s="31" t="s">
        <v>174</v>
      </c>
      <c r="B86" s="32" t="s">
        <v>175</v>
      </c>
      <c r="C86" s="33">
        <v>36486582</v>
      </c>
      <c r="D86" s="33">
        <v>31664077</v>
      </c>
      <c r="E86" s="34">
        <v>0</v>
      </c>
      <c r="F86" s="38">
        <f t="shared" si="82"/>
        <v>4822505</v>
      </c>
      <c r="G86" s="35">
        <v>2088034</v>
      </c>
      <c r="H86" s="35">
        <v>2088034</v>
      </c>
      <c r="I86" s="35">
        <v>2088032</v>
      </c>
      <c r="J86" s="34">
        <f>I86/H86</f>
        <v>0.99999904216119084</v>
      </c>
      <c r="K86" s="38">
        <f t="shared" si="69"/>
        <v>2</v>
      </c>
      <c r="L86" s="38">
        <f t="shared" si="76"/>
        <v>38574616</v>
      </c>
      <c r="M86" s="38">
        <f t="shared" si="77"/>
        <v>33752109</v>
      </c>
      <c r="N86" s="34">
        <f t="shared" si="78"/>
        <v>0.87498237182711036</v>
      </c>
      <c r="O86" s="82">
        <f t="shared" si="79"/>
        <v>4822507</v>
      </c>
    </row>
    <row r="87" spans="1:15" ht="30" customHeight="1" x14ac:dyDescent="0.25">
      <c r="A87" s="31" t="s">
        <v>176</v>
      </c>
      <c r="B87" s="32" t="s">
        <v>113</v>
      </c>
      <c r="C87" s="33"/>
      <c r="D87" s="33"/>
      <c r="E87" s="34"/>
      <c r="F87" s="38"/>
      <c r="G87" s="35">
        <v>0</v>
      </c>
      <c r="H87" s="35">
        <v>0</v>
      </c>
      <c r="I87" s="35">
        <v>0</v>
      </c>
      <c r="J87" s="34">
        <v>0</v>
      </c>
      <c r="K87" s="38">
        <f t="shared" ref="K87:K89" si="86">H87-I87</f>
        <v>0</v>
      </c>
      <c r="L87" s="38">
        <f t="shared" si="76"/>
        <v>0</v>
      </c>
      <c r="M87" s="38">
        <f t="shared" si="77"/>
        <v>0</v>
      </c>
      <c r="N87" s="34">
        <v>0</v>
      </c>
      <c r="O87" s="82">
        <f t="shared" si="79"/>
        <v>0</v>
      </c>
    </row>
    <row r="88" spans="1:15" ht="45" customHeight="1" x14ac:dyDescent="0.25">
      <c r="A88" s="31" t="s">
        <v>273</v>
      </c>
      <c r="B88" s="32" t="s">
        <v>195</v>
      </c>
      <c r="C88" s="33"/>
      <c r="D88" s="33"/>
      <c r="E88" s="34"/>
      <c r="F88" s="38"/>
      <c r="G88" s="35">
        <v>150000</v>
      </c>
      <c r="H88" s="35">
        <v>150000</v>
      </c>
      <c r="I88" s="35">
        <v>47590</v>
      </c>
      <c r="J88" s="34">
        <f t="shared" ref="J88:J89" si="87">I88/H88</f>
        <v>0.31726666666666664</v>
      </c>
      <c r="K88" s="38">
        <f t="shared" si="86"/>
        <v>102410</v>
      </c>
      <c r="L88" s="38">
        <f t="shared" si="76"/>
        <v>150000</v>
      </c>
      <c r="M88" s="38">
        <f t="shared" si="77"/>
        <v>47590</v>
      </c>
      <c r="N88" s="34">
        <f t="shared" si="78"/>
        <v>0.31726666666666664</v>
      </c>
      <c r="O88" s="82">
        <f t="shared" si="79"/>
        <v>102410</v>
      </c>
    </row>
    <row r="89" spans="1:15" ht="118.5" customHeight="1" x14ac:dyDescent="0.25">
      <c r="A89" s="31" t="s">
        <v>274</v>
      </c>
      <c r="B89" s="32" t="s">
        <v>279</v>
      </c>
      <c r="C89" s="33"/>
      <c r="D89" s="33"/>
      <c r="E89" s="34"/>
      <c r="F89" s="38"/>
      <c r="G89" s="35">
        <v>60000</v>
      </c>
      <c r="H89" s="35">
        <v>60000</v>
      </c>
      <c r="I89" s="35">
        <v>49900</v>
      </c>
      <c r="J89" s="34">
        <f t="shared" si="87"/>
        <v>0.83166666666666667</v>
      </c>
      <c r="K89" s="38">
        <f t="shared" si="86"/>
        <v>10100</v>
      </c>
      <c r="L89" s="38">
        <f t="shared" si="76"/>
        <v>60000</v>
      </c>
      <c r="M89" s="38">
        <f t="shared" si="77"/>
        <v>49900</v>
      </c>
      <c r="N89" s="34">
        <f t="shared" si="78"/>
        <v>0.83166666666666667</v>
      </c>
      <c r="O89" s="82">
        <f t="shared" si="79"/>
        <v>10100</v>
      </c>
    </row>
    <row r="90" spans="1:15" ht="33" customHeight="1" x14ac:dyDescent="0.25">
      <c r="A90" s="31" t="s">
        <v>177</v>
      </c>
      <c r="B90" s="32" t="s">
        <v>115</v>
      </c>
      <c r="C90" s="33">
        <v>1508343</v>
      </c>
      <c r="D90" s="33">
        <v>1396402.8</v>
      </c>
      <c r="E90" s="34">
        <v>0</v>
      </c>
      <c r="F90" s="38">
        <f t="shared" si="82"/>
        <v>111940.19999999995</v>
      </c>
      <c r="G90" s="35"/>
      <c r="H90" s="35"/>
      <c r="I90" s="35"/>
      <c r="J90" s="34"/>
      <c r="K90" s="38"/>
      <c r="L90" s="38">
        <f t="shared" si="76"/>
        <v>1508343</v>
      </c>
      <c r="M90" s="38">
        <f t="shared" si="77"/>
        <v>1396402.8</v>
      </c>
      <c r="N90" s="34">
        <f t="shared" si="78"/>
        <v>0.92578597838820487</v>
      </c>
      <c r="O90" s="82">
        <f t="shared" si="79"/>
        <v>111940.19999999995</v>
      </c>
    </row>
    <row r="91" spans="1:15" ht="39" customHeight="1" x14ac:dyDescent="0.25">
      <c r="A91" s="31" t="s">
        <v>178</v>
      </c>
      <c r="B91" s="32" t="s">
        <v>179</v>
      </c>
      <c r="C91" s="88"/>
      <c r="D91" s="88"/>
      <c r="E91" s="34"/>
      <c r="F91" s="38"/>
      <c r="G91" s="35">
        <v>160600</v>
      </c>
      <c r="H91" s="35">
        <v>160600</v>
      </c>
      <c r="I91" s="35">
        <v>120000</v>
      </c>
      <c r="J91" s="34">
        <f>I91/H91</f>
        <v>0.74719800747198006</v>
      </c>
      <c r="K91" s="38">
        <f t="shared" si="69"/>
        <v>40600</v>
      </c>
      <c r="L91" s="38">
        <f t="shared" si="76"/>
        <v>160600</v>
      </c>
      <c r="M91" s="38">
        <f t="shared" si="77"/>
        <v>120000</v>
      </c>
      <c r="N91" s="34">
        <f t="shared" si="78"/>
        <v>0.74719800747198006</v>
      </c>
      <c r="O91" s="82">
        <f t="shared" si="79"/>
        <v>40600</v>
      </c>
    </row>
    <row r="92" spans="1:15" ht="31.5" x14ac:dyDescent="0.25">
      <c r="A92" s="8" t="s">
        <v>180</v>
      </c>
      <c r="B92" s="9" t="s">
        <v>299</v>
      </c>
      <c r="C92" s="83">
        <f>SUM(C93:C101)</f>
        <v>2941695</v>
      </c>
      <c r="D92" s="83">
        <f>SUM(D93:D101)</f>
        <v>2850820.99</v>
      </c>
      <c r="E92" s="29">
        <f>D92/C92</f>
        <v>0.96910828280974071</v>
      </c>
      <c r="F92" s="83">
        <f t="shared" si="82"/>
        <v>90874.009999999776</v>
      </c>
      <c r="G92" s="30">
        <f>SUM(G93:G106)</f>
        <v>121662877.82000001</v>
      </c>
      <c r="H92" s="30">
        <f t="shared" ref="H92:I92" si="88">SUM(H93:H106)</f>
        <v>122665028.44000001</v>
      </c>
      <c r="I92" s="30">
        <f t="shared" si="88"/>
        <v>105702341.97000001</v>
      </c>
      <c r="J92" s="29">
        <f t="shared" ref="J92:J102" si="89">I92/H92</f>
        <v>0.8617153830580403</v>
      </c>
      <c r="K92" s="83">
        <f t="shared" si="69"/>
        <v>16962686.469999999</v>
      </c>
      <c r="L92" s="83">
        <f>SUM(L93:L106)</f>
        <v>125606723.44000001</v>
      </c>
      <c r="M92" s="83">
        <f t="shared" si="70"/>
        <v>108553162.96000001</v>
      </c>
      <c r="N92" s="29">
        <f t="shared" si="71"/>
        <v>0.86423051240448789</v>
      </c>
      <c r="O92" s="81">
        <f t="shared" si="72"/>
        <v>17053560.480000004</v>
      </c>
    </row>
    <row r="93" spans="1:15" ht="47.25" x14ac:dyDescent="0.25">
      <c r="A93" s="31" t="s">
        <v>181</v>
      </c>
      <c r="B93" s="32" t="s">
        <v>104</v>
      </c>
      <c r="C93" s="33">
        <v>2941695</v>
      </c>
      <c r="D93" s="33">
        <v>2850820.99</v>
      </c>
      <c r="E93" s="34">
        <f>D93/C93</f>
        <v>0.96910828280974071</v>
      </c>
      <c r="F93" s="84">
        <f t="shared" si="82"/>
        <v>90874.009999999776</v>
      </c>
      <c r="G93" s="35">
        <v>1116230</v>
      </c>
      <c r="H93" s="35">
        <v>2118380.62</v>
      </c>
      <c r="I93" s="35">
        <v>2117942.84</v>
      </c>
      <c r="J93" s="34">
        <f t="shared" si="89"/>
        <v>0.99979334214264093</v>
      </c>
      <c r="K93" s="38">
        <f t="shared" si="69"/>
        <v>437.78000000026077</v>
      </c>
      <c r="L93" s="38">
        <f t="shared" ref="L93:L106" si="90">C93+H93</f>
        <v>5060075.62</v>
      </c>
      <c r="M93" s="38">
        <f t="shared" si="70"/>
        <v>4968763.83</v>
      </c>
      <c r="N93" s="34">
        <f t="shared" si="71"/>
        <v>0.98195446138411657</v>
      </c>
      <c r="O93" s="82">
        <f t="shared" si="72"/>
        <v>91311.790000000037</v>
      </c>
    </row>
    <row r="94" spans="1:15" ht="63" x14ac:dyDescent="0.25">
      <c r="A94" s="31">
        <v>1511171</v>
      </c>
      <c r="B94" s="32" t="s">
        <v>328</v>
      </c>
      <c r="C94" s="33"/>
      <c r="D94" s="33"/>
      <c r="E94" s="34"/>
      <c r="F94" s="84"/>
      <c r="G94" s="35">
        <v>5668422.9000000004</v>
      </c>
      <c r="H94" s="35">
        <v>5668422.9000000004</v>
      </c>
      <c r="I94" s="35">
        <v>3801536.87</v>
      </c>
      <c r="J94" s="34">
        <f t="shared" ref="J94:J95" si="91">I94/H94</f>
        <v>0.67065159693713039</v>
      </c>
      <c r="K94" s="38">
        <f t="shared" ref="K94:K95" si="92">H94-I94</f>
        <v>1866886.0300000003</v>
      </c>
      <c r="L94" s="38">
        <f t="shared" ref="L94:L106" si="93">C94+H94</f>
        <v>5668422.9000000004</v>
      </c>
      <c r="M94" s="38">
        <f t="shared" ref="M94:M106" si="94">D94+I94</f>
        <v>3801536.87</v>
      </c>
      <c r="N94" s="34">
        <f t="shared" ref="N94:N106" si="95">M94/L94</f>
        <v>0.67065159693713039</v>
      </c>
      <c r="O94" s="82">
        <f t="shared" ref="O94:O106" si="96">L94-M94</f>
        <v>1866886.0300000003</v>
      </c>
    </row>
    <row r="95" spans="1:15" ht="47.25" x14ac:dyDescent="0.25">
      <c r="A95" s="31">
        <v>1511172</v>
      </c>
      <c r="B95" s="32" t="s">
        <v>329</v>
      </c>
      <c r="C95" s="33"/>
      <c r="D95" s="33"/>
      <c r="E95" s="34"/>
      <c r="F95" s="84"/>
      <c r="G95" s="35">
        <v>13048900</v>
      </c>
      <c r="H95" s="35">
        <v>13048900</v>
      </c>
      <c r="I95" s="35">
        <v>8811938</v>
      </c>
      <c r="J95" s="34">
        <f t="shared" si="91"/>
        <v>0.67530121312907598</v>
      </c>
      <c r="K95" s="38">
        <f t="shared" si="92"/>
        <v>4236962</v>
      </c>
      <c r="L95" s="38">
        <f t="shared" si="93"/>
        <v>13048900</v>
      </c>
      <c r="M95" s="38">
        <f t="shared" si="94"/>
        <v>8811938</v>
      </c>
      <c r="N95" s="34">
        <f t="shared" si="95"/>
        <v>0.67530121312907598</v>
      </c>
      <c r="O95" s="82">
        <f t="shared" si="96"/>
        <v>4236962</v>
      </c>
    </row>
    <row r="96" spans="1:15" ht="27.75" customHeight="1" x14ac:dyDescent="0.25">
      <c r="A96" s="31" t="s">
        <v>275</v>
      </c>
      <c r="B96" s="32" t="s">
        <v>167</v>
      </c>
      <c r="C96" s="89"/>
      <c r="D96" s="89"/>
      <c r="E96" s="34"/>
      <c r="F96" s="38"/>
      <c r="G96" s="35">
        <v>849644</v>
      </c>
      <c r="H96" s="35">
        <v>849644</v>
      </c>
      <c r="I96" s="35">
        <v>49644</v>
      </c>
      <c r="J96" s="34">
        <f t="shared" ref="J96" si="97">I96/H96</f>
        <v>5.8429177396650836E-2</v>
      </c>
      <c r="K96" s="38">
        <f t="shared" ref="K96" si="98">H96-I96</f>
        <v>800000</v>
      </c>
      <c r="L96" s="38">
        <f t="shared" si="93"/>
        <v>849644</v>
      </c>
      <c r="M96" s="38">
        <f t="shared" si="94"/>
        <v>49644</v>
      </c>
      <c r="N96" s="34">
        <f t="shared" si="95"/>
        <v>5.8429177396650836E-2</v>
      </c>
      <c r="O96" s="82">
        <f t="shared" si="96"/>
        <v>800000</v>
      </c>
    </row>
    <row r="97" spans="1:15" ht="33.75" customHeight="1" x14ac:dyDescent="0.25">
      <c r="A97" s="31" t="s">
        <v>276</v>
      </c>
      <c r="B97" s="32" t="s">
        <v>172</v>
      </c>
      <c r="C97" s="42"/>
      <c r="D97" s="42"/>
      <c r="E97" s="34"/>
      <c r="F97" s="38"/>
      <c r="G97" s="35">
        <v>766703</v>
      </c>
      <c r="H97" s="35">
        <v>766703</v>
      </c>
      <c r="I97" s="35">
        <v>734795.93</v>
      </c>
      <c r="J97" s="34">
        <f t="shared" si="89"/>
        <v>0.95838405484261835</v>
      </c>
      <c r="K97" s="38">
        <f t="shared" si="69"/>
        <v>31907.069999999949</v>
      </c>
      <c r="L97" s="38">
        <f t="shared" si="93"/>
        <v>766703</v>
      </c>
      <c r="M97" s="38">
        <f t="shared" si="94"/>
        <v>734795.93</v>
      </c>
      <c r="N97" s="34">
        <f t="shared" si="95"/>
        <v>0.95838405484261835</v>
      </c>
      <c r="O97" s="82">
        <f t="shared" si="96"/>
        <v>31907.069999999949</v>
      </c>
    </row>
    <row r="98" spans="1:15" ht="25.5" customHeight="1" x14ac:dyDescent="0.25">
      <c r="A98" s="31" t="s">
        <v>182</v>
      </c>
      <c r="B98" s="32" t="s">
        <v>183</v>
      </c>
      <c r="C98" s="42"/>
      <c r="D98" s="42"/>
      <c r="E98" s="34"/>
      <c r="F98" s="38"/>
      <c r="G98" s="35">
        <v>33645722.700000003</v>
      </c>
      <c r="H98" s="35">
        <v>33645722.700000003</v>
      </c>
      <c r="I98" s="35">
        <v>32430901.620000001</v>
      </c>
      <c r="J98" s="34">
        <f t="shared" si="89"/>
        <v>0.96389374391414095</v>
      </c>
      <c r="K98" s="38">
        <f t="shared" si="69"/>
        <v>1214821.0800000019</v>
      </c>
      <c r="L98" s="38">
        <f t="shared" si="93"/>
        <v>33645722.700000003</v>
      </c>
      <c r="M98" s="38">
        <f t="shared" si="94"/>
        <v>32430901.620000001</v>
      </c>
      <c r="N98" s="34">
        <f t="shared" si="95"/>
        <v>0.96389374391414095</v>
      </c>
      <c r="O98" s="82">
        <f t="shared" si="96"/>
        <v>1214821.0800000019</v>
      </c>
    </row>
    <row r="99" spans="1:15" ht="22.5" customHeight="1" x14ac:dyDescent="0.25">
      <c r="A99" s="31" t="s">
        <v>184</v>
      </c>
      <c r="B99" s="32" t="s">
        <v>185</v>
      </c>
      <c r="C99" s="42"/>
      <c r="D99" s="42"/>
      <c r="E99" s="34"/>
      <c r="F99" s="38"/>
      <c r="G99" s="35">
        <v>6971148.8499999996</v>
      </c>
      <c r="H99" s="35">
        <v>6971148.8499999996</v>
      </c>
      <c r="I99" s="35">
        <v>6228512.29</v>
      </c>
      <c r="J99" s="34">
        <f t="shared" si="89"/>
        <v>0.89346998952690571</v>
      </c>
      <c r="K99" s="38">
        <f t="shared" si="69"/>
        <v>742636.55999999959</v>
      </c>
      <c r="L99" s="38">
        <f t="shared" si="93"/>
        <v>6971148.8499999996</v>
      </c>
      <c r="M99" s="38">
        <f t="shared" si="94"/>
        <v>6228512.29</v>
      </c>
      <c r="N99" s="34">
        <f t="shared" si="95"/>
        <v>0.89346998952690571</v>
      </c>
      <c r="O99" s="82">
        <f t="shared" si="96"/>
        <v>742636.55999999959</v>
      </c>
    </row>
    <row r="100" spans="1:15" ht="25.5" customHeight="1" x14ac:dyDescent="0.25">
      <c r="A100" s="31" t="s">
        <v>186</v>
      </c>
      <c r="B100" s="32" t="s">
        <v>187</v>
      </c>
      <c r="C100" s="42"/>
      <c r="D100" s="42"/>
      <c r="E100" s="34"/>
      <c r="F100" s="38"/>
      <c r="G100" s="35">
        <v>1853400.07</v>
      </c>
      <c r="H100" s="35">
        <v>1853400.07</v>
      </c>
      <c r="I100" s="35">
        <v>1005979.58</v>
      </c>
      <c r="J100" s="34">
        <f t="shared" si="89"/>
        <v>0.54277519262206564</v>
      </c>
      <c r="K100" s="38">
        <f t="shared" si="69"/>
        <v>847420.49000000011</v>
      </c>
      <c r="L100" s="38">
        <f t="shared" si="93"/>
        <v>1853400.07</v>
      </c>
      <c r="M100" s="38">
        <f t="shared" si="94"/>
        <v>1005979.58</v>
      </c>
      <c r="N100" s="34">
        <f t="shared" si="95"/>
        <v>0.54277519262206564</v>
      </c>
      <c r="O100" s="82">
        <f t="shared" si="96"/>
        <v>847420.49000000011</v>
      </c>
    </row>
    <row r="101" spans="1:15" ht="33.75" customHeight="1" x14ac:dyDescent="0.25">
      <c r="A101" s="31" t="s">
        <v>188</v>
      </c>
      <c r="B101" s="32" t="s">
        <v>189</v>
      </c>
      <c r="C101" s="42"/>
      <c r="D101" s="42"/>
      <c r="E101" s="34"/>
      <c r="F101" s="38"/>
      <c r="G101" s="35">
        <v>29352771.510000002</v>
      </c>
      <c r="H101" s="35">
        <v>29352771.510000002</v>
      </c>
      <c r="I101" s="35">
        <v>29188468.600000001</v>
      </c>
      <c r="J101" s="34">
        <f t="shared" si="89"/>
        <v>0.99440247371720847</v>
      </c>
      <c r="K101" s="38">
        <f t="shared" si="69"/>
        <v>164302.91000000015</v>
      </c>
      <c r="L101" s="38">
        <f t="shared" si="93"/>
        <v>29352771.510000002</v>
      </c>
      <c r="M101" s="38">
        <f t="shared" si="94"/>
        <v>29188468.600000001</v>
      </c>
      <c r="N101" s="34">
        <f t="shared" si="95"/>
        <v>0.99440247371720847</v>
      </c>
      <c r="O101" s="82">
        <f t="shared" si="96"/>
        <v>164302.91000000015</v>
      </c>
    </row>
    <row r="102" spans="1:15" ht="30" customHeight="1" x14ac:dyDescent="0.25">
      <c r="A102" s="31" t="s">
        <v>190</v>
      </c>
      <c r="B102" s="32" t="s">
        <v>280</v>
      </c>
      <c r="C102" s="42"/>
      <c r="D102" s="42"/>
      <c r="E102" s="34"/>
      <c r="F102" s="85"/>
      <c r="G102" s="35">
        <v>22929923.390000001</v>
      </c>
      <c r="H102" s="35">
        <v>22929923.390000001</v>
      </c>
      <c r="I102" s="35">
        <v>19681401.789999999</v>
      </c>
      <c r="J102" s="34">
        <f t="shared" si="89"/>
        <v>0.85832828375620662</v>
      </c>
      <c r="K102" s="38">
        <f t="shared" si="69"/>
        <v>3248521.6000000015</v>
      </c>
      <c r="L102" s="38">
        <f t="shared" si="93"/>
        <v>22929923.390000001</v>
      </c>
      <c r="M102" s="38">
        <f t="shared" si="94"/>
        <v>19681401.789999999</v>
      </c>
      <c r="N102" s="34">
        <f t="shared" si="95"/>
        <v>0.85832828375620662</v>
      </c>
      <c r="O102" s="82">
        <f t="shared" si="96"/>
        <v>3248521.6000000015</v>
      </c>
    </row>
    <row r="103" spans="1:15" ht="54" customHeight="1" x14ac:dyDescent="0.25">
      <c r="A103" s="31" t="s">
        <v>277</v>
      </c>
      <c r="B103" s="32" t="s">
        <v>278</v>
      </c>
      <c r="C103" s="42"/>
      <c r="D103" s="42"/>
      <c r="E103" s="34"/>
      <c r="F103" s="85"/>
      <c r="G103" s="35">
        <v>1038847</v>
      </c>
      <c r="H103" s="35">
        <v>1038847</v>
      </c>
      <c r="I103" s="35">
        <v>739659.7</v>
      </c>
      <c r="J103" s="34">
        <f t="shared" ref="J103:J106" si="99">I103/H103</f>
        <v>0.71200061221719846</v>
      </c>
      <c r="K103" s="38">
        <f t="shared" ref="K103:K106" si="100">H103-I103</f>
        <v>299187.30000000005</v>
      </c>
      <c r="L103" s="38">
        <f t="shared" si="93"/>
        <v>1038847</v>
      </c>
      <c r="M103" s="38">
        <f t="shared" si="94"/>
        <v>739659.7</v>
      </c>
      <c r="N103" s="34">
        <f t="shared" si="95"/>
        <v>0.71200061221719846</v>
      </c>
      <c r="O103" s="82">
        <f t="shared" si="96"/>
        <v>299187.30000000005</v>
      </c>
    </row>
    <row r="104" spans="1:15" ht="28.5" customHeight="1" x14ac:dyDescent="0.25">
      <c r="A104" s="31" t="s">
        <v>334</v>
      </c>
      <c r="B104" s="32" t="s">
        <v>335</v>
      </c>
      <c r="C104" s="42"/>
      <c r="D104" s="42"/>
      <c r="E104" s="34"/>
      <c r="F104" s="85"/>
      <c r="G104" s="35">
        <v>700000</v>
      </c>
      <c r="H104" s="35">
        <v>700000</v>
      </c>
      <c r="I104" s="35">
        <v>484441.35</v>
      </c>
      <c r="J104" s="34">
        <f t="shared" ref="J104" si="101">I104/H104</f>
        <v>0.69205907142857137</v>
      </c>
      <c r="K104" s="38">
        <f t="shared" ref="K104" si="102">H104-I104</f>
        <v>215558.65000000002</v>
      </c>
      <c r="L104" s="38">
        <f t="shared" si="93"/>
        <v>700000</v>
      </c>
      <c r="M104" s="38">
        <f t="shared" si="94"/>
        <v>484441.35</v>
      </c>
      <c r="N104" s="34">
        <f t="shared" si="95"/>
        <v>0.69205907142857137</v>
      </c>
      <c r="O104" s="82">
        <f t="shared" si="96"/>
        <v>215558.65000000002</v>
      </c>
    </row>
    <row r="105" spans="1:15" ht="45" customHeight="1" x14ac:dyDescent="0.25">
      <c r="A105" s="45">
        <v>157461</v>
      </c>
      <c r="B105" s="32" t="s">
        <v>175</v>
      </c>
      <c r="C105" s="42"/>
      <c r="D105" s="42"/>
      <c r="E105" s="34"/>
      <c r="F105" s="85"/>
      <c r="G105" s="35">
        <v>1721164.4</v>
      </c>
      <c r="H105" s="35">
        <v>1721164.4</v>
      </c>
      <c r="I105" s="35">
        <v>427119.4</v>
      </c>
      <c r="J105" s="34">
        <f t="shared" si="99"/>
        <v>0.24815723588054694</v>
      </c>
      <c r="K105" s="38">
        <f t="shared" si="100"/>
        <v>1294045</v>
      </c>
      <c r="L105" s="38">
        <f t="shared" si="93"/>
        <v>1721164.4</v>
      </c>
      <c r="M105" s="38">
        <f t="shared" si="94"/>
        <v>427119.4</v>
      </c>
      <c r="N105" s="34">
        <f t="shared" si="95"/>
        <v>0.24815723588054694</v>
      </c>
      <c r="O105" s="82">
        <f t="shared" si="96"/>
        <v>1294045</v>
      </c>
    </row>
    <row r="106" spans="1:15" ht="54" customHeight="1" x14ac:dyDescent="0.25">
      <c r="A106" s="45">
        <v>157463</v>
      </c>
      <c r="B106" s="40" t="s">
        <v>336</v>
      </c>
      <c r="C106" s="42"/>
      <c r="D106" s="42"/>
      <c r="E106" s="34"/>
      <c r="F106" s="85"/>
      <c r="G106" s="35">
        <v>2000000</v>
      </c>
      <c r="H106" s="35">
        <v>2000000</v>
      </c>
      <c r="I106" s="35">
        <v>0</v>
      </c>
      <c r="J106" s="34">
        <f t="shared" si="99"/>
        <v>0</v>
      </c>
      <c r="K106" s="38">
        <f>H106-I106</f>
        <v>2000000</v>
      </c>
      <c r="L106" s="38">
        <f t="shared" si="93"/>
        <v>2000000</v>
      </c>
      <c r="M106" s="38">
        <f t="shared" si="94"/>
        <v>0</v>
      </c>
      <c r="N106" s="34">
        <f t="shared" si="95"/>
        <v>0</v>
      </c>
      <c r="O106" s="82">
        <f t="shared" si="96"/>
        <v>2000000</v>
      </c>
    </row>
    <row r="107" spans="1:15" ht="51.75" customHeight="1" x14ac:dyDescent="0.25">
      <c r="A107" s="8" t="s">
        <v>191</v>
      </c>
      <c r="B107" s="9" t="s">
        <v>213</v>
      </c>
      <c r="C107" s="83">
        <f>SUM(C108:C108)</f>
        <v>28748.180000000022</v>
      </c>
      <c r="D107" s="83">
        <f>SUM(D108:D108)</f>
        <v>28748.18</v>
      </c>
      <c r="E107" s="29">
        <f t="shared" ref="E107:E116" si="103">D107/C107</f>
        <v>0.99999999999999922</v>
      </c>
      <c r="F107" s="83">
        <f>C107-D107</f>
        <v>0</v>
      </c>
      <c r="G107" s="30"/>
      <c r="H107" s="30"/>
      <c r="I107" s="30"/>
      <c r="J107" s="29"/>
      <c r="K107" s="83"/>
      <c r="L107" s="83">
        <f>L108</f>
        <v>28748.180000000022</v>
      </c>
      <c r="M107" s="83">
        <f t="shared" si="70"/>
        <v>28748.18</v>
      </c>
      <c r="N107" s="29">
        <f t="shared" si="71"/>
        <v>0.99999999999999922</v>
      </c>
      <c r="O107" s="81">
        <f t="shared" si="72"/>
        <v>0</v>
      </c>
    </row>
    <row r="108" spans="1:15" ht="63" customHeight="1" x14ac:dyDescent="0.25">
      <c r="A108" s="31" t="s">
        <v>192</v>
      </c>
      <c r="B108" s="32" t="s">
        <v>104</v>
      </c>
      <c r="C108" s="33">
        <v>28748.180000000022</v>
      </c>
      <c r="D108" s="33">
        <v>28748.18</v>
      </c>
      <c r="E108" s="34">
        <f t="shared" si="103"/>
        <v>0.99999999999999922</v>
      </c>
      <c r="F108" s="84">
        <f t="shared" ref="F108" si="104">C108-D108</f>
        <v>0</v>
      </c>
      <c r="G108" s="36"/>
      <c r="H108" s="36"/>
      <c r="I108" s="36"/>
      <c r="J108" s="34"/>
      <c r="K108" s="38"/>
      <c r="L108" s="38">
        <f>C108+H108</f>
        <v>28748.180000000022</v>
      </c>
      <c r="M108" s="38">
        <f t="shared" si="70"/>
        <v>28748.18</v>
      </c>
      <c r="N108" s="34">
        <f t="shared" si="71"/>
        <v>0.99999999999999922</v>
      </c>
      <c r="O108" s="82">
        <f t="shared" si="72"/>
        <v>0</v>
      </c>
    </row>
    <row r="109" spans="1:15" ht="35.25" customHeight="1" x14ac:dyDescent="0.25">
      <c r="A109" s="8" t="s">
        <v>196</v>
      </c>
      <c r="B109" s="9" t="s">
        <v>214</v>
      </c>
      <c r="C109" s="83">
        <f>SUM(C110:C113)</f>
        <v>41392830</v>
      </c>
      <c r="D109" s="83">
        <f>SUM(D110:D113)</f>
        <v>39824050.759999998</v>
      </c>
      <c r="E109" s="29">
        <f t="shared" si="103"/>
        <v>0.9621002178396596</v>
      </c>
      <c r="F109" s="83">
        <f>C109-D109</f>
        <v>1568779.2400000021</v>
      </c>
      <c r="G109" s="30">
        <f>SUM(G110:G115)</f>
        <v>215750</v>
      </c>
      <c r="H109" s="30">
        <f>SUM(H110:H115)</f>
        <v>215750</v>
      </c>
      <c r="I109" s="30">
        <f>SUM(I110:I115)</f>
        <v>215750</v>
      </c>
      <c r="J109" s="29">
        <f t="shared" ref="J109" si="105">I109/H109</f>
        <v>1</v>
      </c>
      <c r="K109" s="83">
        <f t="shared" ref="K109" si="106">H109-I109</f>
        <v>0</v>
      </c>
      <c r="L109" s="83">
        <f>SUM(L110:L115)</f>
        <v>41608580</v>
      </c>
      <c r="M109" s="83">
        <f t="shared" si="70"/>
        <v>40039800.759999998</v>
      </c>
      <c r="N109" s="29">
        <f t="shared" si="71"/>
        <v>0.96229673687494255</v>
      </c>
      <c r="O109" s="81">
        <f t="shared" si="72"/>
        <v>1568779.2400000021</v>
      </c>
    </row>
    <row r="110" spans="1:15" ht="47.25" x14ac:dyDescent="0.25">
      <c r="A110" s="10" t="s">
        <v>197</v>
      </c>
      <c r="B110" s="11" t="s">
        <v>104</v>
      </c>
      <c r="C110" s="33">
        <v>4684001</v>
      </c>
      <c r="D110" s="33">
        <v>4642500.5</v>
      </c>
      <c r="E110" s="34">
        <f t="shared" si="103"/>
        <v>0.99113994638344438</v>
      </c>
      <c r="F110" s="84">
        <f t="shared" ref="F110:F113" si="107">C110-D110</f>
        <v>41500.5</v>
      </c>
      <c r="G110" s="43"/>
      <c r="H110" s="38"/>
      <c r="I110" s="39"/>
      <c r="J110" s="34"/>
      <c r="K110" s="38"/>
      <c r="L110" s="38">
        <f t="shared" ref="L110:L115" si="108">C110+H110</f>
        <v>4684001</v>
      </c>
      <c r="M110" s="38">
        <f t="shared" si="70"/>
        <v>4642500.5</v>
      </c>
      <c r="N110" s="34">
        <f t="shared" si="71"/>
        <v>0.99113994638344438</v>
      </c>
      <c r="O110" s="82">
        <f t="shared" si="72"/>
        <v>41500.5</v>
      </c>
    </row>
    <row r="111" spans="1:15" x14ac:dyDescent="0.25">
      <c r="A111" s="31" t="s">
        <v>265</v>
      </c>
      <c r="B111" s="32" t="s">
        <v>266</v>
      </c>
      <c r="C111" s="33">
        <v>8193829</v>
      </c>
      <c r="D111" s="33">
        <v>6766550.2599999998</v>
      </c>
      <c r="E111" s="34">
        <f t="shared" si="103"/>
        <v>0.82581052887483986</v>
      </c>
      <c r="F111" s="84">
        <f t="shared" si="107"/>
        <v>1427278.7400000002</v>
      </c>
      <c r="G111" s="36"/>
      <c r="H111" s="36"/>
      <c r="I111" s="36"/>
      <c r="J111" s="34"/>
      <c r="K111" s="38"/>
      <c r="L111" s="38">
        <f t="shared" si="108"/>
        <v>8193829</v>
      </c>
      <c r="M111" s="38">
        <f t="shared" ref="M111:M112" si="109">D111+I111</f>
        <v>6766550.2599999998</v>
      </c>
      <c r="N111" s="34">
        <f t="shared" ref="N111:N112" si="110">M111/L111</f>
        <v>0.82581052887483986</v>
      </c>
      <c r="O111" s="82">
        <f t="shared" ref="O111:O112" si="111">L111-M111</f>
        <v>1427278.7400000002</v>
      </c>
    </row>
    <row r="112" spans="1:15" x14ac:dyDescent="0.25">
      <c r="A112" s="31" t="s">
        <v>267</v>
      </c>
      <c r="B112" s="32" t="s">
        <v>268</v>
      </c>
      <c r="C112" s="33">
        <v>100000</v>
      </c>
      <c r="D112" s="33">
        <v>0</v>
      </c>
      <c r="E112" s="34">
        <f t="shared" si="103"/>
        <v>0</v>
      </c>
      <c r="F112" s="38">
        <f t="shared" si="107"/>
        <v>100000</v>
      </c>
      <c r="G112" s="42"/>
      <c r="H112" s="38"/>
      <c r="I112" s="39"/>
      <c r="J112" s="34"/>
      <c r="K112" s="38"/>
      <c r="L112" s="38">
        <f t="shared" si="108"/>
        <v>100000</v>
      </c>
      <c r="M112" s="38">
        <f t="shared" si="109"/>
        <v>0</v>
      </c>
      <c r="N112" s="34">
        <f t="shared" si="110"/>
        <v>0</v>
      </c>
      <c r="O112" s="82">
        <f t="shared" si="111"/>
        <v>100000</v>
      </c>
    </row>
    <row r="113" spans="1:15" x14ac:dyDescent="0.25">
      <c r="A113" s="31" t="s">
        <v>198</v>
      </c>
      <c r="B113" s="32" t="s">
        <v>199</v>
      </c>
      <c r="C113" s="33">
        <v>28415000</v>
      </c>
      <c r="D113" s="33">
        <v>28415000</v>
      </c>
      <c r="E113" s="34">
        <f t="shared" si="103"/>
        <v>1</v>
      </c>
      <c r="F113" s="38">
        <f t="shared" si="107"/>
        <v>0</v>
      </c>
      <c r="G113" s="42"/>
      <c r="H113" s="38"/>
      <c r="I113" s="39"/>
      <c r="J113" s="34"/>
      <c r="K113" s="38"/>
      <c r="L113" s="38">
        <f t="shared" si="108"/>
        <v>28415000</v>
      </c>
      <c r="M113" s="38">
        <f t="shared" ref="M113" si="112">D113+I113</f>
        <v>28415000</v>
      </c>
      <c r="N113" s="34">
        <f t="shared" ref="N113" si="113">M113/L113</f>
        <v>1</v>
      </c>
      <c r="O113" s="82">
        <f t="shared" ref="O113" si="114">L113-M113</f>
        <v>0</v>
      </c>
    </row>
    <row r="114" spans="1:15" ht="110.25" x14ac:dyDescent="0.25">
      <c r="A114" s="31" t="s">
        <v>352</v>
      </c>
      <c r="B114" s="32" t="s">
        <v>279</v>
      </c>
      <c r="C114" s="47"/>
      <c r="D114" s="47"/>
      <c r="E114" s="48"/>
      <c r="F114" s="85"/>
      <c r="G114" s="49">
        <v>41350</v>
      </c>
      <c r="H114" s="85">
        <v>41350</v>
      </c>
      <c r="I114" s="50">
        <v>41350</v>
      </c>
      <c r="J114" s="34">
        <f t="shared" ref="J114" si="115">I114/H114</f>
        <v>1</v>
      </c>
      <c r="K114" s="38">
        <f>H114-I114</f>
        <v>0</v>
      </c>
      <c r="L114" s="38">
        <f t="shared" si="108"/>
        <v>41350</v>
      </c>
      <c r="M114" s="38">
        <f t="shared" ref="M114" si="116">D114+I114</f>
        <v>41350</v>
      </c>
      <c r="N114" s="34">
        <f t="shared" ref="N114" si="117">M114/L114</f>
        <v>1</v>
      </c>
      <c r="O114" s="82">
        <f t="shared" ref="O114" si="118">L114-M114</f>
        <v>0</v>
      </c>
    </row>
    <row r="115" spans="1:15" x14ac:dyDescent="0.25">
      <c r="A115" s="31" t="s">
        <v>337</v>
      </c>
      <c r="B115" s="46" t="s">
        <v>338</v>
      </c>
      <c r="C115" s="47"/>
      <c r="D115" s="47"/>
      <c r="E115" s="48"/>
      <c r="F115" s="85"/>
      <c r="G115" s="49">
        <v>174400</v>
      </c>
      <c r="H115" s="49">
        <v>174400</v>
      </c>
      <c r="I115" s="50">
        <v>174400</v>
      </c>
      <c r="J115" s="34">
        <f t="shared" ref="J115" si="119">I115/H115</f>
        <v>1</v>
      </c>
      <c r="K115" s="38">
        <f t="shared" ref="K115" si="120">H115-I115</f>
        <v>0</v>
      </c>
      <c r="L115" s="38">
        <f t="shared" si="108"/>
        <v>174400</v>
      </c>
      <c r="M115" s="38">
        <f t="shared" ref="M115" si="121">D115+I115</f>
        <v>174400</v>
      </c>
      <c r="N115" s="34">
        <f t="shared" ref="N115" si="122">M115/L115</f>
        <v>1</v>
      </c>
      <c r="O115" s="82">
        <f t="shared" ref="O115" si="123">L115-M115</f>
        <v>0</v>
      </c>
    </row>
    <row r="116" spans="1:15" ht="16.5" thickBot="1" x14ac:dyDescent="0.3">
      <c r="A116" s="12" t="s">
        <v>200</v>
      </c>
      <c r="B116" s="13" t="s">
        <v>201</v>
      </c>
      <c r="C116" s="51">
        <f>C109+C107+C92+C73+C64+C53+C25+C6</f>
        <v>1043407697.01</v>
      </c>
      <c r="D116" s="51">
        <f>D109+D107+D92+D73+D64+D53+D25+D6</f>
        <v>1020303262.8999999</v>
      </c>
      <c r="E116" s="52">
        <f t="shared" si="103"/>
        <v>0.9778567532363347</v>
      </c>
      <c r="F116" s="51">
        <f>C116-D116</f>
        <v>23104434.110000134</v>
      </c>
      <c r="G116" s="53">
        <f>G109+G107+G92+G73+G64+G53+G25+G6</f>
        <v>215339706.81999999</v>
      </c>
      <c r="H116" s="53">
        <f>H109+H107+H92+H73+H64+H53+H25+H6</f>
        <v>216026712.18000001</v>
      </c>
      <c r="I116" s="53">
        <f>I109+I107+I92+I73+I64+I53+I25+I6</f>
        <v>189325026.28000003</v>
      </c>
      <c r="J116" s="52">
        <f>I116/H116</f>
        <v>0.87639636954826527</v>
      </c>
      <c r="K116" s="51">
        <f t="shared" si="69"/>
        <v>26701685.899999976</v>
      </c>
      <c r="L116" s="53">
        <f>L109+L107+L92+L73+L64+L53+L25+L6</f>
        <v>1259434409.1900001</v>
      </c>
      <c r="M116" s="53">
        <f>M109+M107+M92+M73+M64+M53+M25+M6</f>
        <v>1209628289.1799998</v>
      </c>
      <c r="N116" s="52">
        <f t="shared" si="71"/>
        <v>0.96045358166604899</v>
      </c>
      <c r="O116" s="80">
        <f>L116-M116</f>
        <v>49806120.010000229</v>
      </c>
    </row>
    <row r="117" spans="1:15" x14ac:dyDescent="0.25">
      <c r="B117" s="3"/>
      <c r="D117" s="14" t="s">
        <v>200</v>
      </c>
    </row>
    <row r="118" spans="1:15" x14ac:dyDescent="0.25">
      <c r="B118" s="4"/>
      <c r="C118" s="15"/>
      <c r="D118" s="15"/>
    </row>
    <row r="119" spans="1:15" ht="18.75" x14ac:dyDescent="0.25">
      <c r="A119" s="5"/>
      <c r="B119" s="6"/>
      <c r="C119" s="16">
        <v>1043407697.01</v>
      </c>
      <c r="D119" s="16">
        <v>1020303262.9</v>
      </c>
      <c r="E119" s="17"/>
      <c r="F119" s="17"/>
      <c r="G119" s="16">
        <v>215165306.81999999</v>
      </c>
      <c r="H119" s="18">
        <v>215150912.18000001</v>
      </c>
      <c r="I119" s="16">
        <f>189150626.28+174400</f>
        <v>189325026.28</v>
      </c>
      <c r="J119" s="17"/>
      <c r="K119" s="17"/>
      <c r="L119" s="19">
        <f>C116+H116</f>
        <v>1259434409.1900001</v>
      </c>
      <c r="M119" s="20">
        <f>D116+I116</f>
        <v>1209628289.1799998</v>
      </c>
      <c r="N119" s="21">
        <v>0.64046652376541968</v>
      </c>
      <c r="O119" s="25">
        <f>L119-M119</f>
        <v>49806120.010000229</v>
      </c>
    </row>
    <row r="120" spans="1:15" x14ac:dyDescent="0.25">
      <c r="B120" s="7"/>
      <c r="C120" s="22">
        <f t="shared" ref="C120:D120" si="124">C116-C119</f>
        <v>0</v>
      </c>
      <c r="D120" s="22">
        <f t="shared" si="124"/>
        <v>0</v>
      </c>
      <c r="G120" s="23">
        <f>G116-G119</f>
        <v>174400</v>
      </c>
      <c r="H120" s="23">
        <f>H116-H119</f>
        <v>875800</v>
      </c>
      <c r="I120" s="23">
        <f>I116-I119</f>
        <v>0</v>
      </c>
      <c r="K120" s="23"/>
      <c r="L120" s="25">
        <f>L116-L119</f>
        <v>0</v>
      </c>
      <c r="O120" s="25">
        <f>O116-O119</f>
        <v>0</v>
      </c>
    </row>
    <row r="121" spans="1:15" x14ac:dyDescent="0.25">
      <c r="B121" s="7"/>
      <c r="C121" s="24"/>
      <c r="D121" s="24"/>
      <c r="G121" s="25"/>
      <c r="H121" s="25">
        <f>H120-H115</f>
        <v>701400</v>
      </c>
      <c r="L121" s="25">
        <f>L116-L119</f>
        <v>0</v>
      </c>
      <c r="M121" s="25">
        <f>M116-M119</f>
        <v>0</v>
      </c>
    </row>
    <row r="122" spans="1:15" x14ac:dyDescent="0.25">
      <c r="L122" s="25">
        <f>L121-K115</f>
        <v>0</v>
      </c>
    </row>
    <row r="123" spans="1:15" x14ac:dyDescent="0.25">
      <c r="H123" s="25"/>
      <c r="L123" s="14">
        <v>174400</v>
      </c>
    </row>
    <row r="125" spans="1:15" x14ac:dyDescent="0.25">
      <c r="H125" s="25"/>
    </row>
    <row r="126" spans="1:15" x14ac:dyDescent="0.25">
      <c r="H126" s="25"/>
    </row>
    <row r="128" spans="1:15" x14ac:dyDescent="0.25">
      <c r="H128" s="25"/>
    </row>
  </sheetData>
  <mergeCells count="15">
    <mergeCell ref="A3:A5"/>
    <mergeCell ref="B3:B5"/>
    <mergeCell ref="L3:O3"/>
    <mergeCell ref="C4:C5"/>
    <mergeCell ref="E4:F4"/>
    <mergeCell ref="G4:G5"/>
    <mergeCell ref="H4:H5"/>
    <mergeCell ref="I4:I5"/>
    <mergeCell ref="J4:K4"/>
    <mergeCell ref="L4:L5"/>
    <mergeCell ref="M4:M5"/>
    <mergeCell ref="N4:O4"/>
    <mergeCell ref="D4:D5"/>
    <mergeCell ref="C3:F3"/>
    <mergeCell ref="G3:K3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6</vt:i4>
      </vt:variant>
    </vt:vector>
  </HeadingPairs>
  <TitlesOfParts>
    <vt:vector size="8" baseType="lpstr">
      <vt:lpstr>І доходи </vt:lpstr>
      <vt:lpstr>ІІ Видатки</vt:lpstr>
      <vt:lpstr>'І доходи '!Data</vt:lpstr>
      <vt:lpstr>'І доходи '!Date1</vt:lpstr>
      <vt:lpstr>'І доходи '!Заголовки_для_друку</vt:lpstr>
      <vt:lpstr>'ІІ Видатки'!Заголовки_для_друку</vt:lpstr>
      <vt:lpstr>'І доходи '!Область_друку</vt:lpstr>
      <vt:lpstr>'ІІ Видатки'!Область_друку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2022-02-03T17:39:17Z</cp:lastPrinted>
  <dcterms:created xsi:type="dcterms:W3CDTF">2019-01-17T06:45:38Z</dcterms:created>
  <dcterms:modified xsi:type="dcterms:W3CDTF">2022-02-03T18:14:00Z</dcterms:modified>
</cp:coreProperties>
</file>