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7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1'!$A$1:$H$341</definedName>
  </definedNames>
  <calcPr fullCalcOnLoad="1"/>
</workbook>
</file>

<file path=xl/sharedStrings.xml><?xml version="1.0" encoding="utf-8"?>
<sst xmlns="http://schemas.openxmlformats.org/spreadsheetml/2006/main" count="346" uniqueCount="227">
  <si>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</si>
  <si>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</si>
  <si>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</si>
  <si>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</si>
  <si>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</si>
  <si>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</si>
  <si>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Видатки бюджету розвитку за КПКВК - всього, в тому числі:</t>
  </si>
  <si>
    <t>Касові видатки</t>
  </si>
  <si>
    <t xml:space="preserve">Інформація про використання коштів, що надійшли до бюджету розвитку 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</si>
  <si>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</si>
  <si>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</si>
  <si>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</si>
  <si>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</si>
  <si>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</si>
  <si>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</si>
  <si>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</si>
  <si>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</si>
  <si>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</si>
  <si>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</si>
  <si>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</si>
  <si>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</si>
  <si>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(найменування коду програмної класифікації)</t>
  </si>
  <si>
    <t>Назва об'єктів відповідно до проектно-кошторисної документації - затверджено з урахуванням змін-всього</t>
  </si>
  <si>
    <t>соціальний захист та соціальне забезпечення, і т д.</t>
  </si>
  <si>
    <t>бюджету територіальної громади</t>
  </si>
  <si>
    <t>Затверджено на 2021 рік  (із змінами)</t>
  </si>
  <si>
    <t>районного бюджету</t>
  </si>
  <si>
    <t>інші програми та заходи, пов'язані з економічною діяльністю і т.д.</t>
  </si>
  <si>
    <t>Експертно-технічне обстеження ліфта,якій експлуатуються більше 25 років в житловому будинку № 5А по вул. Університетська,під`їзд 1</t>
  </si>
  <si>
    <t>Експертно-технічне обстеження ліфта,якій експлуатуються більше 25 років в житловому будинку № 5А по вул. Університетська , під`їзд 2</t>
  </si>
  <si>
    <t>Експертно-технічне обстеження ліфта,якій експлуатуються більше 25років в житловому будинку № 5А по вул. Університетська , під`їзд 3</t>
  </si>
  <si>
    <t>Експертно-технічне обстеження ліфта,якій експлуатуються більше 25 років в житловому будинку № 5А по вул. Університетська,під`їзд 4</t>
  </si>
  <si>
    <t>Експертно-технічне обстеження ліфта,якій експлуатуються більше 25 років в житловому будинку № 5А по вул. Університетська,під`їзд 5</t>
  </si>
  <si>
    <t>Експертно-технічне обстеження ліфта,якій експлуатуються більше 25 років в житловому будинку № 1по вул. Росвигівська, під`їзд 1</t>
  </si>
  <si>
    <t>Експертно-технічне обстеження ліфта,якій експлуатуються більше 25 років в житловому будинку № 2 по вул. Росвигівська,  під`їзд 1</t>
  </si>
  <si>
    <t>Експертно-технічне обстеження ліфта,якій експлуатуються більше 25 років в житловому будинку № 2 по вул. Росвигівська,  під`їзд 3</t>
  </si>
  <si>
    <t>Експертно-технічне обстеження ліфта,якій експлуатуються більше  25 років в житловому будинку № 6А по вул. П.Набережна, під`їзд 1</t>
  </si>
  <si>
    <t>Експертно-технічне обстеження ліфта,якій експлуатуються більше  25 років в житловому будинку № 6Г по вул. П.Набережна , під`їзд 1</t>
  </si>
  <si>
    <t>Експертно-технічне обстеження ліфта,якій експлуатуються більше 25 років в житловому будинку № 22Б по вул. Льва Толстого, під`їзд 1</t>
  </si>
  <si>
    <t>Експертно-технічне обстеження ліфта,якій експлуатуються більше 25 років в житловому будинку № 22Б по вул. Льва Толстого, під`їзд 2</t>
  </si>
  <si>
    <t>Експертно-технічне обстеження ліфта,якій експлуатуються більше 25 років в житловому будинку № 115 по вул. І.Зріні ,під`їзд 1</t>
  </si>
  <si>
    <t>Експертно-технічне обстеження ліфта,якій експлуатуються більше 25 років в житловому будинку № 115 по вул. І.Зріні, під`їзд 2</t>
  </si>
  <si>
    <t>Експертно-технічне обстеження ліфта,якій експлуатуються більше 25 років в житловому будинку № 2 по вул. Росвигівська, під`їзд 4</t>
  </si>
  <si>
    <t>Експертно-технічне обстеження ліфта,якій експлуатуються більше 25 років в житловому будинку № 3 по вул. Росвигівська, під`їзд 3</t>
  </si>
  <si>
    <t>Організація благоустрою населених пунктів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</si>
  <si>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</si>
  <si>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</si>
  <si>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</si>
  <si>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</si>
  <si>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</si>
  <si>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</si>
  <si>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внутріквартальних проїздів по вул. Франка Івана, 144,148 у м. Мукачево</t>
  </si>
  <si>
    <t>Капітальний ремонт тротуарів по вул. Берегівська-об'їздна у м.Мукачево</t>
  </si>
  <si>
    <t>Капітальний ремонт внутріквартального проїзду по вул. Франка Івана, 152 у м. Мукачево</t>
  </si>
  <si>
    <t>Будівництво об’єктів благоустрою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</si>
  <si>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</si>
  <si>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</si>
  <si>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</si>
  <si>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</si>
  <si>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в тому числі ПКД</t>
  </si>
  <si>
    <t>Будівництво центру стерилізації та адопції (прилаштування) тварин по вул.Берегівська-об’їзна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</si>
  <si>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</si>
  <si>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привокзальної площі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</si>
  <si>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</si>
  <si>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</si>
  <si>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</si>
  <si>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 xml:space="preserve">Будівництво інших об’єктів 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</si>
  <si>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</si>
  <si>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</si>
  <si>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</si>
  <si>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Реконструкція вул.Гвардійська у м.Мукачево</t>
  </si>
  <si>
    <t>УМГ</t>
  </si>
  <si>
    <t>УБІ</t>
  </si>
  <si>
    <t>Капітальний ремонт  внутріквартальних проїздів по вул. Мічуріна Івана, 1, 1А у м. Мукачево</t>
  </si>
  <si>
    <t>в тому числі: проектні роботи</t>
  </si>
  <si>
    <t>Будівництво освітніх установ та закладів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</si>
  <si>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</si>
  <si>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</si>
  <si>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</si>
  <si>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</si>
  <si>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</si>
  <si>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</si>
  <si>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</si>
  <si>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</si>
  <si>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Будівництво медичних установ та закладів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</si>
  <si>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</si>
  <si>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</si>
  <si>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</si>
  <si>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</si>
  <si>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дитячий театральний центр пл. Кирила і Мефодія, 1  в м. Мукачево   </t>
  </si>
  <si>
    <t xml:space="preserve">Реконструкція будівлі по вул. Штефана Августина, 19 – Недецеї, 33 під «Палац культури і мистецтва». Коригування  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</si>
  <si>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</si>
  <si>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</si>
  <si>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</si>
  <si>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Реконструкція свердловини ДЮСШ по вул. Духновича Олександра, 93 в м. Мукачево</t>
  </si>
  <si>
    <t>Будівництво споруд, установ та закладів фізичної культури і спорту</t>
  </si>
  <si>
    <t>Будівництво скверу №2 по площі Паланок  у м. Мукачево</t>
  </si>
  <si>
    <t>Будівництво скверу по вул. Береша Андрія, 2 – Росвигівська, 7а у м.Мукачево</t>
  </si>
  <si>
    <t>Будівництво скверу по вул. Латорична у м. Мукачево</t>
  </si>
  <si>
    <t>Будівництво скверу по вул. Росвигівська, 36-38 у м.Мукачево</t>
  </si>
  <si>
    <t>Будівництво спортивного та дитячого майданчиків по вул. Толстого Льва, 35а у м.Мукачево</t>
  </si>
  <si>
    <t>Будівництво спортивного майданчика по вул. Толстого Льва, 35а у м.Мукачево</t>
  </si>
  <si>
    <t>Будівництво дитячого майданчика по вул. Берегівська, 28 у м.Мукачево</t>
  </si>
  <si>
    <t>Будівництво спортивного майданчику по вул.Данила Апостола,7-7а-9 у м.Мукачево</t>
  </si>
  <si>
    <t>Будівництво спортивного та дитячого  майданчиків по вул. Закарпатська,6-8; Сороча,106 у м.Мукачево</t>
  </si>
  <si>
    <t>Будівництво дитячого майданчика по вул. Руська, 50 - Свято-Михайлівсбка, 51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</si>
  <si>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</si>
  <si>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</si>
  <si>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</si>
  <si>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</si>
  <si>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</si>
  <si>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</si>
  <si>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</si>
  <si>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</si>
  <si>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Реконструкція спортивного майданчика по вул. Верді Джузеппе, 6 у м.Мукачево</t>
  </si>
  <si>
    <t>Реконструкція зупинки громадського транспорту по вул. Ярослава Мудрого, 35 у м.Мукачево</t>
  </si>
  <si>
    <t xml:space="preserve">Реконструкція існуючих приміщень адмінбудівлі під ЦНАП по площі Духновича, 2 в м. Мукачево. Коригування 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</si>
  <si>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</si>
  <si>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скверу по вул. Федорова Івана у м .Мукачево</t>
  </si>
  <si>
    <t>Будівництво кругового руху на перехресті вул. Духновича Олександра та Ринкова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</si>
  <si>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</si>
  <si>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кругового руху на перехресті вул. Берегівська - вул. 26 Жовтня - вул. Шевченка Тараса у м. Мукачево</t>
  </si>
  <si>
    <t xml:space="preserve">капітальний ремонт будівлі по пл. Кирила і Мефодія, 30  в м. Мукачево. Коригування     </t>
  </si>
  <si>
    <t>Будівництво скверу на перехресті вул. Морозова Миколи академіка - вул. Підгорянська у м. Мукачево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</si>
  <si>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</si>
  <si>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</si>
  <si>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</si>
  <si>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</si>
  <si>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</si>
  <si>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</si>
  <si>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</si>
  <si>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</si>
  <si>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</si>
  <si>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</si>
  <si>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Капітальний ремонт водопостачання та санвузлів  Мукачівської гімназії № 9  по вул. Космонавтів, 31  в м. Мукачево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</si>
  <si>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</si>
  <si>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</si>
  <si>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Будівництво багатопрофільної лікарні на 490 ліжок по вул. Шептицкого Андрія, б/н  в м. Мукачево</t>
  </si>
  <si>
    <t>Будівництво спортивного майданчика по вул. Духновича.93 у м.Мукачево</t>
  </si>
  <si>
    <t>Будівництво дитячого та  спортивного майданчиків по вул. Свято -Михайлівська, 35 у м.Мукачево</t>
  </si>
  <si>
    <t>Реконструкція привокзальної площі у  м. Мукачево</t>
  </si>
  <si>
    <t>Капітальний ремонт пам’ятки історії міста Мукачево "Ділянка могил радянських воїнів" та проведення перепоховання з центральної частини міста  на кладовище центральне по вул. Масарика Томаша у м.Мукачево Закарпатської області</t>
  </si>
  <si>
    <t>Реставрація та пристосування для сучасного використання пам’ятки архітектури місцевого значення «Будинок школи-інтернату» 
(охоронний № 17-Зк) за адресою: Закарпатська область, м.Мукачево, вул. Королеви Єлизавети, 22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</si>
  <si>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 </t>
  </si>
  <si>
    <t>Капітальний ремонт водопровідних мереж з влаштуванням водозабірних колонок в районі ромського поселення в м.Мукачево</t>
  </si>
  <si>
    <t>Будівництво системи каналізації по вул. Трудова, вул. Менделєєва Дмитра у м. Мукачево</t>
  </si>
  <si>
    <t>Капітальний ремонт фасаду будівлі по пл.Духновича Олександра, 3 у м. Мукачево</t>
  </si>
  <si>
    <t>Капітальний ремонт фасаду будівлі по пл.Духновича Олександра, 4 у м. Мукачево</t>
  </si>
  <si>
    <t>Капітальний ремонт фасаду будівлі по пл.Духновича Олександра, 5 у м. Мукачево</t>
  </si>
  <si>
    <t>Капітальний ремонт фасаду будівлі по пл.Духновича Олександра, 7 у м. Мукачево</t>
  </si>
  <si>
    <t>Капітальний ремонт фасаду будівлі по пл.Духновича Олександра, 8 у м. Мукачево</t>
  </si>
  <si>
    <t>Капітальний ремонт фасаду будівлі по пл.Духновича Олександра, 9 у м. Мукачево</t>
  </si>
  <si>
    <t>Капітальний ремонт фасаду будівлі по пл.Духновича Олександра, 10 у м. Мукачево</t>
  </si>
  <si>
    <t>Капітальний ремонт фасаду будівлі по пл.Духновича Олександра, 11 у м. Мукачево</t>
  </si>
  <si>
    <t>Капітальний ремонт фасаду будівлі по пл.Духновича Олександра,13  у м. Мукачево</t>
  </si>
  <si>
    <t>Капітальний ремонт фасаду будівлі по пл.Духновича Олександра, 15 у м. Мукачево</t>
  </si>
  <si>
    <t>Капітальний ремонт фасаду будівлі по пл.Духновича Олександра, 16 у м. Мукачево</t>
  </si>
  <si>
    <t>Капітальний ремонт фасаду будівлі по вул.Зріні Ілони, 2 у м. Мукачево</t>
  </si>
  <si>
    <t>Капітальний ремонт фасаду будівлі по пл.Духновича Олександра, 18 у м. Мукачево</t>
  </si>
  <si>
    <t>Забезпечення надійної та безперебійної експлуатації ліфтів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</si>
  <si>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Мукачево.Коригування.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</si>
  <si>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</si>
  <si>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ДНЗ  по вул. Я. Мудрого,86 в с. Ключарки Мукачівського району.Коригування</t>
  </si>
  <si>
    <t xml:space="preserve">Капітальний ремонт благоустрою, вбиралень та зовнішніх мереж каналізації ДНЗ по вул Л.Українки, 153 в с. Павшино 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</si>
  <si>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</si>
  <si>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</si>
  <si>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 xml:space="preserve">Капітальний ремонт території та благоустрій  ЗОШ І-ІІ ст. по вул. Зелена, 2 с. Барбово Мукачівської ТГ       </t>
  </si>
  <si>
    <t>Капітальний ремонт території та благоустрій ЗДО по вул. Шевченка, Б/Н с. Залужжя  Мукачівської ТГ</t>
  </si>
  <si>
    <t>Капітальний ремонт теритоії та благоустрій ЗОШ І-ІІІ ст. по вул. Миру, 26 с. Пістрялово Мукачівської ТГ</t>
  </si>
  <si>
    <t xml:space="preserve">Капітальний ремонт території та благоустрій ЗОШ І-ІІІст. по вул. Ракоці, 103 с. Дерцен Мукачівської ТГ </t>
  </si>
  <si>
    <t>Капітальний ремонт території та благоустрій ЗДО по вул. Беке, 138 с.Форнош Мукачівської ТГ</t>
  </si>
  <si>
    <t>Капітальний ремонт території та благоустрій ЗОШ І-ІІ ст. по вул. Миру, 1 с. Негрово Мукачівської  ТГ</t>
  </si>
  <si>
    <t xml:space="preserve">Капітальний ремонт території та благоустрій НВК "Горбківської ЗОШ І-ІІ ст- ДНЗ" по вул. Шевченка, 96 с. Горбок Мукачівської ТГ  </t>
  </si>
  <si>
    <t>Капітальний ремонт ЗОШ № 3 по вул. Миру, 17 в м. Мукачево. Коригування</t>
  </si>
  <si>
    <t>Реконструкція системи водопостачання, каналізації та санвузлів ДНЗ № 5 по вул. Я. Мудрого в м. Мукачево</t>
  </si>
  <si>
    <t>Капітальний ремонт фельдшерсько акушерського пункту по вул.Головна, 66 в с. Шенборн Мукачівської територіальної громади</t>
  </si>
  <si>
    <t>Капітальний ремонт частини приміщень будівлі по пл. Кирила і Мефодія, 30  в м. Мукачево</t>
  </si>
  <si>
    <t>Капітальний ремонт даху будівлі Мукачівської дитячої школи мистецтв №1 ім. С.Мартона по  вул. Штефана Августина, 2 в м. Мукачево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</si>
  <si>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</si>
  <si>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</si>
  <si>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площі Духновича Олександра у м.Мукачево</t>
  </si>
  <si>
    <t>Реставрація  "Адмінбудинок" (охоронний № 23-Зк) пам'ятка архітектури місцевого значення за адресою: Закарпатська область, м. Мукачево, вул. Пушкіна, 2/ пл. Духновича Олександра, 2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</si>
  <si>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</si>
  <si>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</si>
  <si>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Реконструкція шляхопроводу по вулиці Матросова у м. 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</si>
  <si>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</si>
  <si>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</si>
  <si>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Реконструкція вул. Данила Галицького, вул. Університетська (на ділянці від будинку №107 до будинку №127), 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</si>
  <si>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Утримання та розвиток автомобільних доріг та дорожньої інфраструктури за рахунок трансфертів з інших місцевих бюджетів</t>
  </si>
  <si>
    <r>
      <t>Капітальний ремонт автомобільної дороги загального користування місцевого значення С 070717 (Мукачево - Берегове - КПП "Лужанка") - Дерцен - Форнош км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>0+000 - км 11+200 Закарпатської області. Коригування</t>
    </r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</si>
  <si>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</si>
  <si>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</si>
  <si>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</si>
  <si>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>9000</t>
  </si>
  <si>
    <t>Міжбюджетні трансферти</t>
  </si>
  <si>
    <t xml:space="preserve">  Мукачівської міської  територіальної громади станом на 01.01.2022р.</t>
  </si>
  <si>
    <t>Капітальний ремонт внутріквартальних проїздів по вул.Росвигівська,24, 34, 36, 38 та вул. Митрополита Володимира, 8, 10, 14 у м. Мукачево</t>
  </si>
  <si>
    <t>Реконструкція  СШ № 16  по вул. Шевченка, 68 в м. Мукачево. Коригування</t>
  </si>
  <si>
    <t>Капітальний ремонт благоустрою території СШ І-ІІІ ст. № 16 по вул. Шевченка Тараса, 68 в м. Мукачево. Коригування</t>
  </si>
  <si>
    <t xml:space="preserve"> Капітальний ремонт та благоустрій території опорного Доробратівського ЗЗСО І-ІІІ ст. по вул. Дружби, 2 у с. Доробратово</t>
  </si>
  <si>
    <t>Капітальний ремонт благоустрою території ДНЗ № 18 по вул. Свято-Михайлівська, 19 в м. Мукачево</t>
  </si>
  <si>
    <t>Капітальний ремонт благоустрою території НВК "ЗОШ-ДНЗ" № 11 по вул. Осипенка, 58 в м. Мукачево</t>
  </si>
  <si>
    <t>Реконструкція системи водопостачання, каналізації та санвузлів ДНЗ № 3 по вул. Крилова, 52 в м. Мукачево</t>
  </si>
  <si>
    <t>Реконструкція системи теплопостачання шляхом встановлення резервної модульної твердопаливної котельні ДНЗ № 8 потужністю 300 кВт по вул. Г.Петрова, 18 м. Мукачево</t>
  </si>
  <si>
    <t>Реконструкція системи теплопостачання шляхом встановлення резервної модульної твердопаливної котельні ДНЗ № 34 потужністю 300 кВт по вул. Г.Петрова, 10 м. Мукачево. Коригування</t>
  </si>
  <si>
    <t>Реконструкція існуючої газової котельні НВК ЗОШ "Гімназія" по вул. Королеви Єлизавети, 22 в м. Мукачево. Коригування</t>
  </si>
  <si>
    <t>Капітальний ремонт даху Нижньокоропецького ЗДО по вул. Вербицького Сергія, 6 в с. Нижній Коропець  Мукачівської ТГ</t>
  </si>
  <si>
    <t>Будівництво спортивного та дитячого майданчиків по вул. Великогірна, 32 у м. Мукачево</t>
  </si>
  <si>
    <t xml:space="preserve"> Будівництво громадської вбиральні по вул.Молодіжна у с. Горбок Мукачівської ТГ</t>
  </si>
  <si>
    <t xml:space="preserve">Будівництво мультиспортивного майданчика по вул. Берегівська, 28 у м. Мукачево </t>
  </si>
  <si>
    <t>Реконструкція скверу по вул. Ілони Зріні, 111-113 та вул. Молодіжна, 25 у м. Мукачево</t>
  </si>
  <si>
    <t>Будівництво спортивного майданчика по вул. Апостола Данила, 12 та вул. Одеська, 2 у м. Мукачево</t>
  </si>
  <si>
    <t xml:space="preserve">Будівництво громадської вбиральні по вул. Кутузова у с. Доробратово Мукачівської ТГ </t>
  </si>
  <si>
    <t xml:space="preserve">Будівництво громадської вбиральні по вул. Виноградна  у с. Доробратово Мукачівської ТГ </t>
  </si>
  <si>
    <t xml:space="preserve">Будівництво громадської вбиральні по вул. Лісова у с. Негрово Мукачівської ТГ </t>
  </si>
  <si>
    <t>Будівництво громадської вбиральні по вул. Л. Українки у с. Негрово Мукачівської ТГ</t>
  </si>
  <si>
    <t xml:space="preserve">Реконструкція адміністративної будівлі та благоустрій території по вул. Миру, 101 с. Завидово Мукачівської ТГ </t>
  </si>
  <si>
    <t xml:space="preserve"> Будівництво тротуара від мосту по вул. Берегівська-об'їзна до пішохідного мосту в мікрорайоні Росвигово у м. Мукачево</t>
  </si>
  <si>
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</si>
  <si>
    <t>Реконструкція перехрестя вул. Миру та вул. Нижнянська у с.Лавки  Мукачівської ТГ</t>
  </si>
  <si>
    <t>Капітальний ремонт вул. Підгородська (на ділянці від вул.Бабича Олександра до будинку № 43), вул. Загоскіна Михайла (на ділянці від вул.Поневача Юлія до будинку № 31), вул. Павлюка Олександра (на ділянці від вул.Поневача Юлія до будинку № 37), вул. Поневача Юлія у м.Мукачево</t>
  </si>
  <si>
    <t>Капітальний ремонт вул. Лобачевського Миколи, вул. Вакуленчука Григорія, вул. Павловича Олександра, вул. Шишкова В'ячеслава, вул. Ставровського-Попрадова Юлія, вул. Затишна у м.Мукачево</t>
  </si>
  <si>
    <t>Реконструкція перехрестя вул. Духновича Олександра та Ринкова у м. Мукачево</t>
  </si>
  <si>
    <t xml:space="preserve">Капітальний ремонт лікувального  газопостачання  хірургічного корпусу   в м.Мукачево по вул. М.Пирогова, 8-13 </t>
  </si>
  <si>
    <t xml:space="preserve">Капітальний ремонт  лікувального газопостачання  терапевтичного та  пологового  корпусів  КНП «Мукачівська районна лікарня» в м.Мукачево  по вул.Пирогова,8-13 </t>
  </si>
  <si>
    <t>Виконання інвестиційних проектів за рахунок субвенцій з інших бюджетів</t>
  </si>
  <si>
    <t>Додаток до Пояснюючоъ записки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</si>
</sst>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color indexed="17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5" fillId="0" borderId="1">
      <alignment/>
      <protection locked="0"/>
    </xf>
    <xf numFmtId="0" fontId="25" fillId="0" borderId="1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2" fillId="18" borderId="0" applyNumberFormat="0" applyBorder="0" applyAlignment="0" applyProtection="0"/>
    <xf numFmtId="0" fontId="42" fillId="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20" borderId="0" applyNumberFormat="0" applyBorder="0" applyAlignment="0" applyProtection="0"/>
    <xf numFmtId="0" fontId="27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4" fillId="21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3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17" fillId="24" borderId="9" applyNumberFormat="0" applyAlignment="0" applyProtection="0"/>
    <xf numFmtId="0" fontId="17" fillId="24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5" fillId="1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8" fillId="14" borderId="3" applyNumberFormat="0" applyAlignment="0" applyProtection="0"/>
    <xf numFmtId="0" fontId="22" fillId="0" borderId="7" applyNumberFormat="0" applyFill="0" applyAlignment="0" applyProtection="0"/>
    <xf numFmtId="0" fontId="43" fillId="0" borderId="0">
      <alignment/>
      <protection/>
    </xf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</cellStyleXfs>
  <cellXfs count="14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3" fontId="6" fillId="0" borderId="11" xfId="0" applyNumberFormat="1" applyFont="1" applyBorder="1" applyAlignment="1">
      <alignment horizontal="right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28" fillId="8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 wrapText="1"/>
    </xf>
    <xf numFmtId="193" fontId="29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93" fontId="29" fillId="8" borderId="12" xfId="0" applyNumberFormat="1" applyFont="1" applyFill="1" applyBorder="1" applyAlignment="1">
      <alignment horizontal="center" vertical="center" wrapText="1"/>
    </xf>
    <xf numFmtId="1" fontId="34" fillId="8" borderId="11" xfId="0" applyNumberFormat="1" applyFont="1" applyFill="1" applyBorder="1" applyAlignment="1">
      <alignment horizontal="left" vertical="top" wrapText="1"/>
    </xf>
    <xf numFmtId="0" fontId="34" fillId="8" borderId="11" xfId="116" applyFont="1" applyFill="1" applyBorder="1" applyAlignment="1">
      <alignment horizontal="left" vertical="center" wrapText="1"/>
      <protection/>
    </xf>
    <xf numFmtId="0" fontId="29" fillId="8" borderId="11" xfId="116" applyFont="1" applyFill="1" applyBorder="1" applyAlignment="1">
      <alignment horizontal="left" vertical="center" wrapText="1"/>
      <protection/>
    </xf>
    <xf numFmtId="0" fontId="29" fillId="8" borderId="11" xfId="0" applyFont="1" applyFill="1" applyBorder="1" applyAlignment="1">
      <alignment vertical="center" wrapText="1"/>
    </xf>
    <xf numFmtId="1" fontId="33" fillId="8" borderId="11" xfId="0" applyNumberFormat="1" applyFont="1" applyFill="1" applyBorder="1" applyAlignment="1">
      <alignment horizontal="left" vertical="center" wrapText="1"/>
    </xf>
    <xf numFmtId="1" fontId="33" fillId="8" borderId="11" xfId="0" applyNumberFormat="1" applyFont="1" applyFill="1" applyBorder="1" applyAlignment="1">
      <alignment horizontal="left" vertical="top" wrapText="1"/>
    </xf>
    <xf numFmtId="1" fontId="29" fillId="26" borderId="14" xfId="143" applyNumberFormat="1" applyFont="1" applyFill="1" applyBorder="1" applyAlignment="1">
      <alignment vertical="center" wrapText="1"/>
      <protection/>
    </xf>
    <xf numFmtId="1" fontId="32" fillId="26" borderId="14" xfId="143" applyNumberFormat="1" applyFont="1" applyFill="1" applyBorder="1" applyAlignment="1">
      <alignment vertical="center" wrapText="1"/>
      <protection/>
    </xf>
    <xf numFmtId="0" fontId="31" fillId="0" borderId="11" xfId="0" applyFont="1" applyBorder="1" applyAlignment="1">
      <alignment horizontal="left" vertical="center" wrapText="1"/>
    </xf>
    <xf numFmtId="1" fontId="50" fillId="8" borderId="11" xfId="0" applyNumberFormat="1" applyFont="1" applyFill="1" applyBorder="1" applyAlignment="1">
      <alignment horizontal="left" vertical="top" wrapText="1"/>
    </xf>
    <xf numFmtId="1" fontId="51" fillId="8" borderId="11" xfId="0" applyNumberFormat="1" applyFont="1" applyFill="1" applyBorder="1" applyAlignment="1">
      <alignment horizontal="left" vertical="top" wrapText="1"/>
    </xf>
    <xf numFmtId="1" fontId="52" fillId="8" borderId="11" xfId="0" applyNumberFormat="1" applyFont="1" applyFill="1" applyBorder="1" applyAlignment="1">
      <alignment horizontal="left" vertical="top" wrapText="1"/>
    </xf>
    <xf numFmtId="193" fontId="50" fillId="8" borderId="11" xfId="0" applyNumberFormat="1" applyFont="1" applyFill="1" applyBorder="1" applyAlignment="1">
      <alignment horizontal="right" vertical="center" wrapText="1"/>
    </xf>
    <xf numFmtId="1" fontId="50" fillId="26" borderId="14" xfId="143" applyNumberFormat="1" applyFont="1" applyFill="1" applyBorder="1" applyAlignment="1">
      <alignment vertical="center" wrapText="1"/>
      <protection/>
    </xf>
    <xf numFmtId="1" fontId="53" fillId="8" borderId="15" xfId="0" applyNumberFormat="1" applyFont="1" applyFill="1" applyBorder="1" applyAlignment="1">
      <alignment horizontal="left" vertical="top" wrapText="1"/>
    </xf>
    <xf numFmtId="1" fontId="50" fillId="8" borderId="11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93" fontId="7" fillId="0" borderId="15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9" fillId="8" borderId="11" xfId="0" applyNumberFormat="1" applyFont="1" applyFill="1" applyBorder="1" applyAlignment="1">
      <alignment horizontal="right" vertical="center" wrapText="1"/>
    </xf>
    <xf numFmtId="193" fontId="32" fillId="8" borderId="11" xfId="0" applyNumberFormat="1" applyFont="1" applyFill="1" applyBorder="1" applyAlignment="1">
      <alignment horizontal="right" vertical="center" wrapText="1"/>
    </xf>
    <xf numFmtId="193" fontId="6" fillId="8" borderId="11" xfId="0" applyNumberFormat="1" applyFont="1" applyFill="1" applyBorder="1" applyAlignment="1">
      <alignment horizontal="center" vertical="center"/>
    </xf>
    <xf numFmtId="193" fontId="52" fillId="8" borderId="11" xfId="0" applyNumberFormat="1" applyFont="1" applyFill="1" applyBorder="1" applyAlignment="1">
      <alignment horizontal="right" vertical="center" wrapText="1"/>
    </xf>
    <xf numFmtId="193" fontId="50" fillId="8" borderId="11" xfId="0" applyNumberFormat="1" applyFont="1" applyFill="1" applyBorder="1" applyAlignment="1">
      <alignment horizontal="center" vertical="center" wrapText="1"/>
    </xf>
    <xf numFmtId="193" fontId="6" fillId="8" borderId="11" xfId="0" applyNumberFormat="1" applyFont="1" applyFill="1" applyBorder="1" applyAlignment="1">
      <alignment horizontal="right" vertical="center" wrapText="1"/>
    </xf>
    <xf numFmtId="193" fontId="53" fillId="8" borderId="11" xfId="0" applyNumberFormat="1" applyFont="1" applyFill="1" applyBorder="1" applyAlignment="1">
      <alignment horizontal="right" vertical="center" wrapText="1"/>
    </xf>
    <xf numFmtId="193" fontId="7" fillId="8" borderId="11" xfId="0" applyNumberFormat="1" applyFont="1" applyFill="1" applyBorder="1" applyAlignment="1">
      <alignment horizontal="right" vertical="center" wrapText="1"/>
    </xf>
    <xf numFmtId="193" fontId="29" fillId="8" borderId="11" xfId="0" applyNumberFormat="1" applyFont="1" applyFill="1" applyBorder="1" applyAlignment="1">
      <alignment horizontal="right" vertical="center"/>
    </xf>
    <xf numFmtId="193" fontId="6" fillId="8" borderId="11" xfId="0" applyNumberFormat="1" applyFont="1" applyFill="1" applyBorder="1" applyAlignment="1">
      <alignment horizontal="right" vertical="center"/>
    </xf>
    <xf numFmtId="193" fontId="7" fillId="8" borderId="11" xfId="0" applyNumberFormat="1" applyFont="1" applyFill="1" applyBorder="1" applyAlignment="1">
      <alignment horizontal="right" vertical="center"/>
    </xf>
    <xf numFmtId="191" fontId="7" fillId="8" borderId="11" xfId="175" applyNumberFormat="1" applyFont="1" applyFill="1" applyBorder="1" applyAlignment="1">
      <alignment horizontal="right" vertical="center" wrapText="1"/>
    </xf>
    <xf numFmtId="193" fontId="7" fillId="8" borderId="11" xfId="0" applyNumberFormat="1" applyFont="1" applyFill="1" applyBorder="1" applyAlignment="1">
      <alignment horizontal="right"/>
    </xf>
    <xf numFmtId="0" fontId="54" fillId="7" borderId="12" xfId="0" applyFont="1" applyFill="1" applyBorder="1" applyAlignment="1">
      <alignment horizontal="center" vertical="center"/>
    </xf>
    <xf numFmtId="2" fontId="50" fillId="7" borderId="0" xfId="0" applyNumberFormat="1" applyFont="1" applyFill="1" applyBorder="1" applyAlignment="1">
      <alignment horizontal="center" vertical="center" wrapText="1"/>
    </xf>
    <xf numFmtId="193" fontId="53" fillId="7" borderId="12" xfId="0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28" fillId="7" borderId="0" xfId="0" applyFont="1" applyFill="1" applyAlignment="1">
      <alignment/>
    </xf>
    <xf numFmtId="0" fontId="31" fillId="8" borderId="14" xfId="0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horizontal="center" vertical="center" wrapText="1"/>
    </xf>
    <xf numFmtId="1" fontId="29" fillId="26" borderId="11" xfId="143" applyNumberFormat="1" applyFont="1" applyFill="1" applyBorder="1" applyAlignment="1">
      <alignment vertical="center" wrapText="1"/>
      <protection/>
    </xf>
    <xf numFmtId="0" fontId="40" fillId="8" borderId="11" xfId="155" applyFont="1" applyFill="1" applyBorder="1" applyAlignment="1" applyProtection="1">
      <alignment vertical="center" wrapText="1"/>
      <protection/>
    </xf>
    <xf numFmtId="0" fontId="5" fillId="8" borderId="11" xfId="155" applyFont="1" applyFill="1" applyBorder="1" applyAlignment="1" applyProtection="1">
      <alignment vertical="center" wrapText="1"/>
      <protection/>
    </xf>
    <xf numFmtId="0" fontId="51" fillId="8" borderId="11" xfId="0" applyFont="1" applyFill="1" applyBorder="1" applyAlignment="1">
      <alignment horizontal="left" vertical="center" wrapText="1"/>
    </xf>
    <xf numFmtId="0" fontId="29" fillId="8" borderId="14" xfId="0" applyFont="1" applyFill="1" applyBorder="1" applyAlignment="1">
      <alignment horizontal="left" vertical="center" wrapText="1"/>
    </xf>
    <xf numFmtId="193" fontId="7" fillId="8" borderId="11" xfId="0" applyNumberFormat="1" applyFont="1" applyFill="1" applyBorder="1" applyAlignment="1">
      <alignment horizontal="center" vertical="center" wrapText="1"/>
    </xf>
    <xf numFmtId="0" fontId="55" fillId="8" borderId="14" xfId="0" applyFont="1" applyFill="1" applyBorder="1" applyAlignment="1">
      <alignment horizontal="left" vertical="center" wrapText="1"/>
    </xf>
    <xf numFmtId="1" fontId="29" fillId="26" borderId="17" xfId="143" applyNumberFormat="1" applyFont="1" applyFill="1" applyBorder="1" applyAlignment="1">
      <alignment vertical="center" wrapText="1"/>
      <protection/>
    </xf>
    <xf numFmtId="0" fontId="29" fillId="26" borderId="18" xfId="0" applyFont="1" applyFill="1" applyBorder="1" applyAlignment="1">
      <alignment vertical="center" wrapText="1"/>
    </xf>
    <xf numFmtId="0" fontId="7" fillId="8" borderId="13" xfId="0" applyFont="1" applyFill="1" applyBorder="1" applyAlignment="1">
      <alignment horizontal="center" vertical="center"/>
    </xf>
    <xf numFmtId="1" fontId="29" fillId="26" borderId="19" xfId="143" applyNumberFormat="1" applyFont="1" applyFill="1" applyBorder="1" applyAlignment="1">
      <alignment vertical="center" wrapText="1"/>
      <protection/>
    </xf>
    <xf numFmtId="193" fontId="29" fillId="8" borderId="15" xfId="0" applyNumberFormat="1" applyFont="1" applyFill="1" applyBorder="1" applyAlignment="1">
      <alignment horizontal="right" vertical="center" wrapText="1"/>
    </xf>
    <xf numFmtId="193" fontId="32" fillId="8" borderId="15" xfId="0" applyNumberFormat="1" applyFont="1" applyFill="1" applyBorder="1" applyAlignment="1">
      <alignment horizontal="right" vertical="center" wrapText="1"/>
    </xf>
    <xf numFmtId="193" fontId="29" fillId="8" borderId="15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193" fontId="29" fillId="8" borderId="18" xfId="0" applyNumberFormat="1" applyFont="1" applyFill="1" applyBorder="1" applyAlignment="1">
      <alignment horizontal="right" vertical="center" wrapText="1"/>
    </xf>
    <xf numFmtId="1" fontId="29" fillId="26" borderId="19" xfId="143" applyNumberFormat="1" applyFont="1" applyFill="1" applyBorder="1" applyAlignment="1">
      <alignment horizontal="left" vertical="center" wrapText="1"/>
      <protection/>
    </xf>
    <xf numFmtId="0" fontId="7" fillId="8" borderId="15" xfId="0" applyFont="1" applyFill="1" applyBorder="1" applyAlignment="1">
      <alignment horizontal="center" vertical="center"/>
    </xf>
    <xf numFmtId="1" fontId="29" fillId="26" borderId="15" xfId="143" applyNumberFormat="1" applyFont="1" applyFill="1" applyBorder="1" applyAlignment="1">
      <alignment vertical="center" wrapText="1"/>
      <protection/>
    </xf>
    <xf numFmtId="0" fontId="54" fillId="8" borderId="11" xfId="0" applyFont="1" applyFill="1" applyBorder="1" applyAlignment="1">
      <alignment horizontal="center" vertical="center"/>
    </xf>
    <xf numFmtId="1" fontId="53" fillId="26" borderId="11" xfId="143" applyNumberFormat="1" applyFont="1" applyFill="1" applyBorder="1" applyAlignment="1">
      <alignment vertical="center" wrapText="1"/>
      <protection/>
    </xf>
    <xf numFmtId="0" fontId="0" fillId="8" borderId="0" xfId="0" applyFill="1" applyBorder="1" applyAlignment="1">
      <alignment/>
    </xf>
    <xf numFmtId="0" fontId="28" fillId="8" borderId="0" xfId="0" applyFont="1" applyFill="1" applyBorder="1" applyAlignment="1">
      <alignment/>
    </xf>
    <xf numFmtId="1" fontId="34" fillId="26" borderId="11" xfId="143" applyNumberFormat="1" applyFont="1" applyFill="1" applyBorder="1" applyAlignment="1">
      <alignment horizontal="left" vertical="top" wrapText="1"/>
      <protection/>
    </xf>
    <xf numFmtId="1" fontId="35" fillId="26" borderId="11" xfId="143" applyNumberFormat="1" applyFont="1" applyFill="1" applyBorder="1" applyAlignment="1">
      <alignment horizontal="center" vertical="top" wrapText="1"/>
      <protection/>
    </xf>
    <xf numFmtId="0" fontId="53" fillId="25" borderId="11" xfId="0" applyFont="1" applyFill="1" applyBorder="1" applyAlignment="1">
      <alignment horizontal="center" vertical="center" wrapText="1"/>
    </xf>
    <xf numFmtId="193" fontId="6" fillId="8" borderId="0" xfId="0" applyNumberFormat="1" applyFont="1" applyFill="1" applyBorder="1" applyAlignment="1">
      <alignment horizontal="center" vertical="center" wrapText="1"/>
    </xf>
    <xf numFmtId="1" fontId="29" fillId="26" borderId="17" xfId="143" applyNumberFormat="1" applyFont="1" applyFill="1" applyBorder="1" applyAlignment="1">
      <alignment horizontal="left" vertical="center" wrapText="1"/>
      <protection/>
    </xf>
    <xf numFmtId="1" fontId="29" fillId="26" borderId="19" xfId="143" applyNumberFormat="1" applyFont="1" applyFill="1" applyBorder="1" applyAlignment="1">
      <alignment horizontal="left" vertical="center" wrapText="1"/>
      <protection/>
    </xf>
    <xf numFmtId="0" fontId="34" fillId="8" borderId="20" xfId="116" applyFont="1" applyFill="1" applyBorder="1" applyAlignment="1">
      <alignment horizontal="left" vertical="center" wrapText="1"/>
      <protection/>
    </xf>
    <xf numFmtId="0" fontId="30" fillId="8" borderId="21" xfId="0" applyFont="1" applyFill="1" applyBorder="1" applyAlignment="1">
      <alignment horizontal="left" wrapText="1"/>
    </xf>
    <xf numFmtId="0" fontId="54" fillId="8" borderId="11" xfId="0" applyFont="1" applyFill="1" applyBorder="1" applyAlignment="1">
      <alignment horizontal="center" vertical="center"/>
    </xf>
    <xf numFmtId="0" fontId="56" fillId="8" borderId="21" xfId="0" applyFont="1" applyFill="1" applyBorder="1" applyAlignment="1">
      <alignment horizontal="center" wrapText="1"/>
    </xf>
    <xf numFmtId="1" fontId="34" fillId="8" borderId="22" xfId="0" applyNumberFormat="1" applyFont="1" applyFill="1" applyBorder="1" applyAlignment="1">
      <alignment horizontal="left" vertical="top" wrapText="1"/>
    </xf>
    <xf numFmtId="0" fontId="53" fillId="8" borderId="11" xfId="0" applyFont="1" applyFill="1" applyBorder="1" applyAlignment="1">
      <alignment horizontal="center" vertical="center"/>
    </xf>
    <xf numFmtId="0" fontId="52" fillId="8" borderId="11" xfId="116" applyFont="1" applyFill="1" applyBorder="1" applyAlignment="1">
      <alignment horizontal="left" vertical="center" wrapText="1"/>
      <protection/>
    </xf>
    <xf numFmtId="0" fontId="34" fillId="8" borderId="11" xfId="116" applyFont="1" applyFill="1" applyBorder="1" applyAlignment="1">
      <alignment horizontal="left" vertical="top" wrapText="1"/>
      <protection/>
    </xf>
    <xf numFmtId="0" fontId="34" fillId="8" borderId="15" xfId="116" applyFont="1" applyFill="1" applyBorder="1" applyAlignment="1">
      <alignment horizontal="left" vertical="top" wrapText="1"/>
      <protection/>
    </xf>
    <xf numFmtId="0" fontId="36" fillId="8" borderId="0" xfId="0" applyFont="1" applyFill="1" applyAlignment="1">
      <alignment/>
    </xf>
    <xf numFmtId="0" fontId="37" fillId="8" borderId="0" xfId="0" applyFont="1" applyFill="1" applyAlignment="1">
      <alignment/>
    </xf>
    <xf numFmtId="0" fontId="6" fillId="8" borderId="23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/>
    </xf>
    <xf numFmtId="0" fontId="28" fillId="8" borderId="23" xfId="0" applyFont="1" applyFill="1" applyBorder="1" applyAlignment="1">
      <alignment/>
    </xf>
    <xf numFmtId="0" fontId="0" fillId="8" borderId="0" xfId="0" applyFill="1" applyAlignment="1">
      <alignment horizontal="center" vertical="center"/>
    </xf>
    <xf numFmtId="0" fontId="53" fillId="25" borderId="16" xfId="0" applyFont="1" applyFill="1" applyBorder="1" applyAlignment="1">
      <alignment horizontal="center" vertical="center" wrapText="1"/>
    </xf>
    <xf numFmtId="0" fontId="30" fillId="8" borderId="21" xfId="0" applyFont="1" applyFill="1" applyBorder="1" applyAlignment="1">
      <alignment horizontal="left" wrapText="1"/>
    </xf>
    <xf numFmtId="0" fontId="6" fillId="8" borderId="12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1" fontId="38" fillId="26" borderId="11" xfId="143" applyNumberFormat="1" applyFont="1" applyFill="1" applyBorder="1" applyAlignment="1">
      <alignment horizontal="left" vertical="center" wrapText="1"/>
      <protection/>
    </xf>
    <xf numFmtId="1" fontId="38" fillId="26" borderId="14" xfId="143" applyNumberFormat="1" applyFont="1" applyFill="1" applyBorder="1" applyAlignment="1">
      <alignment horizontal="left" vertical="center" wrapText="1"/>
      <protection/>
    </xf>
    <xf numFmtId="0" fontId="6" fillId="8" borderId="14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/>
    </xf>
    <xf numFmtId="0" fontId="7" fillId="8" borderId="24" xfId="0" applyFont="1" applyFill="1" applyBorder="1" applyAlignment="1">
      <alignment horizontal="left" vertical="center"/>
    </xf>
    <xf numFmtId="1" fontId="38" fillId="26" borderId="24" xfId="143" applyNumberFormat="1" applyFont="1" applyFill="1" applyBorder="1" applyAlignment="1">
      <alignment horizontal="left" vertical="center" wrapText="1"/>
      <protection/>
    </xf>
    <xf numFmtId="0" fontId="3" fillId="8" borderId="11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center" vertical="center"/>
    </xf>
    <xf numFmtId="0" fontId="30" fillId="8" borderId="24" xfId="0" applyFont="1" applyFill="1" applyBorder="1" applyAlignment="1">
      <alignment horizontal="left" vertical="center" wrapText="1"/>
    </xf>
    <xf numFmtId="49" fontId="6" fillId="8" borderId="11" xfId="0" applyNumberFormat="1" applyFont="1" applyFill="1" applyBorder="1" applyAlignment="1">
      <alignment horizontal="center" vertical="center"/>
    </xf>
    <xf numFmtId="0" fontId="29" fillId="8" borderId="24" xfId="0" applyFont="1" applyFill="1" applyBorder="1" applyAlignment="1">
      <alignment horizontal="left" vertical="center" wrapText="1"/>
    </xf>
    <xf numFmtId="0" fontId="29" fillId="8" borderId="24" xfId="0" applyFont="1" applyFill="1" applyBorder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189" fontId="0" fillId="8" borderId="0" xfId="175" applyFont="1" applyFill="1" applyAlignment="1">
      <alignment/>
    </xf>
    <xf numFmtId="0" fontId="6" fillId="0" borderId="11" xfId="146" applyFont="1" applyBorder="1" applyAlignment="1">
      <alignment horizontal="center" vertical="center"/>
      <protection/>
    </xf>
    <xf numFmtId="0" fontId="7" fillId="8" borderId="11" xfId="0" applyFont="1" applyFill="1" applyBorder="1" applyAlignment="1">
      <alignment horizontal="left" vertical="center"/>
    </xf>
    <xf numFmtId="0" fontId="7" fillId="0" borderId="11" xfId="146" applyFont="1" applyBorder="1" applyAlignment="1">
      <alignment vertical="center" wrapText="1"/>
      <protection/>
    </xf>
    <xf numFmtId="1" fontId="29" fillId="26" borderId="17" xfId="143" applyNumberFormat="1" applyFont="1" applyFill="1" applyBorder="1" applyAlignment="1">
      <alignment horizontal="left" vertical="center" wrapText="1"/>
      <protection/>
    </xf>
    <xf numFmtId="193" fontId="53" fillId="8" borderId="12" xfId="0" applyNumberFormat="1" applyFont="1" applyFill="1" applyBorder="1" applyAlignment="1">
      <alignment horizontal="right" vertical="center" wrapText="1"/>
    </xf>
    <xf numFmtId="193" fontId="29" fillId="8" borderId="12" xfId="0" applyNumberFormat="1" applyFont="1" applyFill="1" applyBorder="1" applyAlignment="1">
      <alignment horizontal="right" vertical="center" wrapText="1"/>
    </xf>
    <xf numFmtId="193" fontId="32" fillId="8" borderId="11" xfId="0" applyNumberFormat="1" applyFont="1" applyFill="1" applyBorder="1" applyAlignment="1">
      <alignment horizontal="right" vertical="center"/>
    </xf>
    <xf numFmtId="0" fontId="29" fillId="0" borderId="11" xfId="169" applyFont="1" applyBorder="1" applyAlignment="1">
      <alignment vertical="center" wrapText="1"/>
      <protection/>
    </xf>
    <xf numFmtId="0" fontId="0" fillId="0" borderId="23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169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Відсотковий 2" xfId="99"/>
    <cellStyle name="Вывод" xfId="100"/>
    <cellStyle name="Вывод 2" xfId="101"/>
    <cellStyle name="Вычисление" xfId="102"/>
    <cellStyle name="Вычисление 2" xfId="103"/>
    <cellStyle name="Гарний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Звичайний 2" xfId="116"/>
    <cellStyle name="Звичайний 2 2" xfId="117"/>
    <cellStyle name="Звичайний 2 3" xfId="118"/>
    <cellStyle name="Звичайний 2 4" xfId="119"/>
    <cellStyle name="Звичайний 2 4 2" xfId="120"/>
    <cellStyle name="Звичайний 3" xfId="121"/>
    <cellStyle name="Звичайний 3 2" xfId="122"/>
    <cellStyle name="Звичайний 3 3" xfId="123"/>
    <cellStyle name="Звичайний 3 4" xfId="124"/>
    <cellStyle name="Звичайний 3 5" xfId="125"/>
    <cellStyle name="Зв'язана клітинка" xfId="126"/>
    <cellStyle name="Итог" xfId="127"/>
    <cellStyle name="Итог 2" xfId="128"/>
    <cellStyle name="Колірна тема 1" xfId="129"/>
    <cellStyle name="Колірна тема 2" xfId="130"/>
    <cellStyle name="Колірна тема 3" xfId="131"/>
    <cellStyle name="Колірна тема 4" xfId="132"/>
    <cellStyle name="Колірна тема 5" xfId="133"/>
    <cellStyle name="Колірна тема 6" xfId="134"/>
    <cellStyle name="Контрольна клітинка" xfId="135"/>
    <cellStyle name="Контрольная ячейка 2" xfId="136"/>
    <cellStyle name="Назва" xfId="137"/>
    <cellStyle name="Название 2" xfId="138"/>
    <cellStyle name="Нейтральний" xfId="139"/>
    <cellStyle name="Нейтральный 2" xfId="140"/>
    <cellStyle name="Обчислення" xfId="141"/>
    <cellStyle name="Обычный 2" xfId="142"/>
    <cellStyle name="Обычный 2 2" xfId="143"/>
    <cellStyle name="Обычный 2 3" xfId="144"/>
    <cellStyle name="Обычный 2 4" xfId="145"/>
    <cellStyle name="Обычный 2 5" xfId="146"/>
    <cellStyle name="Обычный 2 5 2" xfId="147"/>
    <cellStyle name="Обычный 2 6" xfId="148"/>
    <cellStyle name="Обычный 3" xfId="149"/>
    <cellStyle name="Обычный 3 2" xfId="150"/>
    <cellStyle name="Обычный 4" xfId="151"/>
    <cellStyle name="Обычный 4 2" xfId="152"/>
    <cellStyle name="Обычный 5" xfId="153"/>
    <cellStyle name="Обычный 6" xfId="154"/>
    <cellStyle name="Обычный_ZV1PIV98" xfId="155"/>
    <cellStyle name="Followed Hyperlink" xfId="156"/>
    <cellStyle name="Підсумок" xfId="157"/>
    <cellStyle name="Плохой" xfId="158"/>
    <cellStyle name="Плохой 2" xfId="159"/>
    <cellStyle name="Поганий" xfId="160"/>
    <cellStyle name="Пояснение" xfId="161"/>
    <cellStyle name="Пояснение 2" xfId="162"/>
    <cellStyle name="Примечание" xfId="163"/>
    <cellStyle name="Примечание 2" xfId="164"/>
    <cellStyle name="Примітка" xfId="165"/>
    <cellStyle name="Percent" xfId="166"/>
    <cellStyle name="Результат" xfId="167"/>
    <cellStyle name="Связанная ячейка 2" xfId="168"/>
    <cellStyle name="Стиль 1" xfId="169"/>
    <cellStyle name="Текст попередження" xfId="170"/>
    <cellStyle name="Текст пояснення" xfId="171"/>
    <cellStyle name="Текст предупреждения 2" xfId="172"/>
    <cellStyle name="Тысячи [0]_Розподіл (2)" xfId="173"/>
    <cellStyle name="Тысячи_Розподіл (2)" xfId="174"/>
    <cellStyle name="Comma" xfId="175"/>
    <cellStyle name="Comma [0]" xfId="176"/>
    <cellStyle name="Финансовый 2" xfId="177"/>
    <cellStyle name="Фінансовий 2" xfId="178"/>
    <cellStyle name="Фінансовий 3" xfId="179"/>
    <cellStyle name="Хороший 2" xfId="180"/>
    <cellStyle name="Џђћ–…ќ’ќ›‰" xfId="181"/>
    <cellStyle name="Џђћ–…ќ’ќ›‰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2"/>
  <sheetViews>
    <sheetView tabSelected="1" view="pageBreakPreview" zoomScale="70" zoomScaleNormal="85" zoomScaleSheetLayoutView="70" zoomScalePageLayoutView="0" workbookViewId="0" topLeftCell="A1">
      <pane ySplit="10" topLeftCell="BM319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1" spans="5:8" ht="12.75">
      <c r="E1" s="144" t="s">
        <v>226</v>
      </c>
      <c r="F1" s="145"/>
      <c r="G1" s="145"/>
      <c r="H1" s="145"/>
    </row>
    <row r="2" spans="5:8" ht="12.75">
      <c r="E2" s="145"/>
      <c r="F2" s="145"/>
      <c r="G2" s="145"/>
      <c r="H2" s="145"/>
    </row>
    <row r="3" spans="5:8" ht="12.75">
      <c r="E3" s="145"/>
      <c r="F3" s="145"/>
      <c r="G3" s="145"/>
      <c r="H3" s="145"/>
    </row>
    <row r="4" spans="5:8" ht="12.75">
      <c r="E4" s="10"/>
      <c r="F4" s="10"/>
      <c r="G4" s="10"/>
      <c r="H4" s="10"/>
    </row>
    <row r="5" spans="2:8" ht="20.25">
      <c r="B5" s="137" t="s">
        <v>8</v>
      </c>
      <c r="C5" s="137"/>
      <c r="D5" s="137"/>
      <c r="E5" s="137"/>
      <c r="F5" s="137"/>
      <c r="G5" s="137"/>
      <c r="H5" s="137"/>
    </row>
    <row r="6" spans="2:8" ht="20.25">
      <c r="B6" s="137" t="s">
        <v>195</v>
      </c>
      <c r="C6" s="137"/>
      <c r="D6" s="137"/>
      <c r="E6" s="137"/>
      <c r="F6" s="137"/>
      <c r="G6" s="137"/>
      <c r="H6" s="137"/>
    </row>
    <row r="7" spans="2:12" ht="21.75" customHeight="1">
      <c r="B7" s="141"/>
      <c r="C7" s="141"/>
      <c r="D7" s="141"/>
      <c r="E7" s="141"/>
      <c r="F7" s="141"/>
      <c r="G7" s="141"/>
      <c r="H7" s="141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39" t="s">
        <v>2</v>
      </c>
      <c r="B9" s="138" t="s">
        <v>3</v>
      </c>
      <c r="C9" s="142" t="s">
        <v>25</v>
      </c>
      <c r="D9" s="138" t="s">
        <v>7</v>
      </c>
      <c r="E9" s="138" t="s">
        <v>1</v>
      </c>
      <c r="F9" s="138"/>
      <c r="G9" s="138"/>
      <c r="H9" s="138"/>
    </row>
    <row r="10" spans="1:13" ht="84" customHeight="1">
      <c r="A10" s="140"/>
      <c r="B10" s="138"/>
      <c r="C10" s="143"/>
      <c r="D10" s="138"/>
      <c r="E10" s="2" t="s">
        <v>24</v>
      </c>
      <c r="F10" s="2" t="s">
        <v>26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22</v>
      </c>
      <c r="C13" s="13">
        <f aca="true" t="shared" si="0" ref="C13:H13">C14+C15+C323</f>
        <v>140004.76299999998</v>
      </c>
      <c r="D13" s="13">
        <f t="shared" si="0"/>
        <v>122977.64199999999</v>
      </c>
      <c r="E13" s="13">
        <f t="shared" si="0"/>
        <v>113736.742</v>
      </c>
      <c r="F13" s="13">
        <f t="shared" si="0"/>
        <v>0</v>
      </c>
      <c r="G13" s="13">
        <f t="shared" si="0"/>
        <v>429</v>
      </c>
      <c r="H13" s="13">
        <f t="shared" si="0"/>
        <v>8811.9</v>
      </c>
      <c r="I13" s="7"/>
      <c r="L13" s="4"/>
      <c r="M13" s="4"/>
    </row>
    <row r="14" spans="1:13" ht="45" customHeight="1" hidden="1">
      <c r="A14" s="12"/>
      <c r="B14" s="30" t="s">
        <v>71</v>
      </c>
      <c r="C14" s="13">
        <f aca="true" t="shared" si="1" ref="C14:H14">C17+C36+C53+C264+C289</f>
        <v>19028.200000000004</v>
      </c>
      <c r="D14" s="13">
        <f t="shared" si="1"/>
        <v>18964.200000000004</v>
      </c>
      <c r="E14" s="13">
        <f t="shared" si="1"/>
        <v>18964.200000000004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3">
        <f>C47+C89+C93+C154+C164+C174+C180+C273+C280+C294+C315+C318+C321</f>
        <v>120546.56299999998</v>
      </c>
      <c r="J14" s="42">
        <f>E17+E36+E53+E264+E289</f>
        <v>18964.200000000004</v>
      </c>
      <c r="L14" s="4"/>
      <c r="M14" s="4"/>
    </row>
    <row r="15" spans="1:13" ht="45" customHeight="1" hidden="1">
      <c r="A15" s="12"/>
      <c r="B15" s="30" t="s">
        <v>72</v>
      </c>
      <c r="C15" s="48">
        <f>C47+C89+C93+C154+C164+C174+C180+C273+C281+C294+C315+C318+C321</f>
        <v>120546.56299999998</v>
      </c>
      <c r="D15" s="13">
        <f>D47+D89+D93+D154+D164+D174+D180+D273+D281+D294+D315+D318+D321</f>
        <v>103584.442</v>
      </c>
      <c r="E15" s="13">
        <f>E47+E89+E93+E154+E164+E174+E180+E273+E281+E294+E315+E318+E321</f>
        <v>94772.542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8811.9</v>
      </c>
      <c r="I15" s="7">
        <v>0.2</v>
      </c>
      <c r="J15" s="42" t="s">
        <v>192</v>
      </c>
      <c r="L15" s="4"/>
      <c r="M15" s="4"/>
    </row>
    <row r="16" spans="1:13" ht="45" customHeight="1">
      <c r="A16" s="12">
        <v>6015</v>
      </c>
      <c r="B16" s="40" t="s">
        <v>159</v>
      </c>
      <c r="C16" s="13">
        <f aca="true" t="shared" si="2" ref="C16:H16">C17</f>
        <v>137.69999999999996</v>
      </c>
      <c r="D16" s="13">
        <f t="shared" si="2"/>
        <v>137.69999999999996</v>
      </c>
      <c r="E16" s="13">
        <f t="shared" si="2"/>
        <v>137.69999999999996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60" customFormat="1" ht="45" customHeight="1" hidden="1">
      <c r="A17" s="56">
        <v>6015</v>
      </c>
      <c r="B17" s="57" t="s">
        <v>71</v>
      </c>
      <c r="C17" s="132">
        <f aca="true" t="shared" si="3" ref="C17:H17">SUM(C18:C34)</f>
        <v>137.69999999999996</v>
      </c>
      <c r="D17" s="132">
        <f t="shared" si="3"/>
        <v>137.69999999999996</v>
      </c>
      <c r="E17" s="132">
        <f t="shared" si="3"/>
        <v>137.69999999999996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9"/>
      <c r="L17" s="61"/>
      <c r="M17" s="61"/>
    </row>
    <row r="18" spans="1:13" s="15" customFormat="1" ht="45" customHeight="1">
      <c r="A18" s="20"/>
      <c r="B18" s="68" t="s">
        <v>28</v>
      </c>
      <c r="C18" s="48">
        <v>8.1</v>
      </c>
      <c r="D18" s="48">
        <f aca="true" t="shared" si="4" ref="D18:D34">SUM(E18:H18)</f>
        <v>8.1</v>
      </c>
      <c r="E18" s="69">
        <v>8.1</v>
      </c>
      <c r="F18" s="69"/>
      <c r="G18" s="69"/>
      <c r="H18" s="69"/>
      <c r="I18" s="14"/>
      <c r="L18" s="16"/>
      <c r="M18" s="16"/>
    </row>
    <row r="19" spans="1:13" s="15" customFormat="1" ht="45" customHeight="1">
      <c r="A19" s="20"/>
      <c r="B19" s="68" t="s">
        <v>29</v>
      </c>
      <c r="C19" s="48">
        <v>8.1</v>
      </c>
      <c r="D19" s="48">
        <f t="shared" si="4"/>
        <v>8.1</v>
      </c>
      <c r="E19" s="69">
        <v>8.1</v>
      </c>
      <c r="F19" s="69"/>
      <c r="G19" s="69"/>
      <c r="H19" s="69"/>
      <c r="I19" s="14"/>
      <c r="L19" s="16"/>
      <c r="M19" s="16"/>
    </row>
    <row r="20" spans="1:13" s="15" customFormat="1" ht="45" customHeight="1">
      <c r="A20" s="20"/>
      <c r="B20" s="68" t="s">
        <v>30</v>
      </c>
      <c r="C20" s="48">
        <v>8.1</v>
      </c>
      <c r="D20" s="48">
        <f t="shared" si="4"/>
        <v>8.1</v>
      </c>
      <c r="E20" s="69">
        <v>8.1</v>
      </c>
      <c r="F20" s="69"/>
      <c r="G20" s="69"/>
      <c r="H20" s="69"/>
      <c r="I20" s="14"/>
      <c r="L20" s="16"/>
      <c r="M20" s="16"/>
    </row>
    <row r="21" spans="1:13" s="15" customFormat="1" ht="45" customHeight="1">
      <c r="A21" s="20"/>
      <c r="B21" s="68" t="s">
        <v>31</v>
      </c>
      <c r="C21" s="48">
        <v>8.1</v>
      </c>
      <c r="D21" s="48">
        <f t="shared" si="4"/>
        <v>8.1</v>
      </c>
      <c r="E21" s="69">
        <v>8.1</v>
      </c>
      <c r="F21" s="69"/>
      <c r="G21" s="69"/>
      <c r="H21" s="69"/>
      <c r="I21" s="14"/>
      <c r="L21" s="16"/>
      <c r="M21" s="16"/>
    </row>
    <row r="22" spans="1:13" s="15" customFormat="1" ht="45" customHeight="1">
      <c r="A22" s="20"/>
      <c r="B22" s="68" t="s">
        <v>32</v>
      </c>
      <c r="C22" s="48">
        <v>8.1</v>
      </c>
      <c r="D22" s="48">
        <f t="shared" si="4"/>
        <v>8.1</v>
      </c>
      <c r="E22" s="69">
        <v>8.1</v>
      </c>
      <c r="F22" s="69"/>
      <c r="G22" s="69"/>
      <c r="H22" s="69"/>
      <c r="I22" s="14"/>
      <c r="L22" s="16"/>
      <c r="M22" s="16"/>
    </row>
    <row r="23" spans="1:13" s="15" customFormat="1" ht="45" customHeight="1">
      <c r="A23" s="20"/>
      <c r="B23" s="68" t="s">
        <v>33</v>
      </c>
      <c r="C23" s="48">
        <v>8.1</v>
      </c>
      <c r="D23" s="48">
        <f t="shared" si="4"/>
        <v>8.1</v>
      </c>
      <c r="E23" s="69">
        <v>8.1</v>
      </c>
      <c r="F23" s="69"/>
      <c r="G23" s="69"/>
      <c r="H23" s="69"/>
      <c r="I23" s="14"/>
      <c r="L23" s="16"/>
      <c r="M23" s="16"/>
    </row>
    <row r="24" spans="1:13" s="15" customFormat="1" ht="45" customHeight="1">
      <c r="A24" s="20"/>
      <c r="B24" s="68" t="s">
        <v>33</v>
      </c>
      <c r="C24" s="48">
        <v>8.1</v>
      </c>
      <c r="D24" s="48">
        <f t="shared" si="4"/>
        <v>8.1</v>
      </c>
      <c r="E24" s="69">
        <v>8.1</v>
      </c>
      <c r="F24" s="69"/>
      <c r="G24" s="69"/>
      <c r="H24" s="69"/>
      <c r="I24" s="14"/>
      <c r="L24" s="16"/>
      <c r="M24" s="16"/>
    </row>
    <row r="25" spans="1:13" s="15" customFormat="1" ht="45" customHeight="1">
      <c r="A25" s="20"/>
      <c r="B25" s="68" t="s">
        <v>34</v>
      </c>
      <c r="C25" s="48">
        <v>8.1</v>
      </c>
      <c r="D25" s="48">
        <f t="shared" si="4"/>
        <v>8.1</v>
      </c>
      <c r="E25" s="69">
        <v>8.1</v>
      </c>
      <c r="F25" s="69"/>
      <c r="G25" s="69"/>
      <c r="H25" s="69"/>
      <c r="I25" s="14"/>
      <c r="L25" s="16"/>
      <c r="M25" s="16"/>
    </row>
    <row r="26" spans="1:13" s="15" customFormat="1" ht="45" customHeight="1">
      <c r="A26" s="20"/>
      <c r="B26" s="68" t="s">
        <v>35</v>
      </c>
      <c r="C26" s="48">
        <v>8.1</v>
      </c>
      <c r="D26" s="48">
        <f t="shared" si="4"/>
        <v>8.1</v>
      </c>
      <c r="E26" s="69">
        <v>8.1</v>
      </c>
      <c r="F26" s="69"/>
      <c r="G26" s="69"/>
      <c r="H26" s="69"/>
      <c r="I26" s="14"/>
      <c r="L26" s="16"/>
      <c r="M26" s="16"/>
    </row>
    <row r="27" spans="1:13" s="15" customFormat="1" ht="45" customHeight="1">
      <c r="A27" s="20"/>
      <c r="B27" s="68" t="s">
        <v>36</v>
      </c>
      <c r="C27" s="48">
        <v>8.1</v>
      </c>
      <c r="D27" s="48">
        <f t="shared" si="4"/>
        <v>8.1</v>
      </c>
      <c r="E27" s="69">
        <v>8.1</v>
      </c>
      <c r="F27" s="69"/>
      <c r="G27" s="69"/>
      <c r="H27" s="69"/>
      <c r="I27" s="14"/>
      <c r="L27" s="16"/>
      <c r="M27" s="16"/>
    </row>
    <row r="28" spans="1:13" s="15" customFormat="1" ht="45" customHeight="1">
      <c r="A28" s="20"/>
      <c r="B28" s="68" t="s">
        <v>37</v>
      </c>
      <c r="C28" s="48">
        <v>8.1</v>
      </c>
      <c r="D28" s="48">
        <f t="shared" si="4"/>
        <v>8.1</v>
      </c>
      <c r="E28" s="69">
        <v>8.1</v>
      </c>
      <c r="F28" s="69"/>
      <c r="G28" s="69"/>
      <c r="H28" s="69"/>
      <c r="I28" s="14"/>
      <c r="L28" s="16"/>
      <c r="M28" s="16"/>
    </row>
    <row r="29" spans="1:13" s="15" customFormat="1" ht="45" customHeight="1">
      <c r="A29" s="20"/>
      <c r="B29" s="68" t="s">
        <v>38</v>
      </c>
      <c r="C29" s="48">
        <v>8.1</v>
      </c>
      <c r="D29" s="48">
        <f t="shared" si="4"/>
        <v>8.1</v>
      </c>
      <c r="E29" s="69">
        <v>8.1</v>
      </c>
      <c r="F29" s="69"/>
      <c r="G29" s="69"/>
      <c r="H29" s="69"/>
      <c r="I29" s="14"/>
      <c r="L29" s="16"/>
      <c r="M29" s="16"/>
    </row>
    <row r="30" spans="1:13" s="15" customFormat="1" ht="45" customHeight="1">
      <c r="A30" s="20"/>
      <c r="B30" s="68" t="s">
        <v>39</v>
      </c>
      <c r="C30" s="48">
        <v>8.1</v>
      </c>
      <c r="D30" s="48">
        <f t="shared" si="4"/>
        <v>8.1</v>
      </c>
      <c r="E30" s="69">
        <v>8.1</v>
      </c>
      <c r="F30" s="69"/>
      <c r="G30" s="69"/>
      <c r="H30" s="69"/>
      <c r="I30" s="14"/>
      <c r="L30" s="16"/>
      <c r="M30" s="16"/>
    </row>
    <row r="31" spans="1:13" s="15" customFormat="1" ht="45" customHeight="1">
      <c r="A31" s="20"/>
      <c r="B31" s="68" t="s">
        <v>40</v>
      </c>
      <c r="C31" s="48">
        <v>8.1</v>
      </c>
      <c r="D31" s="48">
        <f t="shared" si="4"/>
        <v>8.1</v>
      </c>
      <c r="E31" s="69">
        <v>8.1</v>
      </c>
      <c r="F31" s="69"/>
      <c r="G31" s="69"/>
      <c r="H31" s="69"/>
      <c r="I31" s="14"/>
      <c r="L31" s="16"/>
      <c r="M31" s="16"/>
    </row>
    <row r="32" spans="1:13" s="15" customFormat="1" ht="45" customHeight="1">
      <c r="A32" s="20"/>
      <c r="B32" s="68" t="s">
        <v>41</v>
      </c>
      <c r="C32" s="48">
        <v>8.1</v>
      </c>
      <c r="D32" s="48">
        <f t="shared" si="4"/>
        <v>8.1</v>
      </c>
      <c r="E32" s="69">
        <v>8.1</v>
      </c>
      <c r="F32" s="69"/>
      <c r="G32" s="69"/>
      <c r="H32" s="69"/>
      <c r="I32" s="14"/>
      <c r="L32" s="16"/>
      <c r="M32" s="16"/>
    </row>
    <row r="33" spans="1:13" s="15" customFormat="1" ht="45" customHeight="1">
      <c r="A33" s="20"/>
      <c r="B33" s="68" t="s">
        <v>42</v>
      </c>
      <c r="C33" s="48">
        <v>8.1</v>
      </c>
      <c r="D33" s="48">
        <f t="shared" si="4"/>
        <v>8.1</v>
      </c>
      <c r="E33" s="69">
        <v>8.1</v>
      </c>
      <c r="F33" s="69"/>
      <c r="G33" s="69"/>
      <c r="H33" s="69"/>
      <c r="I33" s="14"/>
      <c r="L33" s="16"/>
      <c r="M33" s="16"/>
    </row>
    <row r="34" spans="1:13" s="15" customFormat="1" ht="45" customHeight="1">
      <c r="A34" s="20"/>
      <c r="B34" s="68" t="s">
        <v>43</v>
      </c>
      <c r="C34" s="48">
        <v>8.1</v>
      </c>
      <c r="D34" s="48">
        <f t="shared" si="4"/>
        <v>8.1</v>
      </c>
      <c r="E34" s="69">
        <v>8.1</v>
      </c>
      <c r="F34" s="69"/>
      <c r="G34" s="69"/>
      <c r="H34" s="69"/>
      <c r="I34" s="14"/>
      <c r="L34" s="16"/>
      <c r="M34" s="16"/>
    </row>
    <row r="35" spans="1:13" s="15" customFormat="1" ht="45" customHeight="1">
      <c r="A35" s="20">
        <v>6030</v>
      </c>
      <c r="B35" s="62" t="s">
        <v>44</v>
      </c>
      <c r="C35" s="48">
        <f aca="true" t="shared" si="5" ref="C35:H35">SUM(C37:C47)</f>
        <v>8939.4</v>
      </c>
      <c r="D35" s="48">
        <f t="shared" si="5"/>
        <v>8139.299999999999</v>
      </c>
      <c r="E35" s="48">
        <f t="shared" si="5"/>
        <v>8139.299999999999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70" t="s">
        <v>71</v>
      </c>
      <c r="C36" s="49">
        <f>SUM(C37:C46)</f>
        <v>8089.799999999999</v>
      </c>
      <c r="D36" s="49">
        <f>SUM(D37:D46)</f>
        <v>8089.699999999999</v>
      </c>
      <c r="E36" s="49">
        <f>SUM(E37:E45)</f>
        <v>8089.699999999999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>
      <c r="A37" s="20"/>
      <c r="B37" s="64" t="s">
        <v>45</v>
      </c>
      <c r="C37" s="43">
        <v>256.1</v>
      </c>
      <c r="D37" s="44">
        <f>SUM(E37:H37)</f>
        <v>256.1</v>
      </c>
      <c r="E37" s="18">
        <v>256.1</v>
      </c>
      <c r="F37" s="18"/>
      <c r="G37" s="18"/>
      <c r="H37" s="18"/>
      <c r="I37" s="14"/>
      <c r="L37" s="16"/>
      <c r="M37" s="16"/>
    </row>
    <row r="38" spans="1:13" s="15" customFormat="1" ht="37.5" customHeight="1">
      <c r="A38" s="20"/>
      <c r="B38" s="71" t="s">
        <v>46</v>
      </c>
      <c r="C38" s="43">
        <v>26.6</v>
      </c>
      <c r="D38" s="44">
        <f aca="true" t="shared" si="6" ref="D38:D51">SUM(E38:H38)</f>
        <v>26.6</v>
      </c>
      <c r="E38" s="18">
        <v>26.6</v>
      </c>
      <c r="F38" s="18"/>
      <c r="G38" s="18"/>
      <c r="H38" s="18"/>
      <c r="I38" s="14"/>
      <c r="L38" s="16"/>
      <c r="M38" s="16"/>
    </row>
    <row r="39" spans="1:13" s="15" customFormat="1" ht="27.75" customHeight="1">
      <c r="A39" s="20"/>
      <c r="B39" s="72" t="s">
        <v>47</v>
      </c>
      <c r="C39" s="43">
        <v>749.6</v>
      </c>
      <c r="D39" s="44">
        <f t="shared" si="6"/>
        <v>749.5</v>
      </c>
      <c r="E39" s="18">
        <v>749.5</v>
      </c>
      <c r="F39" s="18"/>
      <c r="G39" s="18"/>
      <c r="H39" s="18"/>
      <c r="I39" s="14"/>
      <c r="L39" s="16"/>
      <c r="M39" s="16"/>
    </row>
    <row r="40" spans="1:13" s="15" customFormat="1" ht="30.75" customHeight="1">
      <c r="A40" s="73"/>
      <c r="B40" s="74" t="s">
        <v>48</v>
      </c>
      <c r="C40" s="75">
        <v>2023.3</v>
      </c>
      <c r="D40" s="76">
        <f t="shared" si="6"/>
        <v>2023.3</v>
      </c>
      <c r="E40" s="77">
        <v>2023.3</v>
      </c>
      <c r="F40" s="77"/>
      <c r="G40" s="77"/>
      <c r="H40" s="77"/>
      <c r="I40" s="14"/>
      <c r="L40" s="16"/>
      <c r="M40" s="16"/>
    </row>
    <row r="41" spans="1:13" s="15" customFormat="1" ht="30.75" customHeight="1">
      <c r="A41" s="78"/>
      <c r="B41" s="64" t="s">
        <v>49</v>
      </c>
      <c r="C41" s="79">
        <v>3069.6</v>
      </c>
      <c r="D41" s="76">
        <f t="shared" si="6"/>
        <v>3069.6</v>
      </c>
      <c r="E41" s="18">
        <v>3069.6</v>
      </c>
      <c r="F41" s="18"/>
      <c r="G41" s="18"/>
      <c r="H41" s="18"/>
      <c r="I41" s="14"/>
      <c r="L41" s="16"/>
      <c r="M41" s="16"/>
    </row>
    <row r="42" spans="1:13" s="15" customFormat="1" ht="30.75" customHeight="1">
      <c r="A42" s="78"/>
      <c r="B42" s="80" t="s">
        <v>50</v>
      </c>
      <c r="C42" s="43">
        <v>506.7</v>
      </c>
      <c r="D42" s="76">
        <f t="shared" si="6"/>
        <v>506.7</v>
      </c>
      <c r="E42" s="18">
        <v>506.7</v>
      </c>
      <c r="F42" s="18"/>
      <c r="G42" s="18"/>
      <c r="H42" s="18"/>
      <c r="I42" s="14"/>
      <c r="L42" s="16"/>
      <c r="M42" s="16"/>
    </row>
    <row r="43" spans="1:13" s="15" customFormat="1" ht="30.75" customHeight="1">
      <c r="A43" s="78"/>
      <c r="B43" s="80" t="s">
        <v>51</v>
      </c>
      <c r="C43" s="43">
        <v>1422.1</v>
      </c>
      <c r="D43" s="76">
        <f t="shared" si="6"/>
        <v>1422.1</v>
      </c>
      <c r="E43" s="18">
        <v>1422.1</v>
      </c>
      <c r="F43" s="18"/>
      <c r="G43" s="18"/>
      <c r="H43" s="18"/>
      <c r="I43" s="14"/>
      <c r="L43" s="16"/>
      <c r="M43" s="16"/>
    </row>
    <row r="44" spans="1:13" s="15" customFormat="1" ht="30.75" customHeight="1">
      <c r="A44" s="78"/>
      <c r="B44" s="80" t="s">
        <v>52</v>
      </c>
      <c r="C44" s="43">
        <v>18.9</v>
      </c>
      <c r="D44" s="76">
        <f t="shared" si="6"/>
        <v>18.9</v>
      </c>
      <c r="E44" s="18">
        <v>18.9</v>
      </c>
      <c r="F44" s="18"/>
      <c r="G44" s="18"/>
      <c r="H44" s="18"/>
      <c r="I44" s="14"/>
      <c r="L44" s="16"/>
      <c r="M44" s="16"/>
    </row>
    <row r="45" spans="1:13" s="15" customFormat="1" ht="30.75" customHeight="1">
      <c r="A45" s="81"/>
      <c r="B45" s="82" t="s">
        <v>53</v>
      </c>
      <c r="C45" s="75">
        <v>16.9</v>
      </c>
      <c r="D45" s="76">
        <f t="shared" si="6"/>
        <v>16.9</v>
      </c>
      <c r="E45" s="77">
        <v>16.9</v>
      </c>
      <c r="F45" s="77"/>
      <c r="G45" s="77"/>
      <c r="H45" s="77"/>
      <c r="I45" s="14"/>
      <c r="L45" s="16"/>
      <c r="M45" s="16"/>
    </row>
    <row r="46" spans="1:13" s="15" customFormat="1" ht="35.25" customHeight="1" hidden="1">
      <c r="A46" s="81"/>
      <c r="B46" s="82" t="s">
        <v>144</v>
      </c>
      <c r="C46" s="75">
        <v>0</v>
      </c>
      <c r="D46" s="76">
        <f t="shared" si="6"/>
        <v>0</v>
      </c>
      <c r="E46" s="77"/>
      <c r="F46" s="77"/>
      <c r="G46" s="77"/>
      <c r="H46" s="77"/>
      <c r="I46" s="14"/>
      <c r="L46" s="16"/>
      <c r="M46" s="16"/>
    </row>
    <row r="47" spans="1:13" s="85" customFormat="1" ht="30.75" customHeight="1" hidden="1">
      <c r="A47" s="83">
        <v>6030</v>
      </c>
      <c r="B47" s="84" t="s">
        <v>72</v>
      </c>
      <c r="C47" s="34">
        <f>SUM(C48:C50)-C49</f>
        <v>849.6</v>
      </c>
      <c r="D47" s="34">
        <f t="shared" si="6"/>
        <v>49.6</v>
      </c>
      <c r="E47" s="34">
        <f>SUM(E48:E50)-E49</f>
        <v>49.6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6"/>
      <c r="M47" s="86"/>
    </row>
    <row r="48" spans="1:13" s="85" customFormat="1" ht="30.75" customHeight="1">
      <c r="A48" s="78"/>
      <c r="B48" s="87" t="s">
        <v>73</v>
      </c>
      <c r="C48" s="43">
        <v>49.6</v>
      </c>
      <c r="D48" s="44">
        <f t="shared" si="6"/>
        <v>49.6</v>
      </c>
      <c r="E48" s="18">
        <v>49.6</v>
      </c>
      <c r="F48" s="18"/>
      <c r="G48" s="18"/>
      <c r="H48" s="18"/>
      <c r="I48" s="14"/>
      <c r="L48" s="86"/>
      <c r="M48" s="86"/>
    </row>
    <row r="49" spans="1:13" s="85" customFormat="1" ht="30.75" customHeight="1">
      <c r="A49" s="78"/>
      <c r="B49" s="88" t="s">
        <v>74</v>
      </c>
      <c r="C49" s="43">
        <v>49.6</v>
      </c>
      <c r="D49" s="44">
        <f t="shared" si="6"/>
        <v>49.6</v>
      </c>
      <c r="E49" s="18">
        <v>49.6</v>
      </c>
      <c r="F49" s="18"/>
      <c r="G49" s="18"/>
      <c r="H49" s="18"/>
      <c r="I49" s="14"/>
      <c r="L49" s="86"/>
      <c r="M49" s="86"/>
    </row>
    <row r="50" spans="1:13" s="85" customFormat="1" ht="30.75" customHeight="1">
      <c r="A50" s="78"/>
      <c r="B50" s="87" t="s">
        <v>196</v>
      </c>
      <c r="C50" s="43">
        <v>800</v>
      </c>
      <c r="D50" s="44">
        <f t="shared" si="6"/>
        <v>0</v>
      </c>
      <c r="E50" s="18"/>
      <c r="F50" s="18"/>
      <c r="G50" s="18"/>
      <c r="H50" s="18"/>
      <c r="I50" s="14"/>
      <c r="L50" s="86"/>
      <c r="M50" s="86"/>
    </row>
    <row r="51" spans="1:13" s="85" customFormat="1" ht="30.75" customHeight="1">
      <c r="A51" s="78"/>
      <c r="B51" s="88" t="s">
        <v>74</v>
      </c>
      <c r="C51" s="43">
        <v>800</v>
      </c>
      <c r="D51" s="44">
        <f t="shared" si="6"/>
        <v>0</v>
      </c>
      <c r="E51" s="18"/>
      <c r="F51" s="18"/>
      <c r="G51" s="18"/>
      <c r="H51" s="18"/>
      <c r="I51" s="14"/>
      <c r="L51" s="86"/>
      <c r="M51" s="86"/>
    </row>
    <row r="52" spans="1:13" s="15" customFormat="1" ht="30.75" customHeight="1">
      <c r="A52" s="19">
        <v>7310</v>
      </c>
      <c r="B52" s="17" t="s">
        <v>54</v>
      </c>
      <c r="C52" s="45">
        <f>C53+C89</f>
        <v>7596.903000000004</v>
      </c>
      <c r="D52" s="45">
        <f>D53+D89</f>
        <v>7527.600000000004</v>
      </c>
      <c r="E52" s="45">
        <f>E53+E89</f>
        <v>7527.600000000004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9" t="s">
        <v>71</v>
      </c>
      <c r="C53" s="46">
        <f>SUM(C54:C88)-C58-C62-C64-C66-C68-C70-C72-C74-C76-C78-C80-C82-C84-C86-C88</f>
        <v>6830.2000000000035</v>
      </c>
      <c r="D53" s="46">
        <f aca="true" t="shared" si="7" ref="D53:D202">SUM(E53:H53)</f>
        <v>6792.800000000004</v>
      </c>
      <c r="E53" s="46">
        <f>E54+E59+E60+E55+E63+E65+E67+E69+E71+E73+E75+E77+E79+E81</f>
        <v>6792.800000000004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90"/>
      <c r="L53" s="16"/>
      <c r="M53" s="16"/>
    </row>
    <row r="54" spans="1:13" s="15" customFormat="1" ht="33.75" customHeight="1">
      <c r="A54" s="20"/>
      <c r="B54" s="91" t="s">
        <v>55</v>
      </c>
      <c r="C54" s="133">
        <v>964.2</v>
      </c>
      <c r="D54" s="133">
        <f t="shared" si="7"/>
        <v>964.2</v>
      </c>
      <c r="E54" s="21">
        <v>964.2</v>
      </c>
      <c r="F54" s="21"/>
      <c r="G54" s="21"/>
      <c r="H54" s="21"/>
      <c r="I54" s="14"/>
      <c r="L54" s="16"/>
      <c r="M54" s="16"/>
    </row>
    <row r="55" spans="1:13" s="15" customFormat="1" ht="33" customHeight="1">
      <c r="A55" s="78"/>
      <c r="B55" s="92" t="s">
        <v>56</v>
      </c>
      <c r="C55" s="43">
        <v>748.4</v>
      </c>
      <c r="D55" s="43">
        <f t="shared" si="7"/>
        <v>711</v>
      </c>
      <c r="E55" s="18">
        <v>711</v>
      </c>
      <c r="F55" s="18"/>
      <c r="G55" s="18"/>
      <c r="H55" s="18"/>
      <c r="I55" s="14"/>
      <c r="L55" s="16"/>
      <c r="M55" s="16"/>
    </row>
    <row r="56" spans="1:13" s="15" customFormat="1" ht="33.75" customHeight="1" hidden="1">
      <c r="A56" s="78"/>
      <c r="B56" s="93" t="s">
        <v>57</v>
      </c>
      <c r="C56" s="43">
        <v>0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8"/>
      <c r="B57" s="92" t="s">
        <v>58</v>
      </c>
      <c r="C57" s="43">
        <v>0</v>
      </c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8"/>
      <c r="B58" s="93" t="s">
        <v>59</v>
      </c>
      <c r="C58" s="43">
        <v>0</v>
      </c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>
      <c r="A59" s="78"/>
      <c r="B59" s="92" t="s">
        <v>145</v>
      </c>
      <c r="C59" s="43">
        <v>10.4</v>
      </c>
      <c r="D59" s="43">
        <f t="shared" si="7"/>
        <v>10.4</v>
      </c>
      <c r="E59" s="18">
        <v>10.4</v>
      </c>
      <c r="F59" s="18"/>
      <c r="G59" s="18"/>
      <c r="H59" s="18"/>
      <c r="I59" s="14"/>
      <c r="L59" s="16"/>
      <c r="M59" s="16"/>
    </row>
    <row r="60" spans="1:13" s="15" customFormat="1" ht="38.25" customHeight="1">
      <c r="A60" s="78"/>
      <c r="B60" s="92" t="s">
        <v>61</v>
      </c>
      <c r="C60" s="43">
        <v>4621.2</v>
      </c>
      <c r="D60" s="43">
        <f t="shared" si="7"/>
        <v>4621.2</v>
      </c>
      <c r="E60" s="18">
        <v>4621.2</v>
      </c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8"/>
      <c r="B61" s="116"/>
      <c r="C61" s="43">
        <v>0</v>
      </c>
      <c r="D61" s="43">
        <f t="shared" si="7"/>
        <v>0</v>
      </c>
      <c r="E61" s="18">
        <v>0</v>
      </c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8"/>
      <c r="B62" s="131"/>
      <c r="C62" s="43">
        <v>0</v>
      </c>
      <c r="D62" s="43">
        <f t="shared" si="7"/>
        <v>0</v>
      </c>
      <c r="E62" s="18">
        <v>0</v>
      </c>
      <c r="F62" s="18"/>
      <c r="G62" s="18"/>
      <c r="H62" s="18"/>
      <c r="I62" s="14"/>
      <c r="L62" s="16"/>
      <c r="M62" s="16"/>
    </row>
    <row r="63" spans="1:13" s="15" customFormat="1" ht="18" customHeight="1">
      <c r="A63" s="78"/>
      <c r="B63" s="80" t="s">
        <v>146</v>
      </c>
      <c r="C63" s="43">
        <v>48.6</v>
      </c>
      <c r="D63" s="43">
        <f t="shared" si="7"/>
        <v>48.6</v>
      </c>
      <c r="E63" s="18">
        <v>48.6</v>
      </c>
      <c r="F63" s="18"/>
      <c r="G63" s="18"/>
      <c r="H63" s="18"/>
      <c r="I63" s="14"/>
      <c r="L63" s="16"/>
      <c r="M63" s="16"/>
    </row>
    <row r="64" spans="1:13" s="15" customFormat="1" ht="18" customHeight="1">
      <c r="A64" s="78"/>
      <c r="B64" s="94" t="s">
        <v>59</v>
      </c>
      <c r="C64" s="43">
        <v>48.6</v>
      </c>
      <c r="D64" s="43">
        <f t="shared" si="7"/>
        <v>48.6</v>
      </c>
      <c r="E64" s="18">
        <v>48.6</v>
      </c>
      <c r="F64" s="18"/>
      <c r="G64" s="18"/>
      <c r="H64" s="18"/>
      <c r="I64" s="14"/>
      <c r="L64" s="16"/>
      <c r="M64" s="16"/>
    </row>
    <row r="65" spans="1:13" s="15" customFormat="1" ht="18" customHeight="1">
      <c r="A65" s="78"/>
      <c r="B65" s="80" t="s">
        <v>147</v>
      </c>
      <c r="C65" s="43">
        <v>48.6</v>
      </c>
      <c r="D65" s="43">
        <f t="shared" si="7"/>
        <v>48.6</v>
      </c>
      <c r="E65" s="18">
        <v>48.6</v>
      </c>
      <c r="F65" s="18"/>
      <c r="G65" s="18"/>
      <c r="H65" s="18"/>
      <c r="I65" s="14"/>
      <c r="L65" s="16"/>
      <c r="M65" s="16"/>
    </row>
    <row r="66" spans="1:13" s="15" customFormat="1" ht="18" customHeight="1">
      <c r="A66" s="78"/>
      <c r="B66" s="94" t="s">
        <v>59</v>
      </c>
      <c r="C66" s="43">
        <v>48.6</v>
      </c>
      <c r="D66" s="43">
        <f t="shared" si="7"/>
        <v>48.6</v>
      </c>
      <c r="E66" s="18">
        <v>48.6</v>
      </c>
      <c r="F66" s="18"/>
      <c r="G66" s="18"/>
      <c r="H66" s="18"/>
      <c r="I66" s="14"/>
      <c r="L66" s="16"/>
      <c r="M66" s="16"/>
    </row>
    <row r="67" spans="1:13" s="15" customFormat="1" ht="18" customHeight="1">
      <c r="A67" s="78"/>
      <c r="B67" s="80" t="s">
        <v>148</v>
      </c>
      <c r="C67" s="43">
        <v>48.6</v>
      </c>
      <c r="D67" s="43">
        <f t="shared" si="7"/>
        <v>48.6</v>
      </c>
      <c r="E67" s="18">
        <v>48.6</v>
      </c>
      <c r="F67" s="18"/>
      <c r="G67" s="18"/>
      <c r="H67" s="18"/>
      <c r="I67" s="14"/>
      <c r="L67" s="16"/>
      <c r="M67" s="16"/>
    </row>
    <row r="68" spans="1:13" s="15" customFormat="1" ht="18" customHeight="1">
      <c r="A68" s="78"/>
      <c r="B68" s="94" t="s">
        <v>59</v>
      </c>
      <c r="C68" s="43">
        <v>48.6</v>
      </c>
      <c r="D68" s="43">
        <f t="shared" si="7"/>
        <v>48.6</v>
      </c>
      <c r="E68" s="18">
        <v>48.6</v>
      </c>
      <c r="F68" s="18"/>
      <c r="G68" s="18"/>
      <c r="H68" s="18"/>
      <c r="I68" s="14"/>
      <c r="L68" s="16"/>
      <c r="M68" s="16"/>
    </row>
    <row r="69" spans="1:13" s="15" customFormat="1" ht="18" customHeight="1">
      <c r="A69" s="78"/>
      <c r="B69" s="80" t="s">
        <v>149</v>
      </c>
      <c r="C69" s="43">
        <v>48.6</v>
      </c>
      <c r="D69" s="43">
        <f t="shared" si="7"/>
        <v>48.6</v>
      </c>
      <c r="E69" s="18">
        <v>48.6</v>
      </c>
      <c r="F69" s="18"/>
      <c r="G69" s="18"/>
      <c r="H69" s="18"/>
      <c r="I69" s="14"/>
      <c r="L69" s="16"/>
      <c r="M69" s="16"/>
    </row>
    <row r="70" spans="1:13" s="15" customFormat="1" ht="18" customHeight="1">
      <c r="A70" s="78"/>
      <c r="B70" s="94" t="s">
        <v>59</v>
      </c>
      <c r="C70" s="43">
        <v>48.6</v>
      </c>
      <c r="D70" s="43">
        <f t="shared" si="7"/>
        <v>48.6</v>
      </c>
      <c r="E70" s="18">
        <v>48.6</v>
      </c>
      <c r="F70" s="18"/>
      <c r="G70" s="18"/>
      <c r="H70" s="18"/>
      <c r="I70" s="14"/>
      <c r="L70" s="16"/>
      <c r="M70" s="16"/>
    </row>
    <row r="71" spans="1:13" s="15" customFormat="1" ht="18" customHeight="1">
      <c r="A71" s="78"/>
      <c r="B71" s="80" t="s">
        <v>150</v>
      </c>
      <c r="C71" s="43">
        <v>48.6</v>
      </c>
      <c r="D71" s="43">
        <f t="shared" si="7"/>
        <v>48.6</v>
      </c>
      <c r="E71" s="18">
        <v>48.6</v>
      </c>
      <c r="F71" s="18"/>
      <c r="G71" s="18"/>
      <c r="H71" s="18"/>
      <c r="I71" s="14"/>
      <c r="L71" s="16"/>
      <c r="M71" s="16"/>
    </row>
    <row r="72" spans="1:13" s="15" customFormat="1" ht="18" customHeight="1">
      <c r="A72" s="78"/>
      <c r="B72" s="94" t="s">
        <v>59</v>
      </c>
      <c r="C72" s="43">
        <v>48.6</v>
      </c>
      <c r="D72" s="43">
        <f t="shared" si="7"/>
        <v>48.6</v>
      </c>
      <c r="E72" s="18">
        <v>48.6</v>
      </c>
      <c r="F72" s="18"/>
      <c r="G72" s="18"/>
      <c r="H72" s="18"/>
      <c r="I72" s="14"/>
      <c r="L72" s="16"/>
      <c r="M72" s="16"/>
    </row>
    <row r="73" spans="1:13" s="15" customFormat="1" ht="18" customHeight="1">
      <c r="A73" s="78"/>
      <c r="B73" s="80" t="s">
        <v>151</v>
      </c>
      <c r="C73" s="43">
        <v>48.6</v>
      </c>
      <c r="D73" s="43">
        <f t="shared" si="7"/>
        <v>48.6</v>
      </c>
      <c r="E73" s="18">
        <v>48.6</v>
      </c>
      <c r="F73" s="18"/>
      <c r="G73" s="18"/>
      <c r="H73" s="18"/>
      <c r="I73" s="14"/>
      <c r="L73" s="16"/>
      <c r="M73" s="16"/>
    </row>
    <row r="74" spans="1:13" s="15" customFormat="1" ht="18" customHeight="1">
      <c r="A74" s="78"/>
      <c r="B74" s="94" t="s">
        <v>59</v>
      </c>
      <c r="C74" s="43">
        <v>48.6</v>
      </c>
      <c r="D74" s="43">
        <f t="shared" si="7"/>
        <v>48.6</v>
      </c>
      <c r="E74" s="18">
        <v>48.6</v>
      </c>
      <c r="F74" s="18"/>
      <c r="G74" s="18"/>
      <c r="H74" s="18"/>
      <c r="I74" s="14"/>
      <c r="L74" s="16"/>
      <c r="M74" s="16"/>
    </row>
    <row r="75" spans="1:13" s="15" customFormat="1" ht="18" customHeight="1">
      <c r="A75" s="78"/>
      <c r="B75" s="80" t="s">
        <v>152</v>
      </c>
      <c r="C75" s="43">
        <v>48.6</v>
      </c>
      <c r="D75" s="43">
        <f t="shared" si="7"/>
        <v>48.6</v>
      </c>
      <c r="E75" s="18">
        <v>48.6</v>
      </c>
      <c r="F75" s="18"/>
      <c r="G75" s="18"/>
      <c r="H75" s="18"/>
      <c r="I75" s="14"/>
      <c r="L75" s="16"/>
      <c r="M75" s="16"/>
    </row>
    <row r="76" spans="1:13" s="15" customFormat="1" ht="18" customHeight="1">
      <c r="A76" s="78"/>
      <c r="B76" s="94" t="s">
        <v>59</v>
      </c>
      <c r="C76" s="43">
        <v>48.6</v>
      </c>
      <c r="D76" s="43">
        <f t="shared" si="7"/>
        <v>48.6</v>
      </c>
      <c r="E76" s="18">
        <v>48.6</v>
      </c>
      <c r="F76" s="18"/>
      <c r="G76" s="18"/>
      <c r="H76" s="18"/>
      <c r="I76" s="14"/>
      <c r="L76" s="16"/>
      <c r="M76" s="16"/>
    </row>
    <row r="77" spans="1:13" s="15" customFormat="1" ht="18" customHeight="1">
      <c r="A77" s="78"/>
      <c r="B77" s="80" t="s">
        <v>153</v>
      </c>
      <c r="C77" s="43">
        <v>48.6</v>
      </c>
      <c r="D77" s="43">
        <f t="shared" si="7"/>
        <v>48.6</v>
      </c>
      <c r="E77" s="18">
        <v>48.6</v>
      </c>
      <c r="F77" s="18"/>
      <c r="G77" s="18"/>
      <c r="H77" s="18"/>
      <c r="I77" s="14"/>
      <c r="L77" s="16"/>
      <c r="M77" s="16"/>
    </row>
    <row r="78" spans="1:13" s="15" customFormat="1" ht="18" customHeight="1">
      <c r="A78" s="78"/>
      <c r="B78" s="94" t="s">
        <v>59</v>
      </c>
      <c r="C78" s="43">
        <v>48.6</v>
      </c>
      <c r="D78" s="43">
        <f t="shared" si="7"/>
        <v>48.6</v>
      </c>
      <c r="E78" s="18">
        <v>48.6</v>
      </c>
      <c r="F78" s="18"/>
      <c r="G78" s="18"/>
      <c r="H78" s="18"/>
      <c r="I78" s="14"/>
      <c r="L78" s="16"/>
      <c r="M78" s="16"/>
    </row>
    <row r="79" spans="1:13" s="15" customFormat="1" ht="18" customHeight="1">
      <c r="A79" s="78"/>
      <c r="B79" s="80" t="s">
        <v>154</v>
      </c>
      <c r="C79" s="43">
        <v>48.6</v>
      </c>
      <c r="D79" s="43">
        <f t="shared" si="7"/>
        <v>48.6</v>
      </c>
      <c r="E79" s="18">
        <v>48.6</v>
      </c>
      <c r="F79" s="18"/>
      <c r="G79" s="18"/>
      <c r="H79" s="18"/>
      <c r="I79" s="14"/>
      <c r="L79" s="16"/>
      <c r="M79" s="16"/>
    </row>
    <row r="80" spans="1:13" s="15" customFormat="1" ht="18" customHeight="1">
      <c r="A80" s="78"/>
      <c r="B80" s="94" t="s">
        <v>59</v>
      </c>
      <c r="C80" s="43">
        <v>48.6</v>
      </c>
      <c r="D80" s="43">
        <f t="shared" si="7"/>
        <v>48.6</v>
      </c>
      <c r="E80" s="18">
        <v>48.6</v>
      </c>
      <c r="F80" s="18"/>
      <c r="G80" s="18"/>
      <c r="H80" s="18"/>
      <c r="I80" s="14"/>
      <c r="L80" s="16"/>
      <c r="M80" s="16"/>
    </row>
    <row r="81" spans="1:13" s="15" customFormat="1" ht="18" customHeight="1">
      <c r="A81" s="78"/>
      <c r="B81" s="80" t="s">
        <v>155</v>
      </c>
      <c r="C81" s="43">
        <v>48.6</v>
      </c>
      <c r="D81" s="43">
        <f t="shared" si="7"/>
        <v>48.6</v>
      </c>
      <c r="E81" s="18">
        <v>48.6</v>
      </c>
      <c r="F81" s="18"/>
      <c r="G81" s="18"/>
      <c r="H81" s="18"/>
      <c r="I81" s="14"/>
      <c r="L81" s="16"/>
      <c r="M81" s="16"/>
    </row>
    <row r="82" spans="1:13" s="15" customFormat="1" ht="18" customHeight="1">
      <c r="A82" s="78"/>
      <c r="B82" s="94" t="s">
        <v>59</v>
      </c>
      <c r="C82" s="43">
        <v>48.6</v>
      </c>
      <c r="D82" s="43">
        <f t="shared" si="7"/>
        <v>48.6</v>
      </c>
      <c r="E82" s="18">
        <v>48.6</v>
      </c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8"/>
      <c r="B83" s="80" t="s">
        <v>158</v>
      </c>
      <c r="C83" s="43">
        <v>0</v>
      </c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8"/>
      <c r="B84" s="94" t="s">
        <v>59</v>
      </c>
      <c r="C84" s="43">
        <v>0</v>
      </c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8"/>
      <c r="B85" s="80" t="s">
        <v>156</v>
      </c>
      <c r="C85" s="43">
        <v>0</v>
      </c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8"/>
      <c r="B86" s="94" t="s">
        <v>59</v>
      </c>
      <c r="C86" s="43">
        <v>0</v>
      </c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8"/>
      <c r="B87" s="80" t="s">
        <v>157</v>
      </c>
      <c r="C87" s="43">
        <v>0</v>
      </c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8"/>
      <c r="B88" s="94" t="s">
        <v>59</v>
      </c>
      <c r="C88" s="43">
        <v>0</v>
      </c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5">
        <v>7310</v>
      </c>
      <c r="B89" s="96" t="s">
        <v>72</v>
      </c>
      <c r="C89" s="34">
        <f>SUM(C90)</f>
        <v>766.703</v>
      </c>
      <c r="D89" s="44">
        <f t="shared" si="7"/>
        <v>734.8</v>
      </c>
      <c r="E89" s="34">
        <v>734.8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31.5">
      <c r="A90" s="78"/>
      <c r="B90" s="97" t="s">
        <v>160</v>
      </c>
      <c r="C90" s="43">
        <v>766.703</v>
      </c>
      <c r="D90" s="43">
        <f t="shared" si="7"/>
        <v>4.6</v>
      </c>
      <c r="E90" s="18">
        <v>4.6</v>
      </c>
      <c r="F90" s="18"/>
      <c r="G90" s="18"/>
      <c r="H90" s="18"/>
      <c r="I90" s="14"/>
      <c r="L90" s="16"/>
      <c r="M90" s="16"/>
    </row>
    <row r="91" spans="1:13" s="15" customFormat="1" ht="18.75">
      <c r="A91" s="78"/>
      <c r="B91" s="94" t="s">
        <v>59</v>
      </c>
      <c r="C91" s="43">
        <v>4.6</v>
      </c>
      <c r="D91" s="43">
        <f t="shared" si="7"/>
        <v>4.6</v>
      </c>
      <c r="E91" s="18">
        <v>4.6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75</v>
      </c>
      <c r="C92" s="44">
        <f aca="true" t="shared" si="8" ref="C92:H92">C93</f>
        <v>33645.7</v>
      </c>
      <c r="D92" s="44">
        <f t="shared" si="8"/>
        <v>32430.900000000005</v>
      </c>
      <c r="E92" s="44">
        <f t="shared" si="8"/>
        <v>32430.900000000005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8">
        <v>7321</v>
      </c>
      <c r="B93" s="37" t="s">
        <v>72</v>
      </c>
      <c r="C93" s="34">
        <f>C95+C97+C99+C101+C103+C105+C107+C109+C110+C112+C113+C115+C117+C119+C121+C123+C125+C127+C129+C131+C133+C135+C137+C139+C141+C143+C145+C146+C147+C148+C149+C150+C151</f>
        <v>33645.7</v>
      </c>
      <c r="D93" s="34">
        <f>D95+D97+D99+D101+D103+D105+D107+D109+D110+D112+D113+D115+D117+D119+D121+D123+D125+D127+D129+D131+D133+D135+D137+D139+D141+D143+D145+D146+D147+D148+D149+D150+D151</f>
        <v>32430.900000000005</v>
      </c>
      <c r="E93" s="34">
        <f>E95+E97+E99+E101+E103+E105+E107+E109+E110+E112+E113+E115+E117+E119+E121+E123+E125+E127+E129+E131+E133+E135+E137+E139+E141+E143+E145+E146+E147+E148+E149+E150+E151</f>
        <v>32430.900000000005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90">
        <f>C95+C97+C99+C101+C103+C105+C107+C109+C110+C111+C112+C113+C115+C117+C119+C121+C123+C125+C127+C129+C131+C133+C135+C137+C139</f>
        <v>33309.5</v>
      </c>
      <c r="L93" s="16"/>
      <c r="M93" s="16"/>
    </row>
    <row r="94" spans="1:13" s="15" customFormat="1" ht="50.25" customHeight="1">
      <c r="A94" s="78"/>
      <c r="B94" s="23" t="s">
        <v>76</v>
      </c>
      <c r="C94" s="43">
        <v>0</v>
      </c>
      <c r="D94" s="43">
        <f t="shared" si="7"/>
        <v>0</v>
      </c>
      <c r="E94" s="18"/>
      <c r="F94" s="18"/>
      <c r="G94" s="18"/>
      <c r="H94" s="18"/>
      <c r="I94" s="14"/>
      <c r="L94" s="16"/>
      <c r="M94" s="16"/>
    </row>
    <row r="95" spans="1:13" s="15" customFormat="1" ht="41.25" customHeight="1">
      <c r="A95" s="78"/>
      <c r="B95" s="23" t="s">
        <v>77</v>
      </c>
      <c r="C95" s="43">
        <v>13043</v>
      </c>
      <c r="D95" s="43">
        <f t="shared" si="7"/>
        <v>13043</v>
      </c>
      <c r="E95" s="18">
        <v>13043</v>
      </c>
      <c r="F95" s="18"/>
      <c r="G95" s="18"/>
      <c r="H95" s="18"/>
      <c r="I95" s="90"/>
      <c r="L95" s="16"/>
      <c r="M95" s="16"/>
    </row>
    <row r="96" spans="1:13" s="15" customFormat="1" ht="27.75" customHeight="1">
      <c r="A96" s="78"/>
      <c r="B96" s="23" t="s">
        <v>78</v>
      </c>
      <c r="C96" s="43">
        <v>0</v>
      </c>
      <c r="D96" s="43">
        <f t="shared" si="7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27.75" customHeight="1">
      <c r="A97" s="78"/>
      <c r="B97" s="23" t="s">
        <v>79</v>
      </c>
      <c r="C97" s="43">
        <v>2326.3</v>
      </c>
      <c r="D97" s="43">
        <f t="shared" si="7"/>
        <v>2274.3</v>
      </c>
      <c r="E97" s="18">
        <v>2274.3</v>
      </c>
      <c r="F97" s="18"/>
      <c r="G97" s="18"/>
      <c r="H97" s="18"/>
      <c r="I97" s="14"/>
      <c r="L97" s="16"/>
      <c r="M97" s="16"/>
    </row>
    <row r="98" spans="1:13" s="15" customFormat="1" ht="27.75" customHeight="1">
      <c r="A98" s="78"/>
      <c r="B98" s="22" t="s">
        <v>74</v>
      </c>
      <c r="C98" s="43">
        <v>59.5</v>
      </c>
      <c r="D98" s="43">
        <f t="shared" si="7"/>
        <v>59.5</v>
      </c>
      <c r="E98" s="18">
        <v>59.5</v>
      </c>
      <c r="F98" s="18"/>
      <c r="G98" s="18"/>
      <c r="H98" s="18"/>
      <c r="I98" s="14"/>
      <c r="L98" s="16"/>
      <c r="M98" s="16"/>
    </row>
    <row r="99" spans="1:13" s="15" customFormat="1" ht="37.5" customHeight="1">
      <c r="A99" s="78"/>
      <c r="B99" s="23" t="s">
        <v>80</v>
      </c>
      <c r="C99" s="43">
        <v>2628.9</v>
      </c>
      <c r="D99" s="43">
        <f t="shared" si="7"/>
        <v>2624.4</v>
      </c>
      <c r="E99" s="18">
        <v>2624.4</v>
      </c>
      <c r="F99" s="18"/>
      <c r="G99" s="18"/>
      <c r="H99" s="18"/>
      <c r="I99" s="14"/>
      <c r="L99" s="16"/>
      <c r="M99" s="16"/>
    </row>
    <row r="100" spans="1:13" s="15" customFormat="1" ht="37.5" customHeight="1">
      <c r="A100" s="78"/>
      <c r="B100" s="22" t="s">
        <v>74</v>
      </c>
      <c r="C100" s="43">
        <v>61.1</v>
      </c>
      <c r="D100" s="43">
        <f t="shared" si="7"/>
        <v>61.1</v>
      </c>
      <c r="E100" s="18">
        <v>61.1</v>
      </c>
      <c r="F100" s="18"/>
      <c r="G100" s="18"/>
      <c r="H100" s="18"/>
      <c r="I100" s="14"/>
      <c r="L100" s="16"/>
      <c r="M100" s="16"/>
    </row>
    <row r="101" spans="1:13" s="15" customFormat="1" ht="25.5" customHeight="1">
      <c r="A101" s="78"/>
      <c r="B101" s="23" t="s">
        <v>81</v>
      </c>
      <c r="C101" s="43">
        <v>7.8</v>
      </c>
      <c r="D101" s="43">
        <f t="shared" si="7"/>
        <v>7.8</v>
      </c>
      <c r="E101" s="18">
        <v>7.8</v>
      </c>
      <c r="F101" s="18"/>
      <c r="G101" s="18"/>
      <c r="H101" s="18"/>
      <c r="I101" s="14"/>
      <c r="L101" s="16"/>
      <c r="M101" s="16"/>
    </row>
    <row r="102" spans="1:13" s="15" customFormat="1" ht="25.5" customHeight="1">
      <c r="A102" s="78"/>
      <c r="B102" s="22" t="s">
        <v>74</v>
      </c>
      <c r="C102" s="43">
        <v>7.8</v>
      </c>
      <c r="D102" s="43">
        <f t="shared" si="7"/>
        <v>7.8</v>
      </c>
      <c r="E102" s="18">
        <v>7.8</v>
      </c>
      <c r="F102" s="18"/>
      <c r="G102" s="18"/>
      <c r="H102" s="18"/>
      <c r="I102" s="14"/>
      <c r="L102" s="16"/>
      <c r="M102" s="16"/>
    </row>
    <row r="103" spans="1:13" s="15" customFormat="1" ht="33.75" customHeight="1">
      <c r="A103" s="78"/>
      <c r="B103" s="23" t="s">
        <v>134</v>
      </c>
      <c r="C103" s="43">
        <v>1457.7</v>
      </c>
      <c r="D103" s="43">
        <f t="shared" si="7"/>
        <v>1277.3</v>
      </c>
      <c r="E103" s="18">
        <v>1277.3</v>
      </c>
      <c r="F103" s="18"/>
      <c r="G103" s="18"/>
      <c r="H103" s="18"/>
      <c r="I103" s="14"/>
      <c r="L103" s="16"/>
      <c r="M103" s="16"/>
    </row>
    <row r="104" spans="1:13" s="15" customFormat="1" ht="33.75" customHeight="1">
      <c r="A104" s="78"/>
      <c r="B104" s="22" t="s">
        <v>74</v>
      </c>
      <c r="C104" s="43">
        <v>56.3</v>
      </c>
      <c r="D104" s="43">
        <f t="shared" si="7"/>
        <v>56.3</v>
      </c>
      <c r="E104" s="18">
        <v>56.3</v>
      </c>
      <c r="F104" s="18"/>
      <c r="G104" s="18"/>
      <c r="H104" s="18"/>
      <c r="I104" s="14"/>
      <c r="L104" s="16"/>
      <c r="M104" s="16"/>
    </row>
    <row r="105" spans="1:13" s="15" customFormat="1" ht="47.25">
      <c r="A105" s="78"/>
      <c r="B105" s="23" t="s">
        <v>136</v>
      </c>
      <c r="C105" s="43">
        <v>270</v>
      </c>
      <c r="D105" s="43">
        <f t="shared" si="7"/>
        <v>249.4</v>
      </c>
      <c r="E105" s="18">
        <v>249.4</v>
      </c>
      <c r="F105" s="18"/>
      <c r="G105" s="18"/>
      <c r="H105" s="18"/>
      <c r="I105" s="14"/>
      <c r="L105" s="16"/>
      <c r="M105" s="16"/>
    </row>
    <row r="106" spans="1:13" s="15" customFormat="1" ht="18.75">
      <c r="A106" s="78"/>
      <c r="B106" s="22" t="s">
        <v>74</v>
      </c>
      <c r="C106" s="43">
        <v>250</v>
      </c>
      <c r="D106" s="43">
        <f t="shared" si="7"/>
        <v>249.4</v>
      </c>
      <c r="E106" s="18">
        <v>249.4</v>
      </c>
      <c r="F106" s="18"/>
      <c r="G106" s="18"/>
      <c r="H106" s="18"/>
      <c r="I106" s="14"/>
      <c r="L106" s="16"/>
      <c r="M106" s="16"/>
    </row>
    <row r="107" spans="1:13" s="15" customFormat="1" ht="18.75">
      <c r="A107" s="78"/>
      <c r="B107" s="23" t="s">
        <v>135</v>
      </c>
      <c r="C107" s="43">
        <v>3672.3</v>
      </c>
      <c r="D107" s="43">
        <f t="shared" si="7"/>
        <v>3625.5</v>
      </c>
      <c r="E107" s="18">
        <v>3625.5</v>
      </c>
      <c r="F107" s="18"/>
      <c r="G107" s="18"/>
      <c r="H107" s="18"/>
      <c r="I107" s="14"/>
      <c r="L107" s="16"/>
      <c r="M107" s="16"/>
    </row>
    <row r="108" spans="1:13" s="15" customFormat="1" ht="18.75">
      <c r="A108" s="78"/>
      <c r="B108" s="22" t="s">
        <v>74</v>
      </c>
      <c r="C108" s="43">
        <v>61.8</v>
      </c>
      <c r="D108" s="43">
        <f t="shared" si="7"/>
        <v>61.8</v>
      </c>
      <c r="E108" s="18">
        <v>61.8</v>
      </c>
      <c r="F108" s="18"/>
      <c r="G108" s="18"/>
      <c r="H108" s="18"/>
      <c r="I108" s="14"/>
      <c r="L108" s="16"/>
      <c r="M108" s="16"/>
    </row>
    <row r="109" spans="1:13" s="15" customFormat="1" ht="31.5">
      <c r="A109" s="78"/>
      <c r="B109" s="24" t="s">
        <v>82</v>
      </c>
      <c r="C109" s="43">
        <v>8605</v>
      </c>
      <c r="D109" s="43">
        <f t="shared" si="7"/>
        <v>8372.7</v>
      </c>
      <c r="E109" s="18">
        <v>8372.7</v>
      </c>
      <c r="F109" s="18"/>
      <c r="G109" s="18"/>
      <c r="H109" s="18"/>
      <c r="I109" s="14"/>
      <c r="L109" s="16"/>
      <c r="M109" s="16"/>
    </row>
    <row r="110" spans="1:13" s="15" customFormat="1" ht="31.5">
      <c r="A110" s="78"/>
      <c r="B110" s="25" t="s">
        <v>83</v>
      </c>
      <c r="C110" s="43">
        <v>23.7</v>
      </c>
      <c r="D110" s="43">
        <f t="shared" si="7"/>
        <v>23.7</v>
      </c>
      <c r="E110" s="18">
        <v>23.7</v>
      </c>
      <c r="F110" s="18"/>
      <c r="G110" s="18"/>
      <c r="H110" s="18"/>
      <c r="I110" s="14"/>
      <c r="L110" s="16"/>
      <c r="M110" s="16"/>
    </row>
    <row r="111" spans="1:13" s="15" customFormat="1" ht="28.5" customHeight="1">
      <c r="A111" s="78"/>
      <c r="B111" s="99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>
      <c r="A112" s="78"/>
      <c r="B112" s="24" t="s">
        <v>161</v>
      </c>
      <c r="C112" s="43">
        <v>110</v>
      </c>
      <c r="D112" s="43">
        <f t="shared" si="7"/>
        <v>49.4</v>
      </c>
      <c r="E112" s="18">
        <v>49.4</v>
      </c>
      <c r="F112" s="18"/>
      <c r="G112" s="18"/>
      <c r="H112" s="18"/>
      <c r="I112" s="14"/>
      <c r="L112" s="16"/>
      <c r="M112" s="16"/>
    </row>
    <row r="113" spans="1:13" s="15" customFormat="1" ht="38.25" customHeight="1">
      <c r="A113" s="78"/>
      <c r="B113" s="24" t="s">
        <v>162</v>
      </c>
      <c r="C113" s="43">
        <v>100</v>
      </c>
      <c r="D113" s="43">
        <f t="shared" si="7"/>
        <v>20</v>
      </c>
      <c r="E113" s="18">
        <v>20</v>
      </c>
      <c r="F113" s="18"/>
      <c r="G113" s="18"/>
      <c r="H113" s="18"/>
      <c r="I113" s="14"/>
      <c r="L113" s="16"/>
      <c r="M113" s="16"/>
    </row>
    <row r="114" spans="1:13" s="15" customFormat="1" ht="18" customHeight="1">
      <c r="A114" s="78"/>
      <c r="B114" s="22" t="s">
        <v>74</v>
      </c>
      <c r="C114" s="43">
        <v>100</v>
      </c>
      <c r="D114" s="43">
        <f t="shared" si="7"/>
        <v>20</v>
      </c>
      <c r="E114" s="18">
        <v>20</v>
      </c>
      <c r="F114" s="18"/>
      <c r="G114" s="18"/>
      <c r="H114" s="18"/>
      <c r="I114" s="14"/>
      <c r="L114" s="16"/>
      <c r="M114" s="16"/>
    </row>
    <row r="115" spans="1:13" s="15" customFormat="1" ht="31.5" customHeight="1">
      <c r="A115" s="78"/>
      <c r="B115" s="24" t="s">
        <v>163</v>
      </c>
      <c r="C115" s="43">
        <v>25</v>
      </c>
      <c r="D115" s="43">
        <f t="shared" si="7"/>
        <v>15</v>
      </c>
      <c r="E115" s="18">
        <v>15</v>
      </c>
      <c r="F115" s="18"/>
      <c r="G115" s="18"/>
      <c r="H115" s="18"/>
      <c r="I115" s="14"/>
      <c r="L115" s="16"/>
      <c r="M115" s="16"/>
    </row>
    <row r="116" spans="1:13" s="15" customFormat="1" ht="18" customHeight="1">
      <c r="A116" s="78"/>
      <c r="B116" s="22" t="s">
        <v>74</v>
      </c>
      <c r="C116" s="43">
        <v>25</v>
      </c>
      <c r="D116" s="43">
        <f t="shared" si="7"/>
        <v>15</v>
      </c>
      <c r="E116" s="18">
        <v>15</v>
      </c>
      <c r="F116" s="18"/>
      <c r="G116" s="18"/>
      <c r="H116" s="18"/>
      <c r="I116" s="14"/>
      <c r="L116" s="16"/>
      <c r="M116" s="16"/>
    </row>
    <row r="117" spans="1:13" s="15" customFormat="1" ht="18" customHeight="1">
      <c r="A117" s="78"/>
      <c r="B117" s="24" t="s">
        <v>164</v>
      </c>
      <c r="C117" s="43">
        <v>70</v>
      </c>
      <c r="D117" s="43">
        <f t="shared" si="7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>
      <c r="A118" s="78"/>
      <c r="B118" s="22" t="s">
        <v>74</v>
      </c>
      <c r="C118" s="43">
        <v>70</v>
      </c>
      <c r="D118" s="43">
        <f t="shared" si="7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>
      <c r="A119" s="78"/>
      <c r="B119" s="24" t="s">
        <v>165</v>
      </c>
      <c r="C119" s="43">
        <v>180</v>
      </c>
      <c r="D119" s="43">
        <f t="shared" si="7"/>
        <v>179.3</v>
      </c>
      <c r="E119" s="18">
        <v>179.3</v>
      </c>
      <c r="F119" s="18"/>
      <c r="G119" s="18"/>
      <c r="H119" s="18"/>
      <c r="I119" s="14"/>
      <c r="L119" s="16"/>
      <c r="M119" s="16"/>
    </row>
    <row r="120" spans="1:13" s="15" customFormat="1" ht="18" customHeight="1">
      <c r="A120" s="78"/>
      <c r="B120" s="22" t="s">
        <v>74</v>
      </c>
      <c r="C120" s="43">
        <v>180</v>
      </c>
      <c r="D120" s="43">
        <f t="shared" si="7"/>
        <v>179.3</v>
      </c>
      <c r="E120" s="18">
        <v>179.3</v>
      </c>
      <c r="F120" s="18"/>
      <c r="G120" s="18"/>
      <c r="H120" s="18"/>
      <c r="I120" s="14"/>
      <c r="L120" s="16"/>
      <c r="M120" s="16"/>
    </row>
    <row r="121" spans="1:13" s="15" customFormat="1" ht="18" customHeight="1">
      <c r="A121" s="78"/>
      <c r="B121" s="24" t="s">
        <v>166</v>
      </c>
      <c r="C121" s="43">
        <v>70</v>
      </c>
      <c r="D121" s="43">
        <f t="shared" si="7"/>
        <v>57.5</v>
      </c>
      <c r="E121" s="18">
        <v>57.5</v>
      </c>
      <c r="F121" s="18"/>
      <c r="G121" s="18"/>
      <c r="H121" s="18"/>
      <c r="I121" s="14"/>
      <c r="L121" s="16"/>
      <c r="M121" s="16"/>
    </row>
    <row r="122" spans="1:13" s="15" customFormat="1" ht="18" customHeight="1">
      <c r="A122" s="78"/>
      <c r="B122" s="22" t="s">
        <v>74</v>
      </c>
      <c r="C122" s="43">
        <v>70</v>
      </c>
      <c r="D122" s="43">
        <f t="shared" si="7"/>
        <v>57.5</v>
      </c>
      <c r="E122" s="18">
        <v>57.5</v>
      </c>
      <c r="F122" s="18"/>
      <c r="G122" s="18"/>
      <c r="H122" s="18"/>
      <c r="I122" s="14"/>
      <c r="L122" s="16"/>
      <c r="M122" s="16"/>
    </row>
    <row r="123" spans="1:13" s="15" customFormat="1" ht="18" customHeight="1">
      <c r="A123" s="78"/>
      <c r="B123" s="24" t="s">
        <v>167</v>
      </c>
      <c r="C123" s="43">
        <v>70</v>
      </c>
      <c r="D123" s="43">
        <f t="shared" si="7"/>
        <v>56.8</v>
      </c>
      <c r="E123" s="18">
        <v>56.8</v>
      </c>
      <c r="F123" s="18"/>
      <c r="G123" s="18"/>
      <c r="H123" s="18"/>
      <c r="I123" s="14"/>
      <c r="L123" s="16"/>
      <c r="M123" s="16"/>
    </row>
    <row r="124" spans="1:13" s="15" customFormat="1" ht="18" customHeight="1">
      <c r="A124" s="78"/>
      <c r="B124" s="22" t="s">
        <v>74</v>
      </c>
      <c r="C124" s="43">
        <v>70</v>
      </c>
      <c r="D124" s="43">
        <f t="shared" si="7"/>
        <v>56.8</v>
      </c>
      <c r="E124" s="18">
        <v>56.8</v>
      </c>
      <c r="F124" s="18"/>
      <c r="G124" s="18"/>
      <c r="H124" s="18"/>
      <c r="I124" s="14"/>
      <c r="L124" s="16"/>
      <c r="M124" s="16"/>
    </row>
    <row r="125" spans="1:13" s="15" customFormat="1" ht="18" customHeight="1">
      <c r="A125" s="78"/>
      <c r="B125" s="24" t="s">
        <v>168</v>
      </c>
      <c r="C125" s="43">
        <v>70</v>
      </c>
      <c r="D125" s="43">
        <f t="shared" si="7"/>
        <v>56.5</v>
      </c>
      <c r="E125" s="18">
        <v>56.5</v>
      </c>
      <c r="F125" s="18"/>
      <c r="G125" s="18"/>
      <c r="H125" s="18"/>
      <c r="I125" s="14"/>
      <c r="L125" s="16"/>
      <c r="M125" s="16"/>
    </row>
    <row r="126" spans="1:13" s="15" customFormat="1" ht="18" customHeight="1">
      <c r="A126" s="78"/>
      <c r="B126" s="22" t="s">
        <v>74</v>
      </c>
      <c r="C126" s="43">
        <v>70</v>
      </c>
      <c r="D126" s="43">
        <f t="shared" si="7"/>
        <v>56.5</v>
      </c>
      <c r="E126" s="18">
        <v>56.5</v>
      </c>
      <c r="F126" s="18"/>
      <c r="G126" s="18"/>
      <c r="H126" s="18"/>
      <c r="I126" s="14"/>
      <c r="L126" s="16"/>
      <c r="M126" s="16"/>
    </row>
    <row r="127" spans="1:13" s="15" customFormat="1" ht="18" customHeight="1">
      <c r="A127" s="78"/>
      <c r="B127" s="24" t="s">
        <v>169</v>
      </c>
      <c r="C127" s="43">
        <v>70</v>
      </c>
      <c r="D127" s="43">
        <f t="shared" si="7"/>
        <v>59.8</v>
      </c>
      <c r="E127" s="18">
        <v>59.8</v>
      </c>
      <c r="F127" s="18"/>
      <c r="G127" s="18"/>
      <c r="H127" s="18"/>
      <c r="I127" s="14"/>
      <c r="L127" s="16"/>
      <c r="M127" s="16"/>
    </row>
    <row r="128" spans="1:13" s="15" customFormat="1" ht="18" customHeight="1">
      <c r="A128" s="78"/>
      <c r="B128" s="22" t="s">
        <v>74</v>
      </c>
      <c r="C128" s="43">
        <v>70</v>
      </c>
      <c r="D128" s="43">
        <f t="shared" si="7"/>
        <v>59.8</v>
      </c>
      <c r="E128" s="18">
        <v>59.8</v>
      </c>
      <c r="F128" s="18"/>
      <c r="G128" s="18"/>
      <c r="H128" s="18"/>
      <c r="I128" s="14"/>
      <c r="L128" s="16"/>
      <c r="M128" s="16"/>
    </row>
    <row r="129" spans="1:13" s="15" customFormat="1" ht="18" customHeight="1">
      <c r="A129" s="78"/>
      <c r="B129" s="24" t="s">
        <v>170</v>
      </c>
      <c r="C129" s="43">
        <v>70</v>
      </c>
      <c r="D129" s="43">
        <f t="shared" si="7"/>
        <v>56.5</v>
      </c>
      <c r="E129" s="18">
        <v>56.5</v>
      </c>
      <c r="F129" s="18"/>
      <c r="G129" s="18"/>
      <c r="H129" s="18"/>
      <c r="I129" s="14"/>
      <c r="L129" s="16"/>
      <c r="M129" s="16"/>
    </row>
    <row r="130" spans="1:13" s="15" customFormat="1" ht="18" customHeight="1">
      <c r="A130" s="78"/>
      <c r="B130" s="22" t="s">
        <v>74</v>
      </c>
      <c r="C130" s="43">
        <v>70</v>
      </c>
      <c r="D130" s="43">
        <f t="shared" si="7"/>
        <v>56.5</v>
      </c>
      <c r="E130" s="18">
        <v>56.5</v>
      </c>
      <c r="F130" s="18"/>
      <c r="G130" s="18"/>
      <c r="H130" s="18"/>
      <c r="I130" s="14"/>
      <c r="L130" s="16"/>
      <c r="M130" s="16"/>
    </row>
    <row r="131" spans="1:13" s="15" customFormat="1" ht="18" customHeight="1">
      <c r="A131" s="78"/>
      <c r="B131" s="24" t="s">
        <v>171</v>
      </c>
      <c r="C131" s="43">
        <v>70</v>
      </c>
      <c r="D131" s="43">
        <f t="shared" si="7"/>
        <v>57.5</v>
      </c>
      <c r="E131" s="18">
        <v>57.5</v>
      </c>
      <c r="F131" s="18"/>
      <c r="G131" s="18"/>
      <c r="H131" s="18"/>
      <c r="I131" s="14"/>
      <c r="L131" s="16"/>
      <c r="M131" s="16"/>
    </row>
    <row r="132" spans="1:13" s="15" customFormat="1" ht="18" customHeight="1">
      <c r="A132" s="78"/>
      <c r="B132" s="22" t="s">
        <v>74</v>
      </c>
      <c r="C132" s="43">
        <v>70</v>
      </c>
      <c r="D132" s="43">
        <f t="shared" si="7"/>
        <v>57.5</v>
      </c>
      <c r="E132" s="18">
        <v>57.5</v>
      </c>
      <c r="F132" s="18"/>
      <c r="G132" s="18"/>
      <c r="H132" s="18"/>
      <c r="I132" s="14"/>
      <c r="L132" s="16"/>
      <c r="M132" s="16"/>
    </row>
    <row r="133" spans="1:13" s="15" customFormat="1" ht="34.5" customHeight="1">
      <c r="A133" s="78"/>
      <c r="B133" s="24" t="s">
        <v>172</v>
      </c>
      <c r="C133" s="43">
        <v>70</v>
      </c>
      <c r="D133" s="43">
        <f t="shared" si="7"/>
        <v>55.7</v>
      </c>
      <c r="E133" s="18">
        <v>55.7</v>
      </c>
      <c r="F133" s="18"/>
      <c r="G133" s="18"/>
      <c r="H133" s="18"/>
      <c r="I133" s="14"/>
      <c r="L133" s="16"/>
      <c r="M133" s="16"/>
    </row>
    <row r="134" spans="1:13" s="15" customFormat="1" ht="18" customHeight="1">
      <c r="A134" s="78"/>
      <c r="B134" s="22" t="s">
        <v>74</v>
      </c>
      <c r="C134" s="43">
        <v>70</v>
      </c>
      <c r="D134" s="43">
        <f t="shared" si="7"/>
        <v>55.7</v>
      </c>
      <c r="E134" s="18">
        <v>55.7</v>
      </c>
      <c r="F134" s="18"/>
      <c r="G134" s="18"/>
      <c r="H134" s="18"/>
      <c r="I134" s="14"/>
      <c r="L134" s="16"/>
      <c r="M134" s="16"/>
    </row>
    <row r="135" spans="1:13" s="15" customFormat="1" ht="18" customHeight="1">
      <c r="A135" s="78"/>
      <c r="B135" s="24" t="s">
        <v>173</v>
      </c>
      <c r="C135" s="43">
        <v>49.8</v>
      </c>
      <c r="D135" s="43">
        <f t="shared" si="7"/>
        <v>49.8</v>
      </c>
      <c r="E135" s="18">
        <v>49.8</v>
      </c>
      <c r="F135" s="18"/>
      <c r="G135" s="18"/>
      <c r="H135" s="18"/>
      <c r="I135" s="14"/>
      <c r="L135" s="16"/>
      <c r="M135" s="16"/>
    </row>
    <row r="136" spans="1:13" s="15" customFormat="1" ht="18" customHeight="1">
      <c r="A136" s="78"/>
      <c r="B136" s="22" t="s">
        <v>74</v>
      </c>
      <c r="C136" s="43">
        <v>49.8</v>
      </c>
      <c r="D136" s="43">
        <f t="shared" si="7"/>
        <v>49.8</v>
      </c>
      <c r="E136" s="18">
        <v>49.8</v>
      </c>
      <c r="F136" s="18"/>
      <c r="G136" s="18"/>
      <c r="H136" s="18"/>
      <c r="I136" s="14"/>
      <c r="L136" s="16"/>
      <c r="M136" s="16"/>
    </row>
    <row r="137" spans="1:13" s="15" customFormat="1" ht="18" customHeight="1">
      <c r="A137" s="78"/>
      <c r="B137" s="24" t="s">
        <v>174</v>
      </c>
      <c r="C137" s="43">
        <v>20</v>
      </c>
      <c r="D137" s="43">
        <f t="shared" si="7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>
      <c r="A138" s="78"/>
      <c r="B138" s="22" t="s">
        <v>74</v>
      </c>
      <c r="C138" s="43">
        <v>20</v>
      </c>
      <c r="D138" s="43">
        <f t="shared" si="7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>
      <c r="A139" s="78"/>
      <c r="B139" s="24" t="s">
        <v>197</v>
      </c>
      <c r="C139" s="43">
        <v>230</v>
      </c>
      <c r="D139" s="43">
        <f t="shared" si="7"/>
        <v>99</v>
      </c>
      <c r="E139" s="18">
        <v>99</v>
      </c>
      <c r="F139" s="18"/>
      <c r="G139" s="18"/>
      <c r="H139" s="18"/>
      <c r="I139" s="14"/>
      <c r="L139" s="16"/>
      <c r="M139" s="16"/>
    </row>
    <row r="140" spans="1:13" s="15" customFormat="1" ht="23.25" customHeight="1">
      <c r="A140" s="78"/>
      <c r="B140" s="22" t="s">
        <v>74</v>
      </c>
      <c r="C140" s="43">
        <v>230</v>
      </c>
      <c r="D140" s="43">
        <f t="shared" si="7"/>
        <v>99</v>
      </c>
      <c r="E140" s="18">
        <v>99</v>
      </c>
      <c r="F140" s="18"/>
      <c r="G140" s="18"/>
      <c r="H140" s="18"/>
      <c r="I140" s="14"/>
      <c r="L140" s="16"/>
      <c r="M140" s="16"/>
    </row>
    <row r="141" spans="1:13" s="15" customFormat="1" ht="42.75" customHeight="1">
      <c r="A141" s="78"/>
      <c r="B141" s="24" t="s">
        <v>198</v>
      </c>
      <c r="C141" s="43">
        <v>50</v>
      </c>
      <c r="D141" s="43">
        <f t="shared" si="7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>
      <c r="A142" s="78"/>
      <c r="B142" s="22" t="s">
        <v>74</v>
      </c>
      <c r="C142" s="43">
        <v>50</v>
      </c>
      <c r="D142" s="43">
        <f t="shared" si="7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>
      <c r="A143" s="78"/>
      <c r="B143" s="24" t="s">
        <v>199</v>
      </c>
      <c r="C143" s="43">
        <v>70</v>
      </c>
      <c r="D143" s="43">
        <f t="shared" si="7"/>
        <v>49.6</v>
      </c>
      <c r="E143" s="18">
        <v>49.6</v>
      </c>
      <c r="F143" s="18"/>
      <c r="G143" s="18"/>
      <c r="H143" s="18"/>
      <c r="I143" s="14"/>
      <c r="L143" s="16"/>
      <c r="M143" s="16"/>
    </row>
    <row r="144" spans="1:13" s="15" customFormat="1" ht="17.25" customHeight="1">
      <c r="A144" s="78"/>
      <c r="B144" s="22" t="s">
        <v>74</v>
      </c>
      <c r="C144" s="43">
        <v>70</v>
      </c>
      <c r="D144" s="43">
        <f t="shared" si="7"/>
        <v>49.6</v>
      </c>
      <c r="E144" s="18">
        <v>49.6</v>
      </c>
      <c r="F144" s="18"/>
      <c r="G144" s="18"/>
      <c r="H144" s="18"/>
      <c r="I144" s="14"/>
      <c r="L144" s="16"/>
      <c r="M144" s="16"/>
    </row>
    <row r="145" spans="1:13" s="15" customFormat="1" ht="21.75" customHeight="1">
      <c r="A145" s="78"/>
      <c r="B145" s="24" t="s">
        <v>200</v>
      </c>
      <c r="C145" s="43">
        <v>13.1</v>
      </c>
      <c r="D145" s="43">
        <f t="shared" si="7"/>
        <v>6.9</v>
      </c>
      <c r="E145" s="18">
        <v>6.9</v>
      </c>
      <c r="F145" s="18"/>
      <c r="G145" s="18"/>
      <c r="H145" s="18"/>
      <c r="I145" s="14"/>
      <c r="L145" s="16"/>
      <c r="M145" s="16"/>
    </row>
    <row r="146" spans="1:13" s="15" customFormat="1" ht="21.75" customHeight="1">
      <c r="A146" s="78"/>
      <c r="B146" s="24" t="s">
        <v>201</v>
      </c>
      <c r="C146" s="43">
        <v>15</v>
      </c>
      <c r="D146" s="43">
        <f t="shared" si="7"/>
        <v>6.9</v>
      </c>
      <c r="E146" s="18">
        <v>6.9</v>
      </c>
      <c r="F146" s="18"/>
      <c r="G146" s="18"/>
      <c r="H146" s="18"/>
      <c r="I146" s="14"/>
      <c r="L146" s="16"/>
      <c r="M146" s="16"/>
    </row>
    <row r="147" spans="1:13" s="15" customFormat="1" ht="21.75" customHeight="1">
      <c r="A147" s="78"/>
      <c r="B147" s="24" t="s">
        <v>202</v>
      </c>
      <c r="C147" s="43">
        <v>12.4</v>
      </c>
      <c r="D147" s="43">
        <f t="shared" si="7"/>
        <v>6.9</v>
      </c>
      <c r="E147" s="18">
        <v>6.9</v>
      </c>
      <c r="F147" s="18"/>
      <c r="G147" s="18"/>
      <c r="H147" s="18"/>
      <c r="I147" s="14"/>
      <c r="L147" s="16"/>
      <c r="M147" s="16"/>
    </row>
    <row r="148" spans="1:13" s="15" customFormat="1" ht="34.5" customHeight="1">
      <c r="A148" s="78"/>
      <c r="B148" s="24" t="s">
        <v>203</v>
      </c>
      <c r="C148" s="43">
        <v>23.7</v>
      </c>
      <c r="D148" s="43">
        <f t="shared" si="7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>
      <c r="A149" s="78"/>
      <c r="B149" s="24" t="s">
        <v>204</v>
      </c>
      <c r="C149" s="43">
        <v>26</v>
      </c>
      <c r="D149" s="43">
        <f t="shared" si="7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>
      <c r="A150" s="78"/>
      <c r="B150" s="24" t="s">
        <v>205</v>
      </c>
      <c r="C150" s="43">
        <v>26</v>
      </c>
      <c r="D150" s="43">
        <f t="shared" si="7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>
      <c r="A151" s="78"/>
      <c r="B151" s="24" t="s">
        <v>206</v>
      </c>
      <c r="C151" s="43">
        <v>100</v>
      </c>
      <c r="D151" s="43">
        <f t="shared" si="7"/>
        <v>49.7</v>
      </c>
      <c r="E151" s="18">
        <v>49.7</v>
      </c>
      <c r="F151" s="18"/>
      <c r="G151" s="18"/>
      <c r="H151" s="18"/>
      <c r="I151" s="14"/>
      <c r="L151" s="16"/>
      <c r="M151" s="16"/>
    </row>
    <row r="152" spans="1:13" s="15" customFormat="1" ht="21.75" customHeight="1">
      <c r="A152" s="78"/>
      <c r="B152" s="22" t="s">
        <v>74</v>
      </c>
      <c r="C152" s="43">
        <v>100</v>
      </c>
      <c r="D152" s="43">
        <f t="shared" si="7"/>
        <v>49.7</v>
      </c>
      <c r="E152" s="18">
        <v>49.7</v>
      </c>
      <c r="F152" s="18"/>
      <c r="G152" s="18"/>
      <c r="H152" s="18"/>
      <c r="I152" s="14"/>
      <c r="L152" s="16"/>
      <c r="M152" s="16"/>
    </row>
    <row r="153" spans="1:13" s="15" customFormat="1" ht="28.5" customHeight="1">
      <c r="A153" s="19">
        <v>7322</v>
      </c>
      <c r="B153" s="27" t="s">
        <v>84</v>
      </c>
      <c r="C153" s="44">
        <f aca="true" t="shared" si="9" ref="C153:H153">C154</f>
        <v>6971.2</v>
      </c>
      <c r="D153" s="44">
        <f t="shared" si="9"/>
        <v>6228.6</v>
      </c>
      <c r="E153" s="44">
        <f t="shared" si="9"/>
        <v>6228.6</v>
      </c>
      <c r="F153" s="44">
        <f t="shared" si="9"/>
        <v>0</v>
      </c>
      <c r="G153" s="44">
        <f t="shared" si="9"/>
        <v>0</v>
      </c>
      <c r="H153" s="44">
        <f t="shared" si="9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72</v>
      </c>
      <c r="C154" s="34">
        <f>C155+C156+C159+C160+C162+C158</f>
        <v>6971.2</v>
      </c>
      <c r="D154" s="34">
        <f>D155+D156+D159+D160+D162+D158</f>
        <v>6228.6</v>
      </c>
      <c r="E154" s="34">
        <f>E155+E156+E159+E160+E162+E158</f>
        <v>6228.6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>
      <c r="A155" s="78"/>
      <c r="B155" s="100" t="s">
        <v>85</v>
      </c>
      <c r="C155" s="43">
        <v>615</v>
      </c>
      <c r="D155" s="43">
        <f t="shared" si="7"/>
        <v>615</v>
      </c>
      <c r="E155" s="18">
        <v>615</v>
      </c>
      <c r="F155" s="18"/>
      <c r="G155" s="18"/>
      <c r="H155" s="18"/>
      <c r="I155" s="14"/>
      <c r="L155" s="16"/>
      <c r="M155" s="16"/>
    </row>
    <row r="156" spans="1:13" s="15" customFormat="1" ht="25.5" customHeight="1">
      <c r="A156" s="78"/>
      <c r="B156" s="100" t="s">
        <v>86</v>
      </c>
      <c r="C156" s="43">
        <v>1023.8</v>
      </c>
      <c r="D156" s="43">
        <f t="shared" si="7"/>
        <v>1023.8</v>
      </c>
      <c r="E156" s="18">
        <v>1023.8</v>
      </c>
      <c r="F156" s="18"/>
      <c r="G156" s="18"/>
      <c r="H156" s="18"/>
      <c r="I156" s="14"/>
      <c r="L156" s="16"/>
      <c r="M156" s="16"/>
    </row>
    <row r="157" spans="1:13" s="15" customFormat="1" ht="37.5" customHeight="1">
      <c r="A157" s="78"/>
      <c r="B157" s="100" t="s">
        <v>87</v>
      </c>
      <c r="C157" s="43">
        <v>0</v>
      </c>
      <c r="D157" s="43">
        <f t="shared" si="7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>
      <c r="A158" s="78"/>
      <c r="B158" s="100" t="s">
        <v>175</v>
      </c>
      <c r="C158" s="43">
        <v>1492.5</v>
      </c>
      <c r="D158" s="43">
        <f t="shared" si="7"/>
        <v>940.2</v>
      </c>
      <c r="E158" s="18">
        <v>940.2</v>
      </c>
      <c r="F158" s="18"/>
      <c r="G158" s="18"/>
      <c r="H158" s="18"/>
      <c r="I158" s="14"/>
      <c r="L158" s="16"/>
      <c r="M158" s="16"/>
    </row>
    <row r="159" spans="1:13" s="15" customFormat="1" ht="39.75" customHeight="1">
      <c r="A159" s="78"/>
      <c r="B159" s="100" t="s">
        <v>88</v>
      </c>
      <c r="C159" s="43">
        <v>3639.9</v>
      </c>
      <c r="D159" s="43">
        <f t="shared" si="7"/>
        <v>3602.3</v>
      </c>
      <c r="E159" s="18">
        <v>3602.3</v>
      </c>
      <c r="F159" s="18"/>
      <c r="G159" s="18"/>
      <c r="H159" s="18"/>
      <c r="I159" s="14"/>
      <c r="L159" s="16"/>
      <c r="M159" s="16"/>
    </row>
    <row r="160" spans="1:13" s="15" customFormat="1" ht="39.75" customHeight="1">
      <c r="A160" s="78"/>
      <c r="B160" s="100" t="s">
        <v>175</v>
      </c>
      <c r="C160" s="43">
        <v>0</v>
      </c>
      <c r="D160" s="43">
        <f t="shared" si="7"/>
        <v>0</v>
      </c>
      <c r="E160" s="18">
        <v>0</v>
      </c>
      <c r="F160" s="18"/>
      <c r="G160" s="18"/>
      <c r="H160" s="18"/>
      <c r="I160" s="14"/>
      <c r="L160" s="16"/>
      <c r="M160" s="16"/>
    </row>
    <row r="161" spans="1:13" s="15" customFormat="1" ht="21" customHeight="1">
      <c r="A161" s="78"/>
      <c r="B161" s="22" t="s">
        <v>74</v>
      </c>
      <c r="C161" s="43">
        <v>0</v>
      </c>
      <c r="D161" s="43">
        <f t="shared" si="7"/>
        <v>0</v>
      </c>
      <c r="E161" s="18">
        <v>0</v>
      </c>
      <c r="F161" s="18"/>
      <c r="G161" s="18"/>
      <c r="H161" s="18"/>
      <c r="I161" s="14"/>
      <c r="L161" s="16"/>
      <c r="M161" s="16"/>
    </row>
    <row r="162" spans="1:13" s="15" customFormat="1" ht="39.75" customHeight="1">
      <c r="A162" s="78"/>
      <c r="B162" s="100" t="s">
        <v>137</v>
      </c>
      <c r="C162" s="43">
        <v>200</v>
      </c>
      <c r="D162" s="43">
        <f t="shared" si="7"/>
        <v>47.3</v>
      </c>
      <c r="E162" s="18">
        <v>47.3</v>
      </c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126</v>
      </c>
      <c r="C163" s="48">
        <f>C164</f>
        <v>1853.4</v>
      </c>
      <c r="D163" s="48">
        <f t="shared" si="7"/>
        <v>1006</v>
      </c>
      <c r="E163" s="48">
        <f>E164</f>
        <v>1006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8">
        <v>7324</v>
      </c>
      <c r="B164" s="36" t="s">
        <v>72</v>
      </c>
      <c r="C164" s="49">
        <f>C165+C167+C168+C170+C172</f>
        <v>1853.4</v>
      </c>
      <c r="D164" s="49">
        <f>D165+D167+D168+D170+D172</f>
        <v>1006</v>
      </c>
      <c r="E164" s="49">
        <f>E165+E167+E168+E170+E172</f>
        <v>1006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18.75">
      <c r="A165" s="78"/>
      <c r="B165" s="101" t="s">
        <v>176</v>
      </c>
      <c r="C165" s="43">
        <v>460.7</v>
      </c>
      <c r="D165" s="43">
        <f t="shared" si="7"/>
        <v>59.1</v>
      </c>
      <c r="E165" s="18">
        <v>59.1</v>
      </c>
      <c r="F165" s="18"/>
      <c r="G165" s="18"/>
      <c r="H165" s="18"/>
      <c r="I165" s="14"/>
      <c r="L165" s="16"/>
      <c r="M165" s="16"/>
    </row>
    <row r="166" spans="1:13" s="15" customFormat="1" ht="18.75">
      <c r="A166" s="78"/>
      <c r="B166" s="22" t="s">
        <v>74</v>
      </c>
      <c r="C166" s="43">
        <v>59.1</v>
      </c>
      <c r="D166" s="43">
        <f t="shared" si="7"/>
        <v>59.1</v>
      </c>
      <c r="E166" s="18">
        <v>59.1</v>
      </c>
      <c r="F166" s="18"/>
      <c r="G166" s="18"/>
      <c r="H166" s="18"/>
      <c r="I166" s="14"/>
      <c r="L166" s="16"/>
      <c r="M166" s="16"/>
    </row>
    <row r="167" spans="1:13" s="15" customFormat="1" ht="18.75">
      <c r="A167" s="78"/>
      <c r="B167" s="101" t="s">
        <v>89</v>
      </c>
      <c r="C167" s="43">
        <v>0</v>
      </c>
      <c r="D167" s="43">
        <f t="shared" si="7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31.5">
      <c r="A168" s="78"/>
      <c r="B168" s="101" t="s">
        <v>177</v>
      </c>
      <c r="C168" s="43">
        <v>1106.3</v>
      </c>
      <c r="D168" s="43">
        <f t="shared" si="7"/>
        <v>910.5</v>
      </c>
      <c r="E168" s="18">
        <v>910.5</v>
      </c>
      <c r="F168" s="18"/>
      <c r="G168" s="18"/>
      <c r="H168" s="18"/>
      <c r="I168" s="14"/>
      <c r="L168" s="16"/>
      <c r="M168" s="16"/>
    </row>
    <row r="169" spans="1:13" s="15" customFormat="1" ht="18.75">
      <c r="A169" s="78"/>
      <c r="B169" s="22" t="s">
        <v>74</v>
      </c>
      <c r="C169" s="43">
        <v>70</v>
      </c>
      <c r="D169" s="43">
        <f t="shared" si="7"/>
        <v>49.9</v>
      </c>
      <c r="E169" s="18">
        <v>49.9</v>
      </c>
      <c r="F169" s="18"/>
      <c r="G169" s="18"/>
      <c r="H169" s="18"/>
      <c r="I169" s="14"/>
      <c r="L169" s="16"/>
      <c r="M169" s="16"/>
    </row>
    <row r="170" spans="1:13" s="15" customFormat="1" ht="18.75">
      <c r="A170" s="78"/>
      <c r="B170" s="101" t="s">
        <v>178</v>
      </c>
      <c r="C170" s="43">
        <v>250</v>
      </c>
      <c r="D170" s="43">
        <f t="shared" si="7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>
      <c r="A171" s="78"/>
      <c r="B171" s="22" t="s">
        <v>74</v>
      </c>
      <c r="C171" s="43">
        <v>250</v>
      </c>
      <c r="D171" s="43">
        <f t="shared" si="7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31.5">
      <c r="A172" s="78"/>
      <c r="B172" s="25" t="s">
        <v>90</v>
      </c>
      <c r="C172" s="43">
        <v>36.4</v>
      </c>
      <c r="D172" s="43">
        <f t="shared" si="7"/>
        <v>36.4</v>
      </c>
      <c r="E172" s="18">
        <v>36.4</v>
      </c>
      <c r="F172" s="18"/>
      <c r="G172" s="18"/>
      <c r="H172" s="18"/>
      <c r="I172" s="14"/>
      <c r="L172" s="16"/>
      <c r="M172" s="16"/>
    </row>
    <row r="173" spans="1:13" s="102" customFormat="1" ht="18.75">
      <c r="A173" s="19">
        <v>7325</v>
      </c>
      <c r="B173" s="27" t="s">
        <v>95</v>
      </c>
      <c r="C173" s="44">
        <f aca="true" t="shared" si="10" ref="C173:H173">C174</f>
        <v>29352.699999999997</v>
      </c>
      <c r="D173" s="44">
        <f t="shared" si="10"/>
        <v>29188.5</v>
      </c>
      <c r="E173" s="44">
        <f t="shared" si="10"/>
        <v>29188.5</v>
      </c>
      <c r="F173" s="44">
        <f t="shared" si="10"/>
        <v>0</v>
      </c>
      <c r="G173" s="44">
        <f t="shared" si="10"/>
        <v>0</v>
      </c>
      <c r="H173" s="44">
        <f t="shared" si="10"/>
        <v>0</v>
      </c>
      <c r="I173" s="14"/>
      <c r="L173" s="103"/>
      <c r="M173" s="103"/>
    </row>
    <row r="174" spans="1:13" s="102" customFormat="1" ht="18.75" hidden="1">
      <c r="A174" s="98">
        <v>7325</v>
      </c>
      <c r="B174" s="31" t="s">
        <v>72</v>
      </c>
      <c r="C174" s="34">
        <f aca="true" t="shared" si="11" ref="C174:H174">SUM(C175:C178)</f>
        <v>29352.699999999997</v>
      </c>
      <c r="D174" s="34">
        <f t="shared" si="11"/>
        <v>29188.5</v>
      </c>
      <c r="E174" s="34">
        <f t="shared" si="11"/>
        <v>29188.5</v>
      </c>
      <c r="F174" s="34">
        <f t="shared" si="11"/>
        <v>0</v>
      </c>
      <c r="G174" s="34">
        <f t="shared" si="11"/>
        <v>0</v>
      </c>
      <c r="H174" s="34">
        <f t="shared" si="11"/>
        <v>0</v>
      </c>
      <c r="I174" s="14"/>
      <c r="L174" s="103"/>
      <c r="M174" s="103"/>
    </row>
    <row r="175" spans="1:13" s="15" customFormat="1" ht="27" customHeight="1">
      <c r="A175" s="78"/>
      <c r="B175" s="25" t="s">
        <v>91</v>
      </c>
      <c r="C175" s="43">
        <v>3747.9</v>
      </c>
      <c r="D175" s="43">
        <f t="shared" si="7"/>
        <v>3747.9</v>
      </c>
      <c r="E175" s="18">
        <v>3747.9</v>
      </c>
      <c r="F175" s="18"/>
      <c r="G175" s="18"/>
      <c r="H175" s="18"/>
      <c r="I175" s="14"/>
      <c r="L175" s="16"/>
      <c r="M175" s="16"/>
    </row>
    <row r="176" spans="1:13" s="15" customFormat="1" ht="25.5" customHeight="1">
      <c r="A176" s="78"/>
      <c r="B176" s="25" t="s">
        <v>92</v>
      </c>
      <c r="C176" s="43">
        <v>12228</v>
      </c>
      <c r="D176" s="43">
        <f t="shared" si="7"/>
        <v>12080.3</v>
      </c>
      <c r="E176" s="18">
        <v>12080.3</v>
      </c>
      <c r="F176" s="18"/>
      <c r="G176" s="18"/>
      <c r="H176" s="18"/>
      <c r="I176" s="14"/>
      <c r="L176" s="16"/>
      <c r="M176" s="16"/>
    </row>
    <row r="177" spans="1:13" s="15" customFormat="1" ht="29.25" customHeight="1">
      <c r="A177" s="78"/>
      <c r="B177" s="25" t="s">
        <v>93</v>
      </c>
      <c r="C177" s="43">
        <v>12026.8</v>
      </c>
      <c r="D177" s="43">
        <f t="shared" si="7"/>
        <v>12026.8</v>
      </c>
      <c r="E177" s="18">
        <v>12026.8</v>
      </c>
      <c r="F177" s="18"/>
      <c r="G177" s="18"/>
      <c r="H177" s="18"/>
      <c r="I177" s="14"/>
      <c r="L177" s="16"/>
      <c r="M177" s="16"/>
    </row>
    <row r="178" spans="1:13" s="15" customFormat="1" ht="28.5" customHeight="1">
      <c r="A178" s="78"/>
      <c r="B178" s="25" t="s">
        <v>94</v>
      </c>
      <c r="C178" s="43">
        <v>1350</v>
      </c>
      <c r="D178" s="43">
        <f t="shared" si="7"/>
        <v>1333.5</v>
      </c>
      <c r="E178" s="18">
        <v>1333.5</v>
      </c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66</v>
      </c>
      <c r="C179" s="48">
        <f>C180+C264</f>
        <v>24812.460000000003</v>
      </c>
      <c r="D179" s="48">
        <f t="shared" si="7"/>
        <v>21537.442000000003</v>
      </c>
      <c r="E179" s="48">
        <f>E180+E264</f>
        <v>21537.442000000003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3">
        <v>7330</v>
      </c>
      <c r="B180" s="33" t="s">
        <v>72</v>
      </c>
      <c r="C180" s="46">
        <f>C181+C183+C185+C187+C189+C191+C193+C195+C197+C199+C201+C203+C205+C207+C209+C211+C213+C215+C217+C219+C221+C223+C225+C226+C227+C229+C230+C232+C234+C235+C236+C237+C239+C241+C243+C244+C246+C248+C250+C252+C254+C256+C258+C260+C262</f>
        <v>22929.960000000003</v>
      </c>
      <c r="D180" s="46">
        <f>D181+D183+D185+D187+D189+D191+D193+D195+D197+D199+D201+D203+D205+D207+D209+D211+D213+D215+D217+D219+D221+D223+D225+D226+D227+D229+D230+D232+D234+D235+D236+D237+D239+D241+D243+D244+D246+D248+D250+D252+D254+D256+D258+D260+D262</f>
        <v>19681.442000000003</v>
      </c>
      <c r="E180" s="46">
        <f>E181+E183+E185+E187+E189+E191+E193+E195+E197+E199+E201+E203+E205+E207+E209+E211+E213+E215+E217+E219+E221+E223+E225+E226+E227+E229+E230+E232+E234+E235+E236+E237+E239+E241+E243+E244+E246+E248+E250+E252+E254+E256+E258+E260+E262</f>
        <v>19681.442000000003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18.75">
      <c r="A181" s="78"/>
      <c r="B181" s="22" t="s">
        <v>96</v>
      </c>
      <c r="C181" s="43">
        <v>572</v>
      </c>
      <c r="D181" s="43">
        <f t="shared" si="7"/>
        <v>560.3</v>
      </c>
      <c r="E181" s="18">
        <v>560.3</v>
      </c>
      <c r="F181" s="18"/>
      <c r="G181" s="18"/>
      <c r="H181" s="18"/>
      <c r="I181" s="14"/>
      <c r="L181" s="16"/>
      <c r="M181" s="16"/>
    </row>
    <row r="182" spans="1:13" s="15" customFormat="1" ht="18.75">
      <c r="A182" s="78"/>
      <c r="B182" s="22" t="s">
        <v>74</v>
      </c>
      <c r="C182" s="43">
        <v>49.8</v>
      </c>
      <c r="D182" s="43">
        <f t="shared" si="7"/>
        <v>49.8</v>
      </c>
      <c r="E182" s="18">
        <v>49.8</v>
      </c>
      <c r="F182" s="18"/>
      <c r="G182" s="18"/>
      <c r="H182" s="18"/>
      <c r="I182" s="90"/>
      <c r="L182" s="16"/>
      <c r="M182" s="16"/>
    </row>
    <row r="183" spans="1:13" s="15" customFormat="1" ht="18.75" hidden="1">
      <c r="A183" s="78"/>
      <c r="B183" s="22" t="s">
        <v>97</v>
      </c>
      <c r="C183" s="43">
        <v>0</v>
      </c>
      <c r="D183" s="43">
        <f t="shared" si="7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18.75" hidden="1">
      <c r="A184" s="78"/>
      <c r="B184" s="22" t="s">
        <v>74</v>
      </c>
      <c r="C184" s="43">
        <v>0</v>
      </c>
      <c r="D184" s="43">
        <f t="shared" si="7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18.75">
      <c r="A185" s="78"/>
      <c r="B185" s="22" t="s">
        <v>98</v>
      </c>
      <c r="C185" s="43">
        <v>1960.1</v>
      </c>
      <c r="D185" s="43">
        <f t="shared" si="7"/>
        <v>1640.4</v>
      </c>
      <c r="E185" s="18">
        <v>1640.4</v>
      </c>
      <c r="F185" s="18"/>
      <c r="G185" s="18"/>
      <c r="H185" s="18"/>
      <c r="I185" s="14"/>
      <c r="L185" s="16"/>
      <c r="M185" s="16"/>
    </row>
    <row r="186" spans="1:13" s="15" customFormat="1" ht="18.75">
      <c r="A186" s="78"/>
      <c r="B186" s="22" t="s">
        <v>74</v>
      </c>
      <c r="C186" s="43">
        <v>45.2</v>
      </c>
      <c r="D186" s="43">
        <f t="shared" si="7"/>
        <v>45.2</v>
      </c>
      <c r="E186" s="18">
        <v>45.2</v>
      </c>
      <c r="F186" s="18"/>
      <c r="G186" s="18"/>
      <c r="H186" s="18"/>
      <c r="I186" s="14"/>
      <c r="L186" s="16"/>
      <c r="M186" s="16"/>
    </row>
    <row r="187" spans="1:13" s="15" customFormat="1" ht="18.75">
      <c r="A187" s="78"/>
      <c r="B187" s="22" t="s">
        <v>99</v>
      </c>
      <c r="C187" s="43">
        <v>1246</v>
      </c>
      <c r="D187" s="43">
        <f t="shared" si="7"/>
        <v>1221.3</v>
      </c>
      <c r="E187" s="18">
        <v>1221.3</v>
      </c>
      <c r="F187" s="18"/>
      <c r="G187" s="18"/>
      <c r="H187" s="18"/>
      <c r="I187" s="14"/>
      <c r="L187" s="16"/>
      <c r="M187" s="16"/>
    </row>
    <row r="188" spans="1:13" s="15" customFormat="1" ht="18.75">
      <c r="A188" s="78"/>
      <c r="B188" s="22" t="s">
        <v>74</v>
      </c>
      <c r="C188" s="43">
        <v>49.8</v>
      </c>
      <c r="D188" s="43">
        <f t="shared" si="7"/>
        <v>49.8</v>
      </c>
      <c r="E188" s="18">
        <v>49.8</v>
      </c>
      <c r="F188" s="18"/>
      <c r="G188" s="18"/>
      <c r="H188" s="18"/>
      <c r="I188" s="14"/>
      <c r="L188" s="16"/>
      <c r="M188" s="16"/>
    </row>
    <row r="189" spans="1:13" s="15" customFormat="1" ht="18.75">
      <c r="A189" s="78"/>
      <c r="B189" s="22" t="s">
        <v>100</v>
      </c>
      <c r="C189" s="43">
        <v>1664.3</v>
      </c>
      <c r="D189" s="43">
        <f t="shared" si="7"/>
        <v>1636.9</v>
      </c>
      <c r="E189" s="18">
        <v>1636.9</v>
      </c>
      <c r="F189" s="18"/>
      <c r="G189" s="18"/>
      <c r="H189" s="18"/>
      <c r="I189" s="14"/>
      <c r="L189" s="16"/>
      <c r="M189" s="16"/>
    </row>
    <row r="190" spans="1:13" s="15" customFormat="1" ht="18.75">
      <c r="A190" s="78"/>
      <c r="B190" s="22" t="s">
        <v>74</v>
      </c>
      <c r="C190" s="43">
        <v>49.8</v>
      </c>
      <c r="D190" s="43">
        <f t="shared" si="7"/>
        <v>49.8</v>
      </c>
      <c r="E190" s="18">
        <v>49.8</v>
      </c>
      <c r="F190" s="18"/>
      <c r="G190" s="18"/>
      <c r="H190" s="18"/>
      <c r="I190" s="14"/>
      <c r="L190" s="16"/>
      <c r="M190" s="16"/>
    </row>
    <row r="191" spans="1:13" s="15" customFormat="1" ht="18.75" hidden="1">
      <c r="A191" s="78"/>
      <c r="B191" s="22" t="s">
        <v>101</v>
      </c>
      <c r="C191" s="43">
        <v>0</v>
      </c>
      <c r="D191" s="43">
        <f t="shared" si="7"/>
        <v>0</v>
      </c>
      <c r="E191" s="18"/>
      <c r="F191" s="18"/>
      <c r="G191" s="18"/>
      <c r="H191" s="18"/>
      <c r="I191" s="14"/>
      <c r="L191" s="16"/>
      <c r="M191" s="16"/>
    </row>
    <row r="192" spans="1:13" s="15" customFormat="1" ht="18.75" hidden="1">
      <c r="A192" s="78"/>
      <c r="B192" s="22" t="s">
        <v>74</v>
      </c>
      <c r="C192" s="43">
        <v>0</v>
      </c>
      <c r="D192" s="43">
        <f t="shared" si="7"/>
        <v>0</v>
      </c>
      <c r="E192" s="18"/>
      <c r="F192" s="18"/>
      <c r="G192" s="18"/>
      <c r="H192" s="18"/>
      <c r="I192" s="14"/>
      <c r="L192" s="16"/>
      <c r="M192" s="16"/>
    </row>
    <row r="193" spans="1:13" s="15" customFormat="1" ht="18.75">
      <c r="A193" s="78"/>
      <c r="B193" s="22" t="s">
        <v>102</v>
      </c>
      <c r="C193" s="43">
        <v>1246.4</v>
      </c>
      <c r="D193" s="43">
        <f t="shared" si="7"/>
        <v>1226.3</v>
      </c>
      <c r="E193" s="18">
        <v>1226.3</v>
      </c>
      <c r="F193" s="18"/>
      <c r="G193" s="18"/>
      <c r="H193" s="18"/>
      <c r="I193" s="14"/>
      <c r="L193" s="16"/>
      <c r="M193" s="16"/>
    </row>
    <row r="194" spans="1:13" s="15" customFormat="1" ht="18.75">
      <c r="A194" s="78"/>
      <c r="B194" s="22" t="s">
        <v>74</v>
      </c>
      <c r="C194" s="43">
        <v>49.8</v>
      </c>
      <c r="D194" s="43">
        <f t="shared" si="7"/>
        <v>49.8</v>
      </c>
      <c r="E194" s="18">
        <v>49.8</v>
      </c>
      <c r="F194" s="18"/>
      <c r="G194" s="18"/>
      <c r="H194" s="18"/>
      <c r="I194" s="14"/>
      <c r="L194" s="16"/>
      <c r="M194" s="16"/>
    </row>
    <row r="195" spans="1:13" s="15" customFormat="1" ht="18.75">
      <c r="A195" s="78"/>
      <c r="B195" s="22" t="s">
        <v>103</v>
      </c>
      <c r="C195" s="43">
        <v>800.5</v>
      </c>
      <c r="D195" s="43">
        <f t="shared" si="7"/>
        <v>789.3</v>
      </c>
      <c r="E195" s="18">
        <v>789.3</v>
      </c>
      <c r="F195" s="18"/>
      <c r="G195" s="18"/>
      <c r="H195" s="18"/>
      <c r="I195" s="14"/>
      <c r="L195" s="16"/>
      <c r="M195" s="16"/>
    </row>
    <row r="196" spans="1:13" s="15" customFormat="1" ht="18.75">
      <c r="A196" s="78"/>
      <c r="B196" s="22" t="s">
        <v>74</v>
      </c>
      <c r="C196" s="43">
        <v>46.4</v>
      </c>
      <c r="D196" s="43">
        <f t="shared" si="7"/>
        <v>46.4</v>
      </c>
      <c r="E196" s="18">
        <v>46.4</v>
      </c>
      <c r="F196" s="18"/>
      <c r="G196" s="18"/>
      <c r="H196" s="18"/>
      <c r="I196" s="14"/>
      <c r="L196" s="16"/>
      <c r="M196" s="16"/>
    </row>
    <row r="197" spans="1:13" s="15" customFormat="1" ht="18.75">
      <c r="A197" s="78"/>
      <c r="B197" s="22" t="s">
        <v>104</v>
      </c>
      <c r="C197" s="43">
        <v>1325.9</v>
      </c>
      <c r="D197" s="43">
        <f t="shared" si="7"/>
        <v>1325.8</v>
      </c>
      <c r="E197" s="18">
        <v>1325.8</v>
      </c>
      <c r="F197" s="18"/>
      <c r="G197" s="18"/>
      <c r="H197" s="18"/>
      <c r="I197" s="14"/>
      <c r="L197" s="16"/>
      <c r="M197" s="16"/>
    </row>
    <row r="198" spans="1:13" s="15" customFormat="1" ht="18.75">
      <c r="A198" s="78"/>
      <c r="B198" s="22" t="s">
        <v>74</v>
      </c>
      <c r="C198" s="43">
        <v>47.5</v>
      </c>
      <c r="D198" s="43">
        <f t="shared" si="7"/>
        <v>47.5</v>
      </c>
      <c r="E198" s="18">
        <v>47.5</v>
      </c>
      <c r="F198" s="18"/>
      <c r="G198" s="18"/>
      <c r="H198" s="18"/>
      <c r="I198" s="14"/>
      <c r="L198" s="16"/>
      <c r="M198" s="16"/>
    </row>
    <row r="199" spans="1:13" s="15" customFormat="1" ht="18.75">
      <c r="A199" s="78"/>
      <c r="B199" s="22" t="s">
        <v>138</v>
      </c>
      <c r="C199" s="43">
        <v>1523.9</v>
      </c>
      <c r="D199" s="43">
        <f t="shared" si="7"/>
        <v>496.2</v>
      </c>
      <c r="E199" s="18">
        <v>496.2</v>
      </c>
      <c r="F199" s="18"/>
      <c r="G199" s="18"/>
      <c r="H199" s="18"/>
      <c r="I199" s="14"/>
      <c r="L199" s="16"/>
      <c r="M199" s="16"/>
    </row>
    <row r="200" spans="1:13" s="15" customFormat="1" ht="18.75">
      <c r="A200" s="78"/>
      <c r="B200" s="22" t="s">
        <v>74</v>
      </c>
      <c r="C200" s="43">
        <v>48.6</v>
      </c>
      <c r="D200" s="43">
        <f t="shared" si="7"/>
        <v>48.6</v>
      </c>
      <c r="E200" s="18">
        <v>48.6</v>
      </c>
      <c r="F200" s="18"/>
      <c r="G200" s="18"/>
      <c r="H200" s="18"/>
      <c r="I200" s="14"/>
      <c r="L200" s="16"/>
      <c r="M200" s="16"/>
    </row>
    <row r="201" spans="1:13" s="15" customFormat="1" ht="18.75">
      <c r="A201" s="78"/>
      <c r="B201" s="22" t="s">
        <v>139</v>
      </c>
      <c r="C201" s="43">
        <v>789.3</v>
      </c>
      <c r="D201" s="43">
        <f t="shared" si="7"/>
        <v>780.9</v>
      </c>
      <c r="E201" s="18">
        <v>780.9</v>
      </c>
      <c r="F201" s="18"/>
      <c r="G201" s="18"/>
      <c r="H201" s="18"/>
      <c r="I201" s="14"/>
      <c r="L201" s="16"/>
      <c r="M201" s="16"/>
    </row>
    <row r="202" spans="1:13" s="15" customFormat="1" ht="18.75">
      <c r="A202" s="78"/>
      <c r="B202" s="22" t="s">
        <v>74</v>
      </c>
      <c r="C202" s="43">
        <v>45.2</v>
      </c>
      <c r="D202" s="43">
        <f t="shared" si="7"/>
        <v>45.2</v>
      </c>
      <c r="E202" s="18">
        <v>45.2</v>
      </c>
      <c r="F202" s="18"/>
      <c r="G202" s="18"/>
      <c r="H202" s="18"/>
      <c r="I202" s="14"/>
      <c r="L202" s="16"/>
      <c r="M202" s="16"/>
    </row>
    <row r="203" spans="1:13" s="15" customFormat="1" ht="18.75">
      <c r="A203" s="78"/>
      <c r="B203" s="22" t="s">
        <v>105</v>
      </c>
      <c r="C203" s="43">
        <v>561.4</v>
      </c>
      <c r="D203" s="43">
        <f aca="true" t="shared" si="12" ref="D203:D263">SUM(E203:H203)</f>
        <v>491.5</v>
      </c>
      <c r="E203" s="18">
        <v>491.5</v>
      </c>
      <c r="F203" s="18"/>
      <c r="G203" s="18"/>
      <c r="H203" s="18"/>
      <c r="I203" s="14"/>
      <c r="L203" s="16"/>
      <c r="M203" s="16"/>
    </row>
    <row r="204" spans="1:13" s="15" customFormat="1" ht="18.75">
      <c r="A204" s="78"/>
      <c r="B204" s="22" t="s">
        <v>74</v>
      </c>
      <c r="C204" s="43">
        <v>44.6</v>
      </c>
      <c r="D204" s="43">
        <f t="shared" si="12"/>
        <v>44.6</v>
      </c>
      <c r="E204" s="18">
        <v>44.6</v>
      </c>
      <c r="F204" s="18"/>
      <c r="G204" s="18"/>
      <c r="H204" s="18"/>
      <c r="I204" s="14"/>
      <c r="L204" s="16"/>
      <c r="M204" s="16"/>
    </row>
    <row r="205" spans="1:13" s="15" customFormat="1" ht="18.75" hidden="1">
      <c r="A205" s="78"/>
      <c r="B205" s="22" t="s">
        <v>106</v>
      </c>
      <c r="C205" s="43">
        <v>0</v>
      </c>
      <c r="D205" s="43">
        <f t="shared" si="12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8"/>
      <c r="B206" s="22" t="s">
        <v>74</v>
      </c>
      <c r="C206" s="43">
        <v>0</v>
      </c>
      <c r="D206" s="43">
        <f t="shared" si="12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>
      <c r="A207" s="78"/>
      <c r="B207" s="22" t="s">
        <v>107</v>
      </c>
      <c r="C207" s="43">
        <v>1627.2</v>
      </c>
      <c r="D207" s="43">
        <f t="shared" si="12"/>
        <v>1533.4</v>
      </c>
      <c r="E207" s="18">
        <v>1533.4</v>
      </c>
      <c r="F207" s="18"/>
      <c r="G207" s="18"/>
      <c r="H207" s="18"/>
      <c r="I207" s="14"/>
      <c r="L207" s="16"/>
      <c r="M207" s="16"/>
    </row>
    <row r="208" spans="1:13" s="15" customFormat="1" ht="18.75">
      <c r="A208" s="78"/>
      <c r="B208" s="22" t="s">
        <v>74</v>
      </c>
      <c r="C208" s="43">
        <v>49.8</v>
      </c>
      <c r="D208" s="43">
        <f t="shared" si="12"/>
        <v>49.8</v>
      </c>
      <c r="E208" s="18">
        <v>49.8</v>
      </c>
      <c r="F208" s="18"/>
      <c r="G208" s="18"/>
      <c r="H208" s="18"/>
      <c r="I208" s="14"/>
      <c r="L208" s="16"/>
      <c r="M208" s="16"/>
    </row>
    <row r="209" spans="1:13" s="15" customFormat="1" ht="18.75">
      <c r="A209" s="78"/>
      <c r="B209" s="22" t="s">
        <v>108</v>
      </c>
      <c r="C209" s="43">
        <v>48.6</v>
      </c>
      <c r="D209" s="43">
        <f t="shared" si="12"/>
        <v>48.6</v>
      </c>
      <c r="E209" s="18">
        <v>48.6</v>
      </c>
      <c r="F209" s="18"/>
      <c r="G209" s="18"/>
      <c r="H209" s="18"/>
      <c r="I209" s="14"/>
      <c r="L209" s="16"/>
      <c r="M209" s="16"/>
    </row>
    <row r="210" spans="1:13" s="15" customFormat="1" ht="18.75">
      <c r="A210" s="78"/>
      <c r="B210" s="22" t="s">
        <v>74</v>
      </c>
      <c r="C210" s="43">
        <v>48.6</v>
      </c>
      <c r="D210" s="43">
        <f t="shared" si="12"/>
        <v>48.6</v>
      </c>
      <c r="E210" s="18">
        <v>48.6</v>
      </c>
      <c r="F210" s="18"/>
      <c r="G210" s="18"/>
      <c r="H210" s="18"/>
      <c r="I210" s="14"/>
      <c r="L210" s="16"/>
      <c r="M210" s="16"/>
    </row>
    <row r="211" spans="1:13" s="15" customFormat="1" ht="18.75">
      <c r="A211" s="78"/>
      <c r="B211" s="22" t="s">
        <v>109</v>
      </c>
      <c r="C211" s="43">
        <v>48.6</v>
      </c>
      <c r="D211" s="43">
        <f t="shared" si="12"/>
        <v>48.6</v>
      </c>
      <c r="E211" s="18">
        <v>48.6</v>
      </c>
      <c r="F211" s="18"/>
      <c r="G211" s="18"/>
      <c r="H211" s="18"/>
      <c r="I211" s="14"/>
      <c r="L211" s="16"/>
      <c r="M211" s="16"/>
    </row>
    <row r="212" spans="1:13" s="15" customFormat="1" ht="18.75">
      <c r="A212" s="78"/>
      <c r="B212" s="22" t="s">
        <v>74</v>
      </c>
      <c r="C212" s="43">
        <v>48.6</v>
      </c>
      <c r="D212" s="43">
        <f t="shared" si="12"/>
        <v>48.6</v>
      </c>
      <c r="E212" s="18">
        <v>48.6</v>
      </c>
      <c r="F212" s="18"/>
      <c r="G212" s="18"/>
      <c r="H212" s="18"/>
      <c r="I212" s="14"/>
      <c r="L212" s="16"/>
      <c r="M212" s="16"/>
    </row>
    <row r="213" spans="1:13" s="15" customFormat="1" ht="18.75" hidden="1">
      <c r="A213" s="78"/>
      <c r="B213" s="22" t="s">
        <v>110</v>
      </c>
      <c r="C213" s="43">
        <v>0</v>
      </c>
      <c r="D213" s="43">
        <f t="shared" si="12"/>
        <v>0</v>
      </c>
      <c r="E213" s="18">
        <v>0</v>
      </c>
      <c r="F213" s="18"/>
      <c r="G213" s="18"/>
      <c r="H213" s="18"/>
      <c r="I213" s="14"/>
      <c r="L213" s="16"/>
      <c r="M213" s="16"/>
    </row>
    <row r="214" spans="1:13" s="15" customFormat="1" ht="18.75" hidden="1">
      <c r="A214" s="78"/>
      <c r="B214" s="22" t="s">
        <v>74</v>
      </c>
      <c r="C214" s="43">
        <v>0</v>
      </c>
      <c r="D214" s="43">
        <f t="shared" si="12"/>
        <v>0</v>
      </c>
      <c r="E214" s="18">
        <v>0</v>
      </c>
      <c r="F214" s="18"/>
      <c r="G214" s="18"/>
      <c r="H214" s="18"/>
      <c r="I214" s="14"/>
      <c r="L214" s="16"/>
      <c r="M214" s="16"/>
    </row>
    <row r="215" spans="1:13" s="15" customFormat="1" ht="18.75">
      <c r="A215" s="78"/>
      <c r="B215" s="22" t="s">
        <v>111</v>
      </c>
      <c r="C215" s="43">
        <v>34.02</v>
      </c>
      <c r="D215" s="43">
        <f t="shared" si="12"/>
        <v>34</v>
      </c>
      <c r="E215" s="18">
        <v>34</v>
      </c>
      <c r="F215" s="18"/>
      <c r="G215" s="18"/>
      <c r="H215" s="18"/>
      <c r="I215" s="14"/>
      <c r="L215" s="16"/>
      <c r="M215" s="16"/>
    </row>
    <row r="216" spans="1:13" s="15" customFormat="1" ht="18.75">
      <c r="A216" s="78"/>
      <c r="B216" s="22" t="s">
        <v>74</v>
      </c>
      <c r="C216" s="43">
        <v>34.02</v>
      </c>
      <c r="D216" s="43">
        <f t="shared" si="12"/>
        <v>34</v>
      </c>
      <c r="E216" s="18">
        <v>34</v>
      </c>
      <c r="F216" s="18"/>
      <c r="G216" s="18"/>
      <c r="H216" s="18"/>
      <c r="I216" s="14"/>
      <c r="L216" s="16"/>
      <c r="M216" s="16"/>
    </row>
    <row r="217" spans="1:13" s="15" customFormat="1" ht="18.75">
      <c r="A217" s="78"/>
      <c r="B217" s="22" t="s">
        <v>112</v>
      </c>
      <c r="C217" s="43">
        <v>38.88</v>
      </c>
      <c r="D217" s="43">
        <f t="shared" si="12"/>
        <v>38.9</v>
      </c>
      <c r="E217" s="18">
        <v>38.9</v>
      </c>
      <c r="F217" s="18"/>
      <c r="G217" s="18"/>
      <c r="H217" s="18"/>
      <c r="I217" s="14"/>
      <c r="L217" s="16"/>
      <c r="M217" s="16"/>
    </row>
    <row r="218" spans="1:13" s="15" customFormat="1" ht="18.75">
      <c r="A218" s="78"/>
      <c r="B218" s="22" t="s">
        <v>74</v>
      </c>
      <c r="C218" s="43">
        <v>38.88</v>
      </c>
      <c r="D218" s="43">
        <f t="shared" si="12"/>
        <v>38.9</v>
      </c>
      <c r="E218" s="18">
        <v>38.9</v>
      </c>
      <c r="F218" s="18"/>
      <c r="G218" s="18"/>
      <c r="H218" s="18"/>
      <c r="I218" s="14"/>
      <c r="L218" s="16"/>
      <c r="M218" s="16"/>
    </row>
    <row r="219" spans="1:13" s="15" customFormat="1" ht="18.75">
      <c r="A219" s="78"/>
      <c r="B219" s="22" t="s">
        <v>113</v>
      </c>
      <c r="C219" s="43">
        <v>37.26</v>
      </c>
      <c r="D219" s="43">
        <f t="shared" si="12"/>
        <v>37.3</v>
      </c>
      <c r="E219" s="18">
        <v>37.3</v>
      </c>
      <c r="F219" s="18"/>
      <c r="G219" s="18"/>
      <c r="H219" s="18"/>
      <c r="I219" s="14"/>
      <c r="L219" s="16"/>
      <c r="M219" s="16"/>
    </row>
    <row r="220" spans="1:13" s="15" customFormat="1" ht="18.75">
      <c r="A220" s="78"/>
      <c r="B220" s="22" t="s">
        <v>74</v>
      </c>
      <c r="C220" s="43">
        <v>37.26</v>
      </c>
      <c r="D220" s="43">
        <f t="shared" si="12"/>
        <v>37.3</v>
      </c>
      <c r="E220" s="18">
        <v>37.3</v>
      </c>
      <c r="F220" s="18"/>
      <c r="G220" s="18"/>
      <c r="H220" s="18"/>
      <c r="I220" s="14"/>
      <c r="L220" s="16"/>
      <c r="M220" s="16"/>
    </row>
    <row r="221" spans="1:13" s="15" customFormat="1" ht="18.75">
      <c r="A221" s="78"/>
      <c r="B221" s="22" t="s">
        <v>114</v>
      </c>
      <c r="C221" s="43">
        <v>529.1</v>
      </c>
      <c r="D221" s="43">
        <f t="shared" si="12"/>
        <v>493.2</v>
      </c>
      <c r="E221" s="18">
        <v>493.2</v>
      </c>
      <c r="F221" s="18"/>
      <c r="G221" s="18"/>
      <c r="H221" s="18"/>
      <c r="I221" s="14"/>
      <c r="L221" s="16"/>
      <c r="M221" s="16"/>
    </row>
    <row r="222" spans="1:13" s="15" customFormat="1" ht="18.75">
      <c r="A222" s="78"/>
      <c r="B222" s="22" t="s">
        <v>74</v>
      </c>
      <c r="C222" s="43">
        <v>49.8</v>
      </c>
      <c r="D222" s="43">
        <f t="shared" si="12"/>
        <v>49.8</v>
      </c>
      <c r="E222" s="18">
        <v>49.8</v>
      </c>
      <c r="F222" s="18"/>
      <c r="G222" s="18"/>
      <c r="H222" s="18"/>
      <c r="I222" s="14"/>
      <c r="L222" s="16"/>
      <c r="M222" s="16"/>
    </row>
    <row r="223" spans="1:13" s="15" customFormat="1" ht="18.75" hidden="1">
      <c r="A223" s="78"/>
      <c r="B223" s="22" t="s">
        <v>115</v>
      </c>
      <c r="C223" s="43">
        <v>0</v>
      </c>
      <c r="D223" s="43">
        <f t="shared" si="12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8"/>
      <c r="B224" s="22" t="s">
        <v>74</v>
      </c>
      <c r="C224" s="43">
        <v>0</v>
      </c>
      <c r="D224" s="43">
        <f t="shared" si="12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31.5">
      <c r="A225" s="78"/>
      <c r="B225" s="22" t="s">
        <v>116</v>
      </c>
      <c r="C225" s="43">
        <v>5020</v>
      </c>
      <c r="D225" s="43">
        <f t="shared" si="12"/>
        <v>5020</v>
      </c>
      <c r="E225" s="18">
        <v>5020</v>
      </c>
      <c r="F225" s="18"/>
      <c r="G225" s="18"/>
      <c r="H225" s="18"/>
      <c r="I225" s="14"/>
      <c r="L225" s="16"/>
      <c r="M225" s="16"/>
    </row>
    <row r="226" spans="1:13" s="15" customFormat="1" ht="31.5">
      <c r="A226" s="78"/>
      <c r="B226" s="22" t="s">
        <v>117</v>
      </c>
      <c r="C226" s="43">
        <v>663.7</v>
      </c>
      <c r="D226" s="43">
        <f t="shared" si="12"/>
        <v>120.3</v>
      </c>
      <c r="E226" s="18">
        <v>120.3</v>
      </c>
      <c r="F226" s="18"/>
      <c r="G226" s="18"/>
      <c r="H226" s="18"/>
      <c r="I226" s="14"/>
      <c r="L226" s="16"/>
      <c r="M226" s="16"/>
    </row>
    <row r="227" spans="1:13" s="15" customFormat="1" ht="18.75">
      <c r="A227" s="78"/>
      <c r="B227" s="22" t="s">
        <v>118</v>
      </c>
      <c r="C227" s="43">
        <v>355</v>
      </c>
      <c r="D227" s="43">
        <f t="shared" si="12"/>
        <v>49.5</v>
      </c>
      <c r="E227" s="18">
        <v>49.5</v>
      </c>
      <c r="F227" s="18"/>
      <c r="G227" s="18"/>
      <c r="H227" s="18"/>
      <c r="I227" s="14"/>
      <c r="L227" s="16"/>
      <c r="M227" s="16"/>
    </row>
    <row r="228" spans="1:13" s="15" customFormat="1" ht="18.75">
      <c r="A228" s="78"/>
      <c r="B228" s="22" t="s">
        <v>74</v>
      </c>
      <c r="C228" s="43">
        <v>355</v>
      </c>
      <c r="D228" s="43">
        <f t="shared" si="12"/>
        <v>49.5</v>
      </c>
      <c r="E228" s="18">
        <v>49.5</v>
      </c>
      <c r="F228" s="18"/>
      <c r="G228" s="18"/>
      <c r="H228" s="18"/>
      <c r="I228" s="14"/>
      <c r="L228" s="16"/>
      <c r="M228" s="16"/>
    </row>
    <row r="229" spans="1:13" s="15" customFormat="1" ht="18.75" hidden="1">
      <c r="A229" s="78"/>
      <c r="B229" s="22" t="s">
        <v>119</v>
      </c>
      <c r="C229" s="43">
        <v>0</v>
      </c>
      <c r="D229" s="43">
        <f t="shared" si="12"/>
        <v>0</v>
      </c>
      <c r="E229" s="18">
        <v>0</v>
      </c>
      <c r="F229" s="18"/>
      <c r="G229" s="18"/>
      <c r="H229" s="18"/>
      <c r="I229" s="14"/>
      <c r="L229" s="16"/>
      <c r="M229" s="16"/>
    </row>
    <row r="230" spans="1:13" s="15" customFormat="1" ht="31.5">
      <c r="A230" s="78"/>
      <c r="B230" s="22" t="s">
        <v>120</v>
      </c>
      <c r="C230" s="43">
        <v>48</v>
      </c>
      <c r="D230" s="43">
        <f t="shared" si="12"/>
        <v>48</v>
      </c>
      <c r="E230" s="18">
        <v>48</v>
      </c>
      <c r="F230" s="18"/>
      <c r="G230" s="18"/>
      <c r="H230" s="18"/>
      <c r="I230" s="14"/>
      <c r="L230" s="16"/>
      <c r="M230" s="16"/>
    </row>
    <row r="231" spans="1:13" s="15" customFormat="1" ht="18.75">
      <c r="A231" s="78"/>
      <c r="B231" s="22" t="s">
        <v>74</v>
      </c>
      <c r="C231" s="43">
        <v>48</v>
      </c>
      <c r="D231" s="43">
        <f t="shared" si="12"/>
        <v>48</v>
      </c>
      <c r="E231" s="18">
        <v>48</v>
      </c>
      <c r="F231" s="18"/>
      <c r="G231" s="18"/>
      <c r="H231" s="18"/>
      <c r="I231" s="14"/>
      <c r="L231" s="16"/>
      <c r="M231" s="16"/>
    </row>
    <row r="232" spans="1:13" s="15" customFormat="1" ht="31.5">
      <c r="A232" s="78"/>
      <c r="B232" s="22" t="s">
        <v>121</v>
      </c>
      <c r="C232" s="43">
        <v>47.7</v>
      </c>
      <c r="D232" s="43">
        <f t="shared" si="12"/>
        <v>47.7</v>
      </c>
      <c r="E232" s="18">
        <v>47.7</v>
      </c>
      <c r="F232" s="18"/>
      <c r="G232" s="18"/>
      <c r="H232" s="18"/>
      <c r="I232" s="14"/>
      <c r="L232" s="16"/>
      <c r="M232" s="16"/>
    </row>
    <row r="233" spans="1:13" s="15" customFormat="1" ht="18.75">
      <c r="A233" s="78"/>
      <c r="B233" s="22" t="s">
        <v>74</v>
      </c>
      <c r="C233" s="43">
        <v>47.7</v>
      </c>
      <c r="D233" s="43">
        <f t="shared" si="12"/>
        <v>47.7</v>
      </c>
      <c r="E233" s="18">
        <v>47.7</v>
      </c>
      <c r="F233" s="18"/>
      <c r="G233" s="18"/>
      <c r="H233" s="18"/>
      <c r="I233" s="14"/>
      <c r="L233" s="16"/>
      <c r="M233" s="16"/>
    </row>
    <row r="234" spans="1:13" s="15" customFormat="1" ht="18.75">
      <c r="A234" s="78"/>
      <c r="B234" s="22" t="s">
        <v>122</v>
      </c>
      <c r="C234" s="43">
        <v>10.4</v>
      </c>
      <c r="D234" s="43">
        <f t="shared" si="12"/>
        <v>10.442</v>
      </c>
      <c r="E234" s="18">
        <v>10.442</v>
      </c>
      <c r="F234" s="18"/>
      <c r="G234" s="18"/>
      <c r="H234" s="18"/>
      <c r="I234" s="14"/>
      <c r="L234" s="16"/>
      <c r="M234" s="16"/>
    </row>
    <row r="235" spans="1:13" s="15" customFormat="1" ht="18.75">
      <c r="A235" s="78"/>
      <c r="B235" s="22" t="s">
        <v>123</v>
      </c>
      <c r="C235" s="43">
        <v>1019.8</v>
      </c>
      <c r="D235" s="43">
        <f t="shared" si="12"/>
        <v>1019.8</v>
      </c>
      <c r="E235" s="18">
        <v>1019.8</v>
      </c>
      <c r="F235" s="18"/>
      <c r="G235" s="18"/>
      <c r="H235" s="18"/>
      <c r="I235" s="14"/>
      <c r="L235" s="16"/>
      <c r="M235" s="16"/>
    </row>
    <row r="236" spans="1:13" s="15" customFormat="1" ht="18.75">
      <c r="A236" s="78"/>
      <c r="B236" s="22" t="s">
        <v>140</v>
      </c>
      <c r="C236" s="43">
        <v>487.7</v>
      </c>
      <c r="D236" s="43">
        <f t="shared" si="12"/>
        <v>487.7</v>
      </c>
      <c r="E236" s="18">
        <v>487.7</v>
      </c>
      <c r="F236" s="18"/>
      <c r="G236" s="18"/>
      <c r="H236" s="18"/>
      <c r="I236" s="14"/>
      <c r="L236" s="16"/>
      <c r="M236" s="16"/>
    </row>
    <row r="237" spans="1:13" s="15" customFormat="1" ht="18.75">
      <c r="A237" s="78"/>
      <c r="B237" s="22" t="s">
        <v>60</v>
      </c>
      <c r="C237" s="43">
        <v>220</v>
      </c>
      <c r="D237" s="43">
        <f t="shared" si="12"/>
        <v>85.9</v>
      </c>
      <c r="E237" s="18">
        <v>85.9</v>
      </c>
      <c r="F237" s="18"/>
      <c r="G237" s="18"/>
      <c r="H237" s="18"/>
      <c r="I237" s="14"/>
      <c r="L237" s="16"/>
      <c r="M237" s="16"/>
    </row>
    <row r="238" spans="1:13" s="15" customFormat="1" ht="18.75">
      <c r="A238" s="78"/>
      <c r="B238" s="22" t="s">
        <v>74</v>
      </c>
      <c r="C238" s="43">
        <v>220</v>
      </c>
      <c r="D238" s="43">
        <f t="shared" si="12"/>
        <v>85.9</v>
      </c>
      <c r="E238" s="18">
        <v>85.9</v>
      </c>
      <c r="F238" s="18"/>
      <c r="G238" s="18"/>
      <c r="H238" s="18"/>
      <c r="I238" s="14"/>
      <c r="L238" s="16"/>
      <c r="M238" s="16"/>
    </row>
    <row r="239" spans="1:13" s="105" customFormat="1" ht="47.25">
      <c r="A239" s="78"/>
      <c r="B239" s="22" t="s">
        <v>141</v>
      </c>
      <c r="C239" s="43">
        <v>59.9</v>
      </c>
      <c r="D239" s="43">
        <f t="shared" si="12"/>
        <v>49.1</v>
      </c>
      <c r="E239" s="18">
        <v>49.1</v>
      </c>
      <c r="F239" s="18"/>
      <c r="G239" s="18"/>
      <c r="H239" s="18"/>
      <c r="I239" s="104"/>
      <c r="L239" s="106"/>
      <c r="M239" s="106"/>
    </row>
    <row r="240" spans="1:13" s="85" customFormat="1" ht="18.75">
      <c r="A240" s="20"/>
      <c r="B240" s="22" t="s">
        <v>74</v>
      </c>
      <c r="C240" s="133">
        <v>59.9</v>
      </c>
      <c r="D240" s="43">
        <f t="shared" si="12"/>
        <v>49.1</v>
      </c>
      <c r="E240" s="21">
        <v>49.1</v>
      </c>
      <c r="F240" s="21"/>
      <c r="G240" s="21"/>
      <c r="H240" s="21"/>
      <c r="I240" s="14"/>
      <c r="L240" s="86"/>
      <c r="M240" s="86"/>
    </row>
    <row r="241" spans="1:13" s="85" customFormat="1" ht="18.75">
      <c r="A241" s="20"/>
      <c r="B241" s="22" t="s">
        <v>208</v>
      </c>
      <c r="C241" s="133">
        <v>70</v>
      </c>
      <c r="D241" s="43">
        <f t="shared" si="12"/>
        <v>26.3</v>
      </c>
      <c r="E241" s="21">
        <v>26.3</v>
      </c>
      <c r="F241" s="21"/>
      <c r="G241" s="21"/>
      <c r="H241" s="21"/>
      <c r="I241" s="14"/>
      <c r="L241" s="86"/>
      <c r="M241" s="86"/>
    </row>
    <row r="242" spans="1:13" s="85" customFormat="1" ht="18.75">
      <c r="A242" s="20"/>
      <c r="B242" s="22" t="s">
        <v>74</v>
      </c>
      <c r="C242" s="133">
        <v>70</v>
      </c>
      <c r="D242" s="43">
        <f t="shared" si="12"/>
        <v>26.3</v>
      </c>
      <c r="E242" s="21">
        <v>26.3</v>
      </c>
      <c r="F242" s="21"/>
      <c r="G242" s="21"/>
      <c r="H242" s="21"/>
      <c r="I242" s="14"/>
      <c r="L242" s="86"/>
      <c r="M242" s="86"/>
    </row>
    <row r="243" spans="1:13" s="85" customFormat="1" ht="31.5">
      <c r="A243" s="20"/>
      <c r="B243" s="22" t="s">
        <v>179</v>
      </c>
      <c r="C243" s="133">
        <v>36.3</v>
      </c>
      <c r="D243" s="43">
        <f t="shared" si="12"/>
        <v>0</v>
      </c>
      <c r="E243" s="21"/>
      <c r="F243" s="21"/>
      <c r="G243" s="21"/>
      <c r="H243" s="21"/>
      <c r="I243" s="14"/>
      <c r="L243" s="86"/>
      <c r="M243" s="86"/>
    </row>
    <row r="244" spans="1:13" s="85" customFormat="1" ht="18.75">
      <c r="A244" s="20"/>
      <c r="B244" s="22" t="s">
        <v>180</v>
      </c>
      <c r="C244" s="133">
        <v>270</v>
      </c>
      <c r="D244" s="43">
        <f t="shared" si="12"/>
        <v>49.4</v>
      </c>
      <c r="E244" s="21">
        <v>49.4</v>
      </c>
      <c r="F244" s="21"/>
      <c r="G244" s="21"/>
      <c r="H244" s="21"/>
      <c r="I244" s="14"/>
      <c r="L244" s="86"/>
      <c r="M244" s="86"/>
    </row>
    <row r="245" spans="1:13" s="85" customFormat="1" ht="18.75">
      <c r="A245" s="20"/>
      <c r="B245" s="22" t="s">
        <v>74</v>
      </c>
      <c r="C245" s="133">
        <v>270</v>
      </c>
      <c r="D245" s="43">
        <f t="shared" si="12"/>
        <v>49.4</v>
      </c>
      <c r="E245" s="21">
        <v>49.4</v>
      </c>
      <c r="F245" s="21"/>
      <c r="G245" s="21"/>
      <c r="H245" s="21"/>
      <c r="I245" s="14"/>
      <c r="L245" s="86"/>
      <c r="M245" s="86"/>
    </row>
    <row r="246" spans="1:13" s="85" customFormat="1" ht="18.75">
      <c r="A246" s="20"/>
      <c r="B246" s="22" t="s">
        <v>207</v>
      </c>
      <c r="C246" s="133">
        <v>70</v>
      </c>
      <c r="D246" s="43">
        <f t="shared" si="12"/>
        <v>50</v>
      </c>
      <c r="E246" s="21">
        <v>50</v>
      </c>
      <c r="F246" s="21"/>
      <c r="G246" s="21"/>
      <c r="H246" s="21"/>
      <c r="I246" s="14"/>
      <c r="L246" s="86"/>
      <c r="M246" s="86"/>
    </row>
    <row r="247" spans="1:13" s="85" customFormat="1" ht="18.75">
      <c r="A247" s="20"/>
      <c r="B247" s="22" t="s">
        <v>74</v>
      </c>
      <c r="C247" s="133">
        <v>70</v>
      </c>
      <c r="D247" s="43">
        <f t="shared" si="12"/>
        <v>50</v>
      </c>
      <c r="E247" s="21">
        <v>50</v>
      </c>
      <c r="F247" s="21"/>
      <c r="G247" s="21"/>
      <c r="H247" s="21"/>
      <c r="I247" s="14"/>
      <c r="L247" s="86"/>
      <c r="M247" s="86"/>
    </row>
    <row r="248" spans="1:13" s="85" customFormat="1" ht="18.75">
      <c r="A248" s="20"/>
      <c r="B248" s="22" t="s">
        <v>209</v>
      </c>
      <c r="C248" s="133">
        <v>70</v>
      </c>
      <c r="D248" s="43">
        <f t="shared" si="12"/>
        <v>49.9</v>
      </c>
      <c r="E248" s="21">
        <v>49.9</v>
      </c>
      <c r="F248" s="21"/>
      <c r="G248" s="21"/>
      <c r="H248" s="21"/>
      <c r="I248" s="14"/>
      <c r="L248" s="86"/>
      <c r="M248" s="86"/>
    </row>
    <row r="249" spans="1:13" s="85" customFormat="1" ht="18.75">
      <c r="A249" s="20"/>
      <c r="B249" s="22" t="s">
        <v>74</v>
      </c>
      <c r="C249" s="133">
        <v>70</v>
      </c>
      <c r="D249" s="43">
        <f t="shared" si="12"/>
        <v>49.9</v>
      </c>
      <c r="E249" s="21">
        <v>49.9</v>
      </c>
      <c r="F249" s="21"/>
      <c r="G249" s="21"/>
      <c r="H249" s="21"/>
      <c r="I249" s="14"/>
      <c r="L249" s="86"/>
      <c r="M249" s="86"/>
    </row>
    <row r="250" spans="1:13" s="85" customFormat="1" ht="18.75">
      <c r="A250" s="20"/>
      <c r="B250" s="22" t="s">
        <v>210</v>
      </c>
      <c r="C250" s="133">
        <v>90</v>
      </c>
      <c r="D250" s="43">
        <f t="shared" si="12"/>
        <v>9.4</v>
      </c>
      <c r="E250" s="21">
        <v>9.4</v>
      </c>
      <c r="F250" s="21"/>
      <c r="G250" s="21"/>
      <c r="H250" s="21"/>
      <c r="I250" s="14"/>
      <c r="L250" s="86"/>
      <c r="M250" s="86"/>
    </row>
    <row r="251" spans="1:13" s="85" customFormat="1" ht="18.75">
      <c r="A251" s="20"/>
      <c r="B251" s="22" t="s">
        <v>74</v>
      </c>
      <c r="C251" s="133">
        <v>90</v>
      </c>
      <c r="D251" s="43">
        <f t="shared" si="12"/>
        <v>9.4</v>
      </c>
      <c r="E251" s="21">
        <v>9.4</v>
      </c>
      <c r="F251" s="21"/>
      <c r="G251" s="21"/>
      <c r="H251" s="21"/>
      <c r="I251" s="14"/>
      <c r="L251" s="86"/>
      <c r="M251" s="86"/>
    </row>
    <row r="252" spans="1:13" s="85" customFormat="1" ht="18.75">
      <c r="A252" s="20"/>
      <c r="B252" s="22" t="s">
        <v>211</v>
      </c>
      <c r="C252" s="133">
        <v>70</v>
      </c>
      <c r="D252" s="43">
        <v>0</v>
      </c>
      <c r="E252" s="21"/>
      <c r="F252" s="21"/>
      <c r="G252" s="21"/>
      <c r="H252" s="21"/>
      <c r="I252" s="14"/>
      <c r="L252" s="86"/>
      <c r="M252" s="86"/>
    </row>
    <row r="253" spans="1:13" s="85" customFormat="1" ht="18.75">
      <c r="A253" s="20"/>
      <c r="B253" s="22" t="s">
        <v>74</v>
      </c>
      <c r="C253" s="133">
        <v>70</v>
      </c>
      <c r="D253" s="43">
        <f t="shared" si="12"/>
        <v>0</v>
      </c>
      <c r="E253" s="21"/>
      <c r="F253" s="21"/>
      <c r="G253" s="21"/>
      <c r="H253" s="21"/>
      <c r="I253" s="14"/>
      <c r="L253" s="86"/>
      <c r="M253" s="86"/>
    </row>
    <row r="254" spans="1:13" s="85" customFormat="1" ht="18.75">
      <c r="A254" s="20"/>
      <c r="B254" s="22" t="s">
        <v>212</v>
      </c>
      <c r="C254" s="133">
        <v>49.5</v>
      </c>
      <c r="D254" s="43">
        <f t="shared" si="12"/>
        <v>26.3</v>
      </c>
      <c r="E254" s="21">
        <v>26.3</v>
      </c>
      <c r="F254" s="21"/>
      <c r="G254" s="21"/>
      <c r="H254" s="21"/>
      <c r="I254" s="14"/>
      <c r="L254" s="86"/>
      <c r="M254" s="86"/>
    </row>
    <row r="255" spans="1:13" s="85" customFormat="1" ht="18.75">
      <c r="A255" s="20"/>
      <c r="B255" s="22" t="s">
        <v>74</v>
      </c>
      <c r="C255" s="133">
        <v>49.5</v>
      </c>
      <c r="D255" s="43">
        <f t="shared" si="12"/>
        <v>26.3</v>
      </c>
      <c r="E255" s="21">
        <v>26.3</v>
      </c>
      <c r="F255" s="21"/>
      <c r="G255" s="21"/>
      <c r="H255" s="21"/>
      <c r="I255" s="14"/>
      <c r="L255" s="86"/>
      <c r="M255" s="86"/>
    </row>
    <row r="256" spans="1:13" s="85" customFormat="1" ht="18.75">
      <c r="A256" s="20"/>
      <c r="B256" s="22" t="s">
        <v>213</v>
      </c>
      <c r="C256" s="133">
        <v>49.5</v>
      </c>
      <c r="D256" s="43">
        <f t="shared" si="12"/>
        <v>26.3</v>
      </c>
      <c r="E256" s="21">
        <v>26.3</v>
      </c>
      <c r="F256" s="21"/>
      <c r="G256" s="21"/>
      <c r="H256" s="21"/>
      <c r="I256" s="14"/>
      <c r="L256" s="86"/>
      <c r="M256" s="86"/>
    </row>
    <row r="257" spans="1:13" s="85" customFormat="1" ht="18.75">
      <c r="A257" s="20"/>
      <c r="B257" s="22" t="s">
        <v>74</v>
      </c>
      <c r="C257" s="133">
        <v>49.5</v>
      </c>
      <c r="D257" s="43">
        <f t="shared" si="12"/>
        <v>26.3</v>
      </c>
      <c r="E257" s="21">
        <v>26.3</v>
      </c>
      <c r="F257" s="21"/>
      <c r="G257" s="21"/>
      <c r="H257" s="21"/>
      <c r="I257" s="14"/>
      <c r="L257" s="86"/>
      <c r="M257" s="86"/>
    </row>
    <row r="258" spans="1:13" s="85" customFormat="1" ht="18.75">
      <c r="A258" s="20"/>
      <c r="B258" s="22" t="s">
        <v>214</v>
      </c>
      <c r="C258" s="133">
        <v>49.5</v>
      </c>
      <c r="D258" s="43">
        <f t="shared" si="12"/>
        <v>26.3</v>
      </c>
      <c r="E258" s="21">
        <v>26.3</v>
      </c>
      <c r="F258" s="21"/>
      <c r="G258" s="21"/>
      <c r="H258" s="21"/>
      <c r="I258" s="14"/>
      <c r="L258" s="86"/>
      <c r="M258" s="86"/>
    </row>
    <row r="259" spans="1:13" s="85" customFormat="1" ht="18.75">
      <c r="A259" s="20"/>
      <c r="B259" s="22" t="s">
        <v>74</v>
      </c>
      <c r="C259" s="133">
        <v>49.5</v>
      </c>
      <c r="D259" s="43">
        <f t="shared" si="12"/>
        <v>26.3</v>
      </c>
      <c r="E259" s="21">
        <v>26.3</v>
      </c>
      <c r="F259" s="21"/>
      <c r="G259" s="21"/>
      <c r="H259" s="21"/>
      <c r="I259" s="14"/>
      <c r="L259" s="86"/>
      <c r="M259" s="86"/>
    </row>
    <row r="260" spans="1:13" s="85" customFormat="1" ht="18.75">
      <c r="A260" s="20"/>
      <c r="B260" s="22" t="s">
        <v>215</v>
      </c>
      <c r="C260" s="133">
        <v>49.5</v>
      </c>
      <c r="D260" s="43">
        <f t="shared" si="12"/>
        <v>26.3</v>
      </c>
      <c r="E260" s="21">
        <v>26.3</v>
      </c>
      <c r="F260" s="21"/>
      <c r="G260" s="21"/>
      <c r="H260" s="21"/>
      <c r="I260" s="14"/>
      <c r="L260" s="86"/>
      <c r="M260" s="86"/>
    </row>
    <row r="261" spans="1:13" s="85" customFormat="1" ht="18.75">
      <c r="A261" s="20"/>
      <c r="B261" s="22" t="s">
        <v>74</v>
      </c>
      <c r="C261" s="133">
        <v>49.5</v>
      </c>
      <c r="D261" s="43">
        <f t="shared" si="12"/>
        <v>26.3</v>
      </c>
      <c r="E261" s="21">
        <v>26.3</v>
      </c>
      <c r="F261" s="21"/>
      <c r="G261" s="21"/>
      <c r="H261" s="21"/>
      <c r="I261" s="14"/>
      <c r="L261" s="86"/>
      <c r="M261" s="86"/>
    </row>
    <row r="262" spans="1:13" s="85" customFormat="1" ht="31.5">
      <c r="A262" s="20"/>
      <c r="B262" s="22" t="s">
        <v>216</v>
      </c>
      <c r="C262" s="133">
        <v>70</v>
      </c>
      <c r="D262" s="43">
        <f t="shared" si="12"/>
        <v>49.9</v>
      </c>
      <c r="E262" s="21">
        <v>49.9</v>
      </c>
      <c r="F262" s="21"/>
      <c r="G262" s="21"/>
      <c r="H262" s="21"/>
      <c r="I262" s="14"/>
      <c r="L262" s="86"/>
      <c r="M262" s="86"/>
    </row>
    <row r="263" spans="1:13" s="15" customFormat="1" ht="18.75">
      <c r="A263" s="20"/>
      <c r="B263" s="22" t="s">
        <v>74</v>
      </c>
      <c r="C263" s="133">
        <v>70</v>
      </c>
      <c r="D263" s="43">
        <f t="shared" si="12"/>
        <v>49.9</v>
      </c>
      <c r="E263" s="21">
        <v>49.9</v>
      </c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8">
        <v>7330</v>
      </c>
      <c r="B264" s="108" t="s">
        <v>71</v>
      </c>
      <c r="C264" s="34">
        <f>SUM(C265:C271)-C266-C268-C270</f>
        <v>1882.5000000000005</v>
      </c>
      <c r="D264" s="34">
        <f>SUM(D265:D271)-D266-D268-D270</f>
        <v>1856.0000000000005</v>
      </c>
      <c r="E264" s="34">
        <f>SUM(E265:E271)-E266-E268-E270</f>
        <v>1856.0000000000005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8"/>
      <c r="B265" s="80" t="s">
        <v>63</v>
      </c>
      <c r="C265" s="43">
        <v>9</v>
      </c>
      <c r="D265" s="43">
        <f aca="true" t="shared" si="13" ref="D265:D272">SUM(E265:H265)</f>
        <v>9</v>
      </c>
      <c r="E265" s="18">
        <v>9</v>
      </c>
      <c r="F265" s="18"/>
      <c r="G265" s="18"/>
      <c r="H265" s="18"/>
      <c r="I265" s="14"/>
      <c r="L265" s="16"/>
      <c r="M265" s="16"/>
    </row>
    <row r="266" spans="1:13" s="15" customFormat="1" ht="18.75" customHeight="1">
      <c r="A266" s="78"/>
      <c r="B266" s="109" t="s">
        <v>59</v>
      </c>
      <c r="C266" s="43">
        <v>9</v>
      </c>
      <c r="D266" s="43">
        <f t="shared" si="13"/>
        <v>9</v>
      </c>
      <c r="E266" s="18">
        <v>9</v>
      </c>
      <c r="F266" s="18"/>
      <c r="G266" s="18"/>
      <c r="H266" s="18"/>
      <c r="I266" s="14"/>
      <c r="L266" s="16"/>
      <c r="M266" s="16"/>
    </row>
    <row r="267" spans="1:13" s="15" customFormat="1" ht="30.75" customHeight="1">
      <c r="A267" s="78"/>
      <c r="B267" s="80" t="s">
        <v>64</v>
      </c>
      <c r="C267" s="43">
        <v>442.5</v>
      </c>
      <c r="D267" s="43">
        <f t="shared" si="13"/>
        <v>416</v>
      </c>
      <c r="E267" s="18">
        <v>416</v>
      </c>
      <c r="F267" s="18"/>
      <c r="G267" s="18"/>
      <c r="H267" s="18"/>
      <c r="I267" s="14"/>
      <c r="L267" s="16"/>
      <c r="M267" s="16"/>
    </row>
    <row r="268" spans="1:13" s="15" customFormat="1" ht="18.75">
      <c r="A268" s="78"/>
      <c r="B268" s="109" t="s">
        <v>59</v>
      </c>
      <c r="C268" s="43">
        <v>50</v>
      </c>
      <c r="D268" s="43">
        <f t="shared" si="13"/>
        <v>49.1</v>
      </c>
      <c r="E268" s="18">
        <v>49.1</v>
      </c>
      <c r="F268" s="18"/>
      <c r="G268" s="18"/>
      <c r="H268" s="18"/>
      <c r="I268" s="14"/>
      <c r="L268" s="16"/>
      <c r="M268" s="16"/>
    </row>
    <row r="269" spans="1:13" s="15" customFormat="1" ht="18.75">
      <c r="A269" s="78"/>
      <c r="B269" s="80" t="s">
        <v>62</v>
      </c>
      <c r="C269" s="43">
        <v>291.1</v>
      </c>
      <c r="D269" s="43">
        <f t="shared" si="13"/>
        <v>291.1</v>
      </c>
      <c r="E269" s="18">
        <v>291.1</v>
      </c>
      <c r="F269" s="18"/>
      <c r="G269" s="18"/>
      <c r="H269" s="18"/>
      <c r="I269" s="14"/>
      <c r="L269" s="16"/>
      <c r="M269" s="16"/>
    </row>
    <row r="270" spans="1:13" s="15" customFormat="1" ht="18.75">
      <c r="A270" s="78"/>
      <c r="B270" s="109" t="s">
        <v>59</v>
      </c>
      <c r="C270" s="43">
        <v>291.1</v>
      </c>
      <c r="D270" s="43">
        <f t="shared" si="13"/>
        <v>291.1</v>
      </c>
      <c r="E270" s="18">
        <v>291.1</v>
      </c>
      <c r="F270" s="18"/>
      <c r="G270" s="18"/>
      <c r="H270" s="18"/>
      <c r="I270" s="14"/>
      <c r="L270" s="16"/>
      <c r="M270" s="16"/>
    </row>
    <row r="271" spans="1:13" s="15" customFormat="1" ht="30.75" customHeight="1">
      <c r="A271" s="78"/>
      <c r="B271" s="64" t="s">
        <v>65</v>
      </c>
      <c r="C271" s="43">
        <v>1139.9</v>
      </c>
      <c r="D271" s="43">
        <f t="shared" si="13"/>
        <v>1139.9</v>
      </c>
      <c r="E271" s="18">
        <v>1139.9</v>
      </c>
      <c r="F271" s="18"/>
      <c r="G271" s="18"/>
      <c r="H271" s="18"/>
      <c r="I271" s="14"/>
      <c r="L271" s="16"/>
      <c r="M271" s="16"/>
    </row>
    <row r="272" spans="1:13" s="15" customFormat="1" ht="30" customHeight="1">
      <c r="A272" s="110">
        <v>7340</v>
      </c>
      <c r="B272" s="29" t="s">
        <v>125</v>
      </c>
      <c r="C272" s="44">
        <f>C273</f>
        <v>1038.8</v>
      </c>
      <c r="D272" s="44">
        <f t="shared" si="13"/>
        <v>739.7</v>
      </c>
      <c r="E272" s="44">
        <f aca="true" t="shared" si="14" ref="E272:H273">E273</f>
        <v>739.7</v>
      </c>
      <c r="F272" s="44">
        <f t="shared" si="14"/>
        <v>0</v>
      </c>
      <c r="G272" s="44">
        <f t="shared" si="14"/>
        <v>0</v>
      </c>
      <c r="H272" s="44">
        <f t="shared" si="14"/>
        <v>0</v>
      </c>
      <c r="I272" s="14"/>
      <c r="L272" s="16"/>
      <c r="M272" s="16"/>
    </row>
    <row r="273" spans="1:13" s="15" customFormat="1" ht="30" customHeight="1" hidden="1">
      <c r="A273" s="111">
        <v>7340</v>
      </c>
      <c r="B273" s="35" t="s">
        <v>72</v>
      </c>
      <c r="C273" s="46">
        <f>C274+C276+C278</f>
        <v>1038.8</v>
      </c>
      <c r="D273" s="46">
        <f>D274+D276+D278</f>
        <v>739.7</v>
      </c>
      <c r="E273" s="46">
        <f>E274+E276+E278</f>
        <v>739.7</v>
      </c>
      <c r="F273" s="46">
        <f t="shared" si="14"/>
        <v>0</v>
      </c>
      <c r="G273" s="46">
        <f t="shared" si="14"/>
        <v>0</v>
      </c>
      <c r="H273" s="46">
        <f t="shared" si="14"/>
        <v>0</v>
      </c>
      <c r="I273" s="14"/>
      <c r="L273" s="16"/>
      <c r="M273" s="16"/>
    </row>
    <row r="274" spans="1:13" s="15" customFormat="1" ht="45" customHeight="1">
      <c r="A274" s="20"/>
      <c r="B274" s="28" t="s">
        <v>124</v>
      </c>
      <c r="C274" s="43">
        <v>665.4</v>
      </c>
      <c r="D274" s="43">
        <f aca="true" t="shared" si="15" ref="D274:D279">SUM(E274:H274)</f>
        <v>659.7</v>
      </c>
      <c r="E274" s="18">
        <v>659.7</v>
      </c>
      <c r="F274" s="18"/>
      <c r="G274" s="18"/>
      <c r="H274" s="18"/>
      <c r="I274" s="14"/>
      <c r="L274" s="16"/>
      <c r="M274" s="16"/>
    </row>
    <row r="275" spans="1:13" s="15" customFormat="1" ht="30.75" customHeight="1">
      <c r="A275" s="20"/>
      <c r="B275" s="112" t="s">
        <v>74</v>
      </c>
      <c r="C275" s="43">
        <v>665.4</v>
      </c>
      <c r="D275" s="43">
        <f t="shared" si="15"/>
        <v>659.7</v>
      </c>
      <c r="E275" s="18">
        <v>659.7</v>
      </c>
      <c r="F275" s="18"/>
      <c r="G275" s="18"/>
      <c r="H275" s="18"/>
      <c r="I275" s="14"/>
      <c r="L275" s="16"/>
      <c r="M275" s="16"/>
    </row>
    <row r="276" spans="1:13" s="15" customFormat="1" ht="66.75" customHeight="1">
      <c r="A276" s="20"/>
      <c r="B276" s="28" t="s">
        <v>142</v>
      </c>
      <c r="C276" s="43">
        <v>280</v>
      </c>
      <c r="D276" s="43">
        <f t="shared" si="15"/>
        <v>80</v>
      </c>
      <c r="E276" s="18">
        <v>80</v>
      </c>
      <c r="F276" s="18"/>
      <c r="G276" s="18"/>
      <c r="H276" s="18"/>
      <c r="I276" s="14"/>
      <c r="L276" s="16"/>
      <c r="M276" s="16"/>
    </row>
    <row r="277" spans="1:13" s="15" customFormat="1" ht="25.5" customHeight="1">
      <c r="A277" s="20"/>
      <c r="B277" s="112" t="s">
        <v>74</v>
      </c>
      <c r="C277" s="43">
        <v>280</v>
      </c>
      <c r="D277" s="43">
        <f t="shared" si="15"/>
        <v>80</v>
      </c>
      <c r="E277" s="18">
        <v>80</v>
      </c>
      <c r="F277" s="18"/>
      <c r="G277" s="18"/>
      <c r="H277" s="18"/>
      <c r="I277" s="14"/>
      <c r="L277" s="16"/>
      <c r="M277" s="16"/>
    </row>
    <row r="278" spans="1:13" s="15" customFormat="1" ht="48.75" customHeight="1">
      <c r="A278" s="20"/>
      <c r="B278" s="28" t="s">
        <v>181</v>
      </c>
      <c r="C278" s="43">
        <v>93.4</v>
      </c>
      <c r="D278" s="43">
        <f t="shared" si="15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>
      <c r="A279" s="20"/>
      <c r="B279" s="112" t="s">
        <v>74</v>
      </c>
      <c r="C279" s="43">
        <v>93.4</v>
      </c>
      <c r="D279" s="43">
        <f t="shared" si="15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10">
        <v>7441</v>
      </c>
      <c r="B280" s="65" t="s">
        <v>182</v>
      </c>
      <c r="C280" s="44">
        <f>C281</f>
        <v>700</v>
      </c>
      <c r="D280" s="44">
        <f>D281</f>
        <v>484.4</v>
      </c>
      <c r="E280" s="44">
        <f>E281</f>
        <v>484.4</v>
      </c>
      <c r="F280" s="44"/>
      <c r="G280" s="44"/>
      <c r="H280" s="44"/>
      <c r="I280" s="14"/>
      <c r="L280" s="16"/>
      <c r="M280" s="16"/>
    </row>
    <row r="281" spans="1:13" s="15" customFormat="1" ht="21" customHeight="1" hidden="1">
      <c r="A281" s="20">
        <v>7441</v>
      </c>
      <c r="B281" s="113" t="s">
        <v>72</v>
      </c>
      <c r="C281" s="43">
        <f>C282+C284+C286</f>
        <v>700</v>
      </c>
      <c r="D281" s="43">
        <f>D282+D284+D286</f>
        <v>484.4</v>
      </c>
      <c r="E281" s="43">
        <f>E282+E284+E286</f>
        <v>484.4</v>
      </c>
      <c r="F281" s="18"/>
      <c r="G281" s="18"/>
      <c r="H281" s="18"/>
      <c r="I281" s="14"/>
      <c r="L281" s="16"/>
      <c r="M281" s="16"/>
    </row>
    <row r="282" spans="1:13" s="15" customFormat="1" ht="21" customHeight="1">
      <c r="A282" s="20"/>
      <c r="B282" s="28" t="s">
        <v>183</v>
      </c>
      <c r="C282" s="43">
        <v>500</v>
      </c>
      <c r="D282" s="43">
        <f aca="true" t="shared" si="16" ref="D282:D287">SUM(E282:H282)</f>
        <v>484.4</v>
      </c>
      <c r="E282" s="18">
        <v>484.4</v>
      </c>
      <c r="F282" s="18"/>
      <c r="G282" s="18"/>
      <c r="H282" s="18"/>
      <c r="I282" s="14"/>
      <c r="L282" s="16"/>
      <c r="M282" s="16"/>
    </row>
    <row r="283" spans="1:13" s="15" customFormat="1" ht="21" customHeight="1">
      <c r="A283" s="20"/>
      <c r="B283" s="112" t="s">
        <v>74</v>
      </c>
      <c r="C283" s="43">
        <v>500</v>
      </c>
      <c r="D283" s="43">
        <f t="shared" si="16"/>
        <v>484.4</v>
      </c>
      <c r="E283" s="18">
        <v>484.4</v>
      </c>
      <c r="F283" s="18"/>
      <c r="G283" s="18"/>
      <c r="H283" s="18"/>
      <c r="I283" s="14"/>
      <c r="L283" s="16"/>
      <c r="M283" s="16"/>
    </row>
    <row r="284" spans="1:13" s="15" customFormat="1" ht="21" customHeight="1">
      <c r="A284" s="20"/>
      <c r="B284" s="28" t="s">
        <v>184</v>
      </c>
      <c r="C284" s="43">
        <v>200</v>
      </c>
      <c r="D284" s="43">
        <f t="shared" si="16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>
      <c r="A285" s="20"/>
      <c r="B285" s="112" t="s">
        <v>74</v>
      </c>
      <c r="C285" s="43">
        <v>200</v>
      </c>
      <c r="D285" s="43">
        <f t="shared" si="16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16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2"/>
      <c r="C287" s="43"/>
      <c r="D287" s="43">
        <f t="shared" si="16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10">
        <v>7461</v>
      </c>
      <c r="B288" s="114" t="s">
        <v>127</v>
      </c>
      <c r="C288" s="44">
        <f>C289+C294</f>
        <v>3809.2</v>
      </c>
      <c r="D288" s="44">
        <f>D289</f>
        <v>2088</v>
      </c>
      <c r="E288" s="44">
        <f>E289</f>
        <v>2088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13" s="15" customFormat="1" ht="38.25" customHeight="1" hidden="1">
      <c r="A289" s="110">
        <v>7461</v>
      </c>
      <c r="B289" s="62" t="s">
        <v>71</v>
      </c>
      <c r="C289" s="44">
        <f aca="true" t="shared" si="17" ref="C289:H289">SUM(C290:C293)</f>
        <v>2088</v>
      </c>
      <c r="D289" s="44">
        <f t="shared" si="17"/>
        <v>2088</v>
      </c>
      <c r="E289" s="44">
        <f t="shared" si="17"/>
        <v>2088</v>
      </c>
      <c r="F289" s="44">
        <f t="shared" si="17"/>
        <v>0</v>
      </c>
      <c r="G289" s="44">
        <f t="shared" si="17"/>
        <v>0</v>
      </c>
      <c r="H289" s="44">
        <f t="shared" si="17"/>
        <v>0</v>
      </c>
      <c r="I289" s="14"/>
      <c r="L289" s="16"/>
      <c r="M289" s="16"/>
    </row>
    <row r="290" spans="1:13" s="15" customFormat="1" ht="32.25" customHeight="1">
      <c r="A290" s="20"/>
      <c r="B290" s="115" t="s">
        <v>67</v>
      </c>
      <c r="C290" s="43">
        <v>1942.8</v>
      </c>
      <c r="D290" s="43">
        <f>SUM(E290:H290)</f>
        <v>1942.8</v>
      </c>
      <c r="E290" s="69">
        <v>1942.8</v>
      </c>
      <c r="F290" s="69"/>
      <c r="G290" s="69"/>
      <c r="H290" s="69"/>
      <c r="I290" s="14"/>
      <c r="L290" s="16"/>
      <c r="M290" s="16"/>
    </row>
    <row r="291" spans="1:13" s="15" customFormat="1" ht="24.75" customHeight="1">
      <c r="A291" s="20"/>
      <c r="B291" s="115" t="s">
        <v>68</v>
      </c>
      <c r="C291" s="43">
        <v>12.1</v>
      </c>
      <c r="D291" s="43">
        <f>SUM(E291:H291)</f>
        <v>12.1</v>
      </c>
      <c r="E291" s="50">
        <v>12.1</v>
      </c>
      <c r="F291" s="50"/>
      <c r="G291" s="50"/>
      <c r="H291" s="50"/>
      <c r="I291" s="14"/>
      <c r="L291" s="16"/>
      <c r="M291" s="16"/>
    </row>
    <row r="292" spans="1:8" s="15" customFormat="1" ht="25.5" customHeight="1">
      <c r="A292" s="116"/>
      <c r="B292" s="117" t="s">
        <v>69</v>
      </c>
      <c r="C292" s="51">
        <v>133.1</v>
      </c>
      <c r="D292" s="43">
        <f>SUM(E292:H292)</f>
        <v>133.1</v>
      </c>
      <c r="E292" s="69">
        <v>133.1</v>
      </c>
      <c r="F292" s="52"/>
      <c r="G292" s="52"/>
      <c r="H292" s="52"/>
    </row>
    <row r="293" spans="1:8" s="15" customFormat="1" ht="27" customHeight="1">
      <c r="A293" s="116"/>
      <c r="B293" s="117" t="s">
        <v>70</v>
      </c>
      <c r="C293" s="51">
        <v>0</v>
      </c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10">
        <v>7461</v>
      </c>
      <c r="B294" s="62" t="s">
        <v>72</v>
      </c>
      <c r="C294" s="134">
        <f>C295+C296+C298+C300+C302+C304+C306+C308+C310+C312</f>
        <v>1721.1999999999998</v>
      </c>
      <c r="D294" s="134">
        <f>D295+D296+D298+D300+D302+D304+D306+D308+D310+D312</f>
        <v>427.1</v>
      </c>
      <c r="E294" s="134">
        <f>E295+E296+E298+E300+E302+E304+E306+E308+E310+E312</f>
        <v>427.1</v>
      </c>
      <c r="F294" s="52"/>
      <c r="G294" s="52"/>
      <c r="H294" s="52"/>
    </row>
    <row r="295" spans="1:8" s="15" customFormat="1" ht="33" customHeight="1">
      <c r="A295" s="110"/>
      <c r="B295" s="28" t="s">
        <v>143</v>
      </c>
      <c r="C295" s="51">
        <v>280</v>
      </c>
      <c r="D295" s="44">
        <f aca="true" t="shared" si="18" ref="D295:D313">SUM(E295:H295)</f>
        <v>0</v>
      </c>
      <c r="E295" s="52"/>
      <c r="F295" s="52"/>
      <c r="G295" s="52"/>
      <c r="H295" s="52"/>
    </row>
    <row r="296" spans="1:8" s="15" customFormat="1" ht="21" customHeight="1">
      <c r="A296" s="110"/>
      <c r="B296" s="28" t="s">
        <v>185</v>
      </c>
      <c r="C296" s="51">
        <v>70</v>
      </c>
      <c r="D296" s="44">
        <f t="shared" si="18"/>
        <v>0</v>
      </c>
      <c r="E296" s="52"/>
      <c r="F296" s="52"/>
      <c r="G296" s="52"/>
      <c r="H296" s="52"/>
    </row>
    <row r="297" spans="1:8" s="15" customFormat="1" ht="18" customHeight="1">
      <c r="A297" s="110"/>
      <c r="B297" s="28" t="s">
        <v>74</v>
      </c>
      <c r="C297" s="51">
        <v>70</v>
      </c>
      <c r="D297" s="44">
        <f t="shared" si="18"/>
        <v>0</v>
      </c>
      <c r="E297" s="52"/>
      <c r="F297" s="52"/>
      <c r="G297" s="52"/>
      <c r="H297" s="52"/>
    </row>
    <row r="298" spans="1:8" s="15" customFormat="1" ht="19.5" customHeight="1">
      <c r="A298" s="110"/>
      <c r="B298" s="28" t="s">
        <v>186</v>
      </c>
      <c r="C298" s="51">
        <v>70</v>
      </c>
      <c r="D298" s="44">
        <f t="shared" si="18"/>
        <v>0</v>
      </c>
      <c r="E298" s="52"/>
      <c r="F298" s="52"/>
      <c r="G298" s="52"/>
      <c r="H298" s="52"/>
    </row>
    <row r="299" spans="1:8" s="15" customFormat="1" ht="14.25" customHeight="1">
      <c r="A299" s="110"/>
      <c r="B299" s="28" t="s">
        <v>74</v>
      </c>
      <c r="C299" s="51">
        <v>70</v>
      </c>
      <c r="D299" s="44">
        <f t="shared" si="18"/>
        <v>0</v>
      </c>
      <c r="E299" s="52"/>
      <c r="F299" s="52"/>
      <c r="G299" s="52"/>
      <c r="H299" s="52"/>
    </row>
    <row r="300" spans="1:8" s="15" customFormat="1" ht="51.75" customHeight="1">
      <c r="A300" s="110"/>
      <c r="B300" s="28" t="s">
        <v>187</v>
      </c>
      <c r="C300" s="51">
        <v>600</v>
      </c>
      <c r="D300" s="44">
        <f t="shared" si="18"/>
        <v>330.9</v>
      </c>
      <c r="E300" s="53">
        <v>330.9</v>
      </c>
      <c r="F300" s="52"/>
      <c r="G300" s="52"/>
      <c r="H300" s="52"/>
    </row>
    <row r="301" spans="1:8" s="15" customFormat="1" ht="18.75" customHeight="1">
      <c r="A301" s="110"/>
      <c r="B301" s="28" t="s">
        <v>74</v>
      </c>
      <c r="C301" s="51">
        <v>600</v>
      </c>
      <c r="D301" s="44">
        <f t="shared" si="18"/>
        <v>330.9</v>
      </c>
      <c r="E301" s="53">
        <v>330.9</v>
      </c>
      <c r="F301" s="52"/>
      <c r="G301" s="52"/>
      <c r="H301" s="52"/>
    </row>
    <row r="302" spans="1:8" s="15" customFormat="1" ht="34.5" customHeight="1">
      <c r="A302" s="110"/>
      <c r="B302" s="28" t="s">
        <v>217</v>
      </c>
      <c r="C302" s="51">
        <v>48.6</v>
      </c>
      <c r="D302" s="44">
        <f t="shared" si="18"/>
        <v>48.6</v>
      </c>
      <c r="E302" s="53">
        <v>48.6</v>
      </c>
      <c r="F302" s="52"/>
      <c r="G302" s="52"/>
      <c r="H302" s="52"/>
    </row>
    <row r="303" spans="1:8" s="15" customFormat="1" ht="15" customHeight="1">
      <c r="A303" s="110"/>
      <c r="B303" s="28" t="s">
        <v>74</v>
      </c>
      <c r="C303" s="51">
        <v>48.6</v>
      </c>
      <c r="D303" s="44">
        <f t="shared" si="18"/>
        <v>48.6</v>
      </c>
      <c r="E303" s="53">
        <v>48.6</v>
      </c>
      <c r="F303" s="52"/>
      <c r="G303" s="52"/>
      <c r="H303" s="52"/>
    </row>
    <row r="304" spans="1:8" s="15" customFormat="1" ht="42" customHeight="1">
      <c r="A304" s="110"/>
      <c r="B304" s="28" t="s">
        <v>218</v>
      </c>
      <c r="C304" s="51">
        <v>70</v>
      </c>
      <c r="D304" s="44">
        <f t="shared" si="18"/>
        <v>0</v>
      </c>
      <c r="E304" s="53"/>
      <c r="F304" s="52"/>
      <c r="G304" s="52"/>
      <c r="H304" s="52"/>
    </row>
    <row r="305" spans="1:8" s="15" customFormat="1" ht="20.25" customHeight="1">
      <c r="A305" s="110"/>
      <c r="B305" s="28" t="s">
        <v>74</v>
      </c>
      <c r="C305" s="51">
        <v>70</v>
      </c>
      <c r="D305" s="44">
        <f t="shared" si="18"/>
        <v>0</v>
      </c>
      <c r="E305" s="53"/>
      <c r="F305" s="52"/>
      <c r="G305" s="52"/>
      <c r="H305" s="52"/>
    </row>
    <row r="306" spans="1:8" s="15" customFormat="1" ht="21" customHeight="1">
      <c r="A306" s="110"/>
      <c r="B306" s="28" t="s">
        <v>219</v>
      </c>
      <c r="C306" s="51">
        <v>85</v>
      </c>
      <c r="D306" s="44">
        <f t="shared" si="18"/>
        <v>0</v>
      </c>
      <c r="E306" s="53"/>
      <c r="F306" s="52"/>
      <c r="G306" s="52"/>
      <c r="H306" s="52"/>
    </row>
    <row r="307" spans="1:8" s="15" customFormat="1" ht="18.75" customHeight="1">
      <c r="A307" s="110"/>
      <c r="B307" s="28" t="s">
        <v>74</v>
      </c>
      <c r="C307" s="51">
        <v>85</v>
      </c>
      <c r="D307" s="44">
        <f t="shared" si="18"/>
        <v>0</v>
      </c>
      <c r="E307" s="53"/>
      <c r="F307" s="52"/>
      <c r="G307" s="52"/>
      <c r="H307" s="52"/>
    </row>
    <row r="308" spans="1:8" s="15" customFormat="1" ht="51" customHeight="1">
      <c r="A308" s="110"/>
      <c r="B308" s="28" t="s">
        <v>220</v>
      </c>
      <c r="C308" s="51">
        <v>250</v>
      </c>
      <c r="D308" s="44">
        <f t="shared" si="18"/>
        <v>0</v>
      </c>
      <c r="E308" s="53"/>
      <c r="F308" s="52"/>
      <c r="G308" s="52"/>
      <c r="H308" s="52"/>
    </row>
    <row r="309" spans="1:8" s="15" customFormat="1" ht="18.75" customHeight="1">
      <c r="A309" s="110"/>
      <c r="B309" s="28" t="s">
        <v>74</v>
      </c>
      <c r="C309" s="51">
        <v>250</v>
      </c>
      <c r="D309" s="44">
        <f t="shared" si="18"/>
        <v>0</v>
      </c>
      <c r="E309" s="53"/>
      <c r="F309" s="52"/>
      <c r="G309" s="52"/>
      <c r="H309" s="52"/>
    </row>
    <row r="310" spans="1:8" s="15" customFormat="1" ht="45.75" customHeight="1">
      <c r="A310" s="110"/>
      <c r="B310" s="28" t="s">
        <v>221</v>
      </c>
      <c r="C310" s="51">
        <v>200</v>
      </c>
      <c r="D310" s="44">
        <f t="shared" si="18"/>
        <v>0</v>
      </c>
      <c r="E310" s="53"/>
      <c r="F310" s="52"/>
      <c r="G310" s="52"/>
      <c r="H310" s="52"/>
    </row>
    <row r="311" spans="1:8" s="15" customFormat="1" ht="27" customHeight="1">
      <c r="A311" s="110"/>
      <c r="B311" s="28" t="s">
        <v>74</v>
      </c>
      <c r="C311" s="51">
        <v>200</v>
      </c>
      <c r="D311" s="44">
        <f t="shared" si="18"/>
        <v>0</v>
      </c>
      <c r="E311" s="53"/>
      <c r="F311" s="52"/>
      <c r="G311" s="52"/>
      <c r="H311" s="52"/>
    </row>
    <row r="312" spans="1:8" s="15" customFormat="1" ht="27" customHeight="1">
      <c r="A312" s="110"/>
      <c r="B312" s="28" t="s">
        <v>222</v>
      </c>
      <c r="C312" s="51">
        <v>47.6</v>
      </c>
      <c r="D312" s="44">
        <f t="shared" si="18"/>
        <v>47.6</v>
      </c>
      <c r="E312" s="53">
        <v>47.6</v>
      </c>
      <c r="F312" s="52"/>
      <c r="G312" s="52"/>
      <c r="H312" s="52"/>
    </row>
    <row r="313" spans="1:8" s="15" customFormat="1" ht="18" customHeight="1">
      <c r="A313" s="110"/>
      <c r="B313" s="28" t="s">
        <v>74</v>
      </c>
      <c r="C313" s="51">
        <v>47.6</v>
      </c>
      <c r="D313" s="44">
        <f t="shared" si="18"/>
        <v>47.6</v>
      </c>
      <c r="E313" s="53">
        <v>47.6</v>
      </c>
      <c r="F313" s="52"/>
      <c r="G313" s="52"/>
      <c r="H313" s="52"/>
    </row>
    <row r="314" spans="1:8" s="15" customFormat="1" ht="46.5" customHeight="1">
      <c r="A314" s="110">
        <v>7463</v>
      </c>
      <c r="B314" s="66" t="s">
        <v>188</v>
      </c>
      <c r="C314" s="134">
        <f aca="true" t="shared" si="19" ref="C314:E315">C315</f>
        <v>2000</v>
      </c>
      <c r="D314" s="134">
        <f t="shared" si="19"/>
        <v>0</v>
      </c>
      <c r="E314" s="134">
        <f t="shared" si="19"/>
        <v>0</v>
      </c>
      <c r="F314" s="52"/>
      <c r="G314" s="52"/>
      <c r="H314" s="52"/>
    </row>
    <row r="315" spans="1:8" s="15" customFormat="1" ht="27" customHeight="1" hidden="1">
      <c r="A315" s="110"/>
      <c r="B315" s="118" t="s">
        <v>72</v>
      </c>
      <c r="C315" s="51">
        <f t="shared" si="19"/>
        <v>2000</v>
      </c>
      <c r="D315" s="51">
        <f t="shared" si="19"/>
        <v>0</v>
      </c>
      <c r="E315" s="51">
        <f t="shared" si="19"/>
        <v>0</v>
      </c>
      <c r="F315" s="52"/>
      <c r="G315" s="52"/>
      <c r="H315" s="52"/>
    </row>
    <row r="316" spans="1:8" s="15" customFormat="1" ht="58.5" customHeight="1">
      <c r="A316" s="110"/>
      <c r="B316" s="112" t="s">
        <v>189</v>
      </c>
      <c r="C316" s="51">
        <v>2000</v>
      </c>
      <c r="D316" s="43">
        <v>0</v>
      </c>
      <c r="E316" s="52"/>
      <c r="F316" s="52"/>
      <c r="G316" s="52"/>
      <c r="H316" s="52"/>
    </row>
    <row r="317" spans="1:8" s="15" customFormat="1" ht="46.5" customHeight="1">
      <c r="A317" s="110">
        <v>1171</v>
      </c>
      <c r="B317" s="67" t="s">
        <v>190</v>
      </c>
      <c r="C317" s="134">
        <f aca="true" t="shared" si="20" ref="C317:E318">C318</f>
        <v>5668.4</v>
      </c>
      <c r="D317" s="134">
        <f t="shared" si="20"/>
        <v>3801.5</v>
      </c>
      <c r="E317" s="134">
        <f t="shared" si="20"/>
        <v>3801.5</v>
      </c>
      <c r="F317" s="52"/>
      <c r="G317" s="52"/>
      <c r="H317" s="52"/>
    </row>
    <row r="318" spans="1:8" s="15" customFormat="1" ht="27" customHeight="1" hidden="1">
      <c r="A318" s="110"/>
      <c r="B318" s="118" t="s">
        <v>72</v>
      </c>
      <c r="C318" s="51">
        <f t="shared" si="20"/>
        <v>5668.4</v>
      </c>
      <c r="D318" s="51">
        <f t="shared" si="20"/>
        <v>3801.5</v>
      </c>
      <c r="E318" s="51">
        <f t="shared" si="20"/>
        <v>3801.5</v>
      </c>
      <c r="F318" s="52"/>
      <c r="G318" s="52"/>
      <c r="H318" s="52"/>
    </row>
    <row r="319" spans="1:8" s="15" customFormat="1" ht="27" customHeight="1">
      <c r="A319" s="110"/>
      <c r="B319" s="112" t="s">
        <v>173</v>
      </c>
      <c r="C319" s="51">
        <v>5668.4</v>
      </c>
      <c r="D319" s="43">
        <f>SUM(E319:H319)</f>
        <v>3801.5</v>
      </c>
      <c r="E319" s="53">
        <v>3801.5</v>
      </c>
      <c r="F319" s="52"/>
      <c r="G319" s="52"/>
      <c r="H319" s="52"/>
    </row>
    <row r="320" spans="1:8" s="15" customFormat="1" ht="43.5" customHeight="1">
      <c r="A320" s="110">
        <v>1172</v>
      </c>
      <c r="B320" s="67" t="s">
        <v>191</v>
      </c>
      <c r="C320" s="134">
        <f aca="true" t="shared" si="21" ref="C320:H321">C321</f>
        <v>13048.9</v>
      </c>
      <c r="D320" s="134">
        <f t="shared" si="21"/>
        <v>8811.9</v>
      </c>
      <c r="E320" s="134">
        <f t="shared" si="21"/>
        <v>0</v>
      </c>
      <c r="F320" s="134">
        <f t="shared" si="21"/>
        <v>0</v>
      </c>
      <c r="G320" s="134">
        <f t="shared" si="21"/>
        <v>0</v>
      </c>
      <c r="H320" s="134">
        <f t="shared" si="21"/>
        <v>8811.9</v>
      </c>
    </row>
    <row r="321" spans="1:8" s="15" customFormat="1" ht="27" customHeight="1" hidden="1">
      <c r="A321" s="110"/>
      <c r="B321" s="118" t="s">
        <v>72</v>
      </c>
      <c r="C321" s="51">
        <f t="shared" si="21"/>
        <v>13048.9</v>
      </c>
      <c r="D321" s="51">
        <f t="shared" si="21"/>
        <v>8811.9</v>
      </c>
      <c r="E321" s="51">
        <f t="shared" si="21"/>
        <v>0</v>
      </c>
      <c r="F321" s="51">
        <f t="shared" si="21"/>
        <v>0</v>
      </c>
      <c r="G321" s="51">
        <f t="shared" si="21"/>
        <v>0</v>
      </c>
      <c r="H321" s="51">
        <f t="shared" si="21"/>
        <v>8811.9</v>
      </c>
    </row>
    <row r="322" spans="1:8" s="15" customFormat="1" ht="27" customHeight="1">
      <c r="A322" s="110"/>
      <c r="B322" s="112" t="s">
        <v>173</v>
      </c>
      <c r="C322" s="51">
        <v>13048.9</v>
      </c>
      <c r="D322" s="43">
        <f>SUM(E322:H322)</f>
        <v>8811.9</v>
      </c>
      <c r="E322" s="52"/>
      <c r="F322" s="52"/>
      <c r="G322" s="52"/>
      <c r="H322" s="53">
        <v>8811.9</v>
      </c>
    </row>
    <row r="323" spans="1:20" s="15" customFormat="1" ht="27" customHeight="1">
      <c r="A323" s="110">
        <v>7368</v>
      </c>
      <c r="B323" s="67" t="s">
        <v>225</v>
      </c>
      <c r="C323" s="134">
        <f>C324+C325</f>
        <v>430</v>
      </c>
      <c r="D323" s="134">
        <f>D324+D325</f>
        <v>429</v>
      </c>
      <c r="E323" s="43">
        <v>0</v>
      </c>
      <c r="F323" s="43">
        <v>0</v>
      </c>
      <c r="G323" s="44">
        <f>G324+G325</f>
        <v>429</v>
      </c>
      <c r="H323" s="43">
        <f>SUM(I323:L323)</f>
        <v>0</v>
      </c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8" s="15" customFormat="1" ht="27" customHeight="1">
      <c r="A324" s="110"/>
      <c r="B324" s="135" t="s">
        <v>223</v>
      </c>
      <c r="C324" s="51">
        <v>158.2</v>
      </c>
      <c r="D324" s="43">
        <f>SUM(E324:H324)</f>
        <v>158.2</v>
      </c>
      <c r="E324" s="52"/>
      <c r="F324" s="52"/>
      <c r="G324" s="53">
        <v>158.2</v>
      </c>
      <c r="H324" s="53"/>
    </row>
    <row r="325" spans="1:8" s="15" customFormat="1" ht="31.5" customHeight="1">
      <c r="A325" s="110"/>
      <c r="B325" s="135" t="s">
        <v>224</v>
      </c>
      <c r="C325" s="51">
        <v>271.8</v>
      </c>
      <c r="D325" s="43">
        <f>SUM(E325:H325)</f>
        <v>270.8</v>
      </c>
      <c r="E325" s="52"/>
      <c r="F325" s="52"/>
      <c r="G325" s="53">
        <v>270.8</v>
      </c>
      <c r="H325" s="53"/>
    </row>
    <row r="326" spans="1:8" s="121" customFormat="1" ht="21.75" customHeight="1">
      <c r="A326" s="119"/>
      <c r="B326" s="120" t="s">
        <v>6</v>
      </c>
      <c r="C326" s="48">
        <f>SUM(C328:C338)</f>
        <v>170801.5</v>
      </c>
      <c r="D326" s="52">
        <f aca="true" t="shared" si="22" ref="D326:D338">E326+G326+H326</f>
        <v>150369.80000000002</v>
      </c>
      <c r="E326" s="48">
        <f>SUM(E328:E338)</f>
        <v>127786.00000000001</v>
      </c>
      <c r="F326" s="48">
        <f>SUM(F328:F338)</f>
        <v>0</v>
      </c>
      <c r="G326" s="48">
        <f>SUM(G328:G338)</f>
        <v>429</v>
      </c>
      <c r="H326" s="48">
        <f>SUM(H328:H338)</f>
        <v>22154.800000000003</v>
      </c>
    </row>
    <row r="327" spans="1:8" s="121" customFormat="1" ht="18" customHeight="1">
      <c r="A327" s="119"/>
      <c r="B327" s="122" t="s">
        <v>21</v>
      </c>
      <c r="C327" s="48"/>
      <c r="D327" s="52"/>
      <c r="E327" s="48"/>
      <c r="F327" s="48"/>
      <c r="G327" s="48"/>
      <c r="H327" s="48"/>
    </row>
    <row r="328" spans="1:8" s="121" customFormat="1" ht="15.75" customHeight="1">
      <c r="A328" s="123" t="s">
        <v>9</v>
      </c>
      <c r="B328" s="124" t="s">
        <v>10</v>
      </c>
      <c r="C328" s="50">
        <v>1398.5</v>
      </c>
      <c r="D328" s="53">
        <f t="shared" si="22"/>
        <v>1345.5</v>
      </c>
      <c r="E328" s="50">
        <v>1345.5</v>
      </c>
      <c r="F328" s="50"/>
      <c r="G328" s="50"/>
      <c r="H328" s="50"/>
    </row>
    <row r="329" spans="1:8" s="121" customFormat="1" ht="15.75" customHeight="1">
      <c r="A329" s="123" t="s">
        <v>11</v>
      </c>
      <c r="B329" s="124" t="s">
        <v>12</v>
      </c>
      <c r="C329" s="50">
        <v>19496.5</v>
      </c>
      <c r="D329" s="53">
        <f t="shared" si="22"/>
        <v>13024.3</v>
      </c>
      <c r="E329" s="50">
        <v>4185.9</v>
      </c>
      <c r="F329" s="50"/>
      <c r="G329" s="50"/>
      <c r="H329" s="50">
        <v>8838.4</v>
      </c>
    </row>
    <row r="330" spans="1:8" s="121" customFormat="1" ht="15.75" customHeight="1">
      <c r="A330" s="123" t="s">
        <v>13</v>
      </c>
      <c r="B330" s="124" t="s">
        <v>14</v>
      </c>
      <c r="C330" s="50">
        <v>8602.3</v>
      </c>
      <c r="D330" s="53">
        <f t="shared" si="22"/>
        <v>7483.7</v>
      </c>
      <c r="E330" s="50">
        <v>2015.7</v>
      </c>
      <c r="F330" s="50"/>
      <c r="G330" s="50"/>
      <c r="H330" s="50">
        <v>5468</v>
      </c>
    </row>
    <row r="331" spans="1:8" s="121" customFormat="1" ht="15.75" customHeight="1">
      <c r="A331" s="123" t="s">
        <v>15</v>
      </c>
      <c r="B331" s="124" t="s">
        <v>23</v>
      </c>
      <c r="C331" s="50">
        <v>3066.5</v>
      </c>
      <c r="D331" s="53">
        <f t="shared" si="22"/>
        <v>3066.5</v>
      </c>
      <c r="E331" s="50"/>
      <c r="F331" s="50"/>
      <c r="G331" s="50"/>
      <c r="H331" s="50">
        <v>3066.5</v>
      </c>
    </row>
    <row r="332" spans="1:8" s="121" customFormat="1" ht="15.75" customHeight="1">
      <c r="A332" s="123" t="s">
        <v>128</v>
      </c>
      <c r="B332" s="124" t="s">
        <v>129</v>
      </c>
      <c r="C332" s="50">
        <v>89.8</v>
      </c>
      <c r="D332" s="53">
        <f t="shared" si="22"/>
        <v>89.8</v>
      </c>
      <c r="E332" s="50">
        <v>89.8</v>
      </c>
      <c r="F332" s="50"/>
      <c r="G332" s="50"/>
      <c r="H332" s="50"/>
    </row>
    <row r="333" spans="1:8" s="121" customFormat="1" ht="15.75" customHeight="1">
      <c r="A333" s="123" t="s">
        <v>130</v>
      </c>
      <c r="B333" s="124" t="s">
        <v>131</v>
      </c>
      <c r="C333" s="50">
        <v>292.9</v>
      </c>
      <c r="D333" s="53">
        <f t="shared" si="22"/>
        <v>292.9</v>
      </c>
      <c r="E333" s="50">
        <v>292.9</v>
      </c>
      <c r="F333" s="50"/>
      <c r="G333" s="50"/>
      <c r="H333" s="50"/>
    </row>
    <row r="334" spans="1:8" s="121" customFormat="1" ht="15.75" customHeight="1">
      <c r="A334" s="123" t="s">
        <v>132</v>
      </c>
      <c r="B334" s="124" t="s">
        <v>133</v>
      </c>
      <c r="C334" s="50">
        <v>22523.8</v>
      </c>
      <c r="D334" s="53">
        <f t="shared" si="22"/>
        <v>20370.5</v>
      </c>
      <c r="E334" s="50">
        <v>15982.1</v>
      </c>
      <c r="F334" s="50"/>
      <c r="G334" s="50"/>
      <c r="H334" s="50">
        <v>4388.4</v>
      </c>
    </row>
    <row r="335" spans="1:8" s="15" customFormat="1" ht="18.75">
      <c r="A335" s="123" t="s">
        <v>16</v>
      </c>
      <c r="B335" s="125" t="s">
        <v>17</v>
      </c>
      <c r="C335" s="53">
        <v>107796.2</v>
      </c>
      <c r="D335" s="53">
        <f t="shared" si="22"/>
        <v>100773.6</v>
      </c>
      <c r="E335" s="54">
        <v>99951.1</v>
      </c>
      <c r="F335" s="55"/>
      <c r="G335" s="55">
        <v>429</v>
      </c>
      <c r="H335" s="55">
        <v>393.5</v>
      </c>
    </row>
    <row r="336" spans="1:8" s="15" customFormat="1" ht="18.75">
      <c r="A336" s="123" t="s">
        <v>18</v>
      </c>
      <c r="B336" s="125" t="s">
        <v>19</v>
      </c>
      <c r="C336" s="53">
        <v>6509.2</v>
      </c>
      <c r="D336" s="53">
        <f t="shared" si="22"/>
        <v>2999.6</v>
      </c>
      <c r="E336" s="55">
        <v>2999.6</v>
      </c>
      <c r="F336" s="55"/>
      <c r="G336" s="55"/>
      <c r="H336" s="55"/>
    </row>
    <row r="337" spans="1:8" s="15" customFormat="1" ht="18.75">
      <c r="A337" s="123" t="s">
        <v>20</v>
      </c>
      <c r="B337" s="129" t="s">
        <v>27</v>
      </c>
      <c r="C337" s="53">
        <v>150</v>
      </c>
      <c r="D337" s="53">
        <f>E337+G337+H337</f>
        <v>47.6</v>
      </c>
      <c r="E337" s="55">
        <v>47.6</v>
      </c>
      <c r="F337" s="55"/>
      <c r="G337" s="55"/>
      <c r="H337" s="55"/>
    </row>
    <row r="338" spans="1:8" s="15" customFormat="1" ht="18.75">
      <c r="A338" s="128" t="s">
        <v>193</v>
      </c>
      <c r="B338" s="130" t="s">
        <v>194</v>
      </c>
      <c r="C338" s="53">
        <v>875.8</v>
      </c>
      <c r="D338" s="53">
        <f t="shared" si="22"/>
        <v>875.8</v>
      </c>
      <c r="E338" s="55">
        <v>875.8</v>
      </c>
      <c r="F338" s="55"/>
      <c r="G338" s="55"/>
      <c r="H338" s="55"/>
    </row>
    <row r="339" spans="2:4" s="15" customFormat="1" ht="21" customHeight="1">
      <c r="B339" s="107"/>
      <c r="C339" s="107"/>
      <c r="D339" s="107"/>
    </row>
    <row r="340" spans="2:5" s="15" customFormat="1" ht="15.75">
      <c r="B340" s="126"/>
      <c r="C340" s="107"/>
      <c r="D340" s="107"/>
      <c r="E340" s="127"/>
    </row>
    <row r="341" spans="2:4" s="15" customFormat="1" ht="15.75">
      <c r="B341" s="126"/>
      <c r="C341" s="107"/>
      <c r="D341" s="107"/>
    </row>
    <row r="342" spans="2:4" s="15" customFormat="1" ht="12.75">
      <c r="B342" s="107"/>
      <c r="C342" s="107"/>
      <c r="D342" s="107"/>
    </row>
  </sheetData>
  <sheetProtection/>
  <autoFilter ref="A11:M293"/>
  <mergeCells count="9">
    <mergeCell ref="A9:A10"/>
    <mergeCell ref="B6:H6"/>
    <mergeCell ref="B7:H7"/>
    <mergeCell ref="C9:C10"/>
    <mergeCell ref="E9:H9"/>
    <mergeCell ref="D9:D10"/>
    <mergeCell ref="B5:H5"/>
    <mergeCell ref="B9:B10"/>
    <mergeCell ref="E1:H3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Admin</cp:lastModifiedBy>
  <cp:lastPrinted>2022-01-17T06:38:12Z</cp:lastPrinted>
  <dcterms:created xsi:type="dcterms:W3CDTF">2004-07-09T06:15:53Z</dcterms:created>
  <dcterms:modified xsi:type="dcterms:W3CDTF">2022-02-06T21:29:55Z</dcterms:modified>
  <cp:category/>
  <cp:version/>
  <cp:contentType/>
  <cp:contentStatus/>
</cp:coreProperties>
</file>