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activeTab="4"/>
  </bookViews>
  <sheets>
    <sheet name="dod 1" sheetId="1" r:id="rId1"/>
    <sheet name="dod 2" sheetId="2" r:id="rId2"/>
    <sheet name="dod 3" sheetId="3" r:id="rId3"/>
    <sheet name="dod  4" sheetId="4" r:id="rId4"/>
    <sheet name="dod 5" sheetId="5" r:id="rId5"/>
  </sheets>
  <definedNames>
    <definedName name="Z_0033AAC2_B920_4F73_9D48_CFFB5C8BCEA7_.wvu.FilterData" localSheetId="1" hidden="1">'dod 2'!$11:$23</definedName>
    <definedName name="Z_0DED55E7_6230_4958_BCE1_6D418833AED3_.wvu.FilterData" localSheetId="1" hidden="1">'dod 2'!$11:$23</definedName>
    <definedName name="Z_0E9CAA04_93B7_451C_85A9_461E9213A529_.wvu.FilterData" localSheetId="1" hidden="1">'dod 2'!$11:$23</definedName>
    <definedName name="Z_11AC6440_61C3_4852_8190_8999E8F40364_.wvu.FilterData" localSheetId="3" hidden="1">'dod  4'!$A$8:$Q$94</definedName>
    <definedName name="Z_11AC6440_61C3_4852_8190_8999E8F40364_.wvu.FilterData" localSheetId="1" hidden="1">'dod 2'!$11:$132</definedName>
    <definedName name="Z_1BDCE276_7339_44E6_B381_E5C4CEFAE7BF_.wvu.FilterData" localSheetId="3" hidden="1">'dod  4'!$A$8:$Q$112</definedName>
    <definedName name="Z_1C9132E7_CA75_44BA_8ABD_6F2BEE887752_.wvu.FilterData" localSheetId="1" hidden="1">'dod 2'!$11:$132</definedName>
    <definedName name="Z_1DEAC8BC_B765_49FE_9A02_C3463788AC3A_.wvu.FilterData" localSheetId="1" hidden="1">'dod 2'!$11:$132</definedName>
    <definedName name="Z_28997FF8_C6EF_4EB7_AE53_CE712CBB7746_.wvu.FilterData" localSheetId="3" hidden="1">'dod  4'!$A$8:$Q$94</definedName>
    <definedName name="Z_28997FF8_C6EF_4EB7_AE53_CE712CBB7746_.wvu.FilterData" localSheetId="1" hidden="1">'dod 2'!$11:$132</definedName>
    <definedName name="Z_2B21C675_AF65_49D3_9499_0872BF809CCE_.wvu.FilterData" localSheetId="1" hidden="1">'dod 2'!$11:$132</definedName>
    <definedName name="Z_31FC14EC_B4AA_4144_99F2_5D86B82BE01F_.wvu.FilterData" localSheetId="3" hidden="1">'dod  4'!$A$8:$Q$94</definedName>
    <definedName name="Z_31FC14EC_B4AA_4144_99F2_5D86B82BE01F_.wvu.FilterData" localSheetId="1" hidden="1">'dod 2'!$11:$132</definedName>
    <definedName name="Z_3C6734B6_C220_41DD_9B45_03CED7F17FB3_.wvu.FilterData" localSheetId="1" hidden="1">'dod 2'!$11:$11</definedName>
    <definedName name="Z_3E478DCD_EC0A_4AA2_A897_308C06E00A62_.wvu.FilterData" localSheetId="3" hidden="1">'dod  4'!$A$8:$Q$112</definedName>
    <definedName name="Z_4414F7FE_09B9_48B9_9B91_BDA3C39C803A_.wvu.FilterData" localSheetId="1" hidden="1">'dod 2'!$11:$132</definedName>
    <definedName name="Z_445F1775_CED9_4D0B_A7BD_41493DC3AC4E_.wvu.FilterData" localSheetId="3" hidden="1">'dod  4'!$A$8:$Q$94</definedName>
    <definedName name="Z_445F1775_CED9_4D0B_A7BD_41493DC3AC4E_.wvu.FilterData" localSheetId="1" hidden="1">'dod 2'!$11:$132</definedName>
    <definedName name="Z_48361BAD_8962_4A12_AC97_C282DE613703_.wvu.FilterData" localSheetId="3" hidden="1">'dod  4'!$A$8:$Q$94</definedName>
    <definedName name="Z_48361BAD_8962_4A12_AC97_C282DE613703_.wvu.FilterData" localSheetId="1" hidden="1">'dod 2'!$11:$132</definedName>
    <definedName name="Z_54DB8D45_4502_4737_8D52_8D5C09276933_.wvu.FilterData" localSheetId="1" hidden="1">'dod 2'!$A$11:$HK$132</definedName>
    <definedName name="Z_56A43029_7913_4B2A_9B15_4E68CF4AEF53_.wvu.FilterData" localSheetId="1" hidden="1">'dod 2'!$11:$132</definedName>
    <definedName name="Z_56D99FDE_5699_44AD_AA0B_F2B3FC854751_.wvu.FilterData" localSheetId="3" hidden="1">'dod  4'!$A$8:$Q$112</definedName>
    <definedName name="Z_6F106A4C_0BDB_4B41_B249_ECCE803744DB_.wvu.FilterData" localSheetId="3" hidden="1">'dod  4'!$A$8:$Q$94</definedName>
    <definedName name="Z_6F106A4C_0BDB_4B41_B249_ECCE803744DB_.wvu.FilterData" localSheetId="1" hidden="1">'dod 2'!$11:$132</definedName>
    <definedName name="Z_8ACD6896_2C32_485C_95AA_7BCA3249DD81_.wvu.FilterData" localSheetId="3" hidden="1">'dod  4'!$A$8:$Q$94</definedName>
    <definedName name="Z_8ACD6896_2C32_485C_95AA_7BCA3249DD81_.wvu.FilterData" localSheetId="1" hidden="1">'dod 2'!$11:$132</definedName>
    <definedName name="Z_8B83762C_0289_468A_B258_CF4837FE318E_.wvu.FilterData" localSheetId="1" hidden="1">'dod 2'!$A$11:$HK$132</definedName>
    <definedName name="Z_8EAF6A76_D45E_47A7_B89D_C380A02EB2AE_.wvu.FilterData" localSheetId="3" hidden="1">'dod  4'!$A$8:$Q$112</definedName>
    <definedName name="Z_8EAF6A76_D45E_47A7_B89D_C380A02EB2AE_.wvu.FilterData" localSheetId="1" hidden="1">'dod 2'!$A$11:$HK$132</definedName>
    <definedName name="Z_8EAF6A76_D45E_47A7_B89D_C380A02EB2AE_.wvu.FilterData" localSheetId="2" hidden="1">'dod 3'!$B$11:$G$32</definedName>
    <definedName name="Z_8EAF6A76_D45E_47A7_B89D_C380A02EB2AE_.wvu.Rows" localSheetId="1" hidden="1">'dod 2'!$4:$6</definedName>
    <definedName name="Z_9721A3CD_3755_42CC_8166_6A911540B326_.wvu.FilterData" localSheetId="3" hidden="1">'dod  4'!$A$8:$Q$94</definedName>
    <definedName name="Z_9721A3CD_3755_42CC_8166_6A911540B326_.wvu.FilterData" localSheetId="1" hidden="1">'dod 2'!$11:$132</definedName>
    <definedName name="Z_9B78FD2B_9B01_4980_8301_268E668BE3A3_.wvu.FilterData" localSheetId="3" hidden="1">'dod  4'!$A$8:$Q$112</definedName>
    <definedName name="Z_9E47F7FB_2299_4731_9D48_129AD813B899_.wvu.FilterData" localSheetId="1" hidden="1">'dod 2'!$11:$23</definedName>
    <definedName name="Z_B24EFFB4_7561_4B2C_A446_3A3B42B84F18_.wvu.FilterData" localSheetId="1" hidden="1">'dod 2'!$A$11:$HK$132</definedName>
    <definedName name="Z_B79DC64E_FF8D_43DA_A470_9D3E3809D007_.wvu.FilterData" localSheetId="1" hidden="1">'dod 2'!$A$11:$HK$132</definedName>
    <definedName name="Z_C51CB9D0_868C_4048_B98E_075DB045FF17_.wvu.FilterData" localSheetId="3" hidden="1">'dod  4'!$A$8:$Q$112</definedName>
    <definedName name="Z_C82A7848_724A_498B_92F9_90C37C3827DB_.wvu.FilterData" localSheetId="3" hidden="1">'dod  4'!$A$8:$Q$112</definedName>
    <definedName name="Z_C82A7848_724A_498B_92F9_90C37C3827DB_.wvu.FilterData" localSheetId="2" hidden="1">'dod 3'!$B$11:$G$32</definedName>
    <definedName name="Z_D045CBB3_E236_4B88_9BC4_A2FE8FE44B31_.wvu.Cols" localSheetId="1" hidden="1">'dod 2'!#REF!</definedName>
    <definedName name="Z_D045CBB3_E236_4B88_9BC4_A2FE8FE44B31_.wvu.FilterData" localSheetId="3" hidden="1">'dod  4'!$A$8:$Q$112</definedName>
    <definedName name="Z_D045CBB3_E236_4B88_9BC4_A2FE8FE44B31_.wvu.FilterData" localSheetId="1" hidden="1">'dod 2'!$11:$132</definedName>
    <definedName name="Z_D045CBB3_E236_4B88_9BC4_A2FE8FE44B31_.wvu.FilterData" localSheetId="2" hidden="1">'dod 3'!$B$11:$G$32</definedName>
    <definedName name="Z_D045CBB3_E236_4B88_9BC4_A2FE8FE44B31_.wvu.PrintArea" localSheetId="1" hidden="1">'dod 2'!$A$1:$P$132</definedName>
    <definedName name="Z_D045CBB3_E236_4B88_9BC4_A2FE8FE44B31_.wvu.PrintTitles" localSheetId="1" hidden="1">'dod 2'!$7:$11</definedName>
    <definedName name="Z_D6A5DFF8_EF5E_40FF_A50E_B25B1F597FDE_.wvu.FilterData" localSheetId="3" hidden="1">'dod  4'!$A$8:$Q$112</definedName>
    <definedName name="Z_D6A5DFF8_EF5E_40FF_A50E_B25B1F597FDE_.wvu.FilterData" localSheetId="2" hidden="1">'dod 3'!$B$11:$G$32</definedName>
    <definedName name="Z_D6A5DFF8_EF5E_40FF_A50E_B25B1F597FDE_.wvu.PrintArea" localSheetId="3" hidden="1">'dod  4'!$A$1:$K$116</definedName>
    <definedName name="Z_D6A5DFF8_EF5E_40FF_A50E_B25B1F597FDE_.wvu.PrintTitles" localSheetId="3" hidden="1">'dod  4'!$7:$8</definedName>
    <definedName name="Z_D6A5DFF8_EF5E_40FF_A50E_B25B1F597FDE_.wvu.Rows" localSheetId="2" hidden="1">'dod 3'!$18:$18,'dod 3'!$30:$30</definedName>
    <definedName name="Z_D73771AD_3E6F_402A_9FCF_E7AE9A12229F_.wvu.FilterData" localSheetId="3" hidden="1">'dod  4'!$A$8:$Q$112</definedName>
    <definedName name="Z_DEDEAA64_51CB_4221_8ECB_BE176A2F537D_.wvu.FilterData" localSheetId="1" hidden="1">'dod 2'!$11:$132</definedName>
    <definedName name="Z_DF5E3046_FFAF_4551_8634_989A1D0D3888_.wvu.FilterData" localSheetId="3" hidden="1">'dod  4'!$A$8:$Q$112</definedName>
    <definedName name="Z_DF5E3046_FFAF_4551_8634_989A1D0D3888_.wvu.FilterData" localSheetId="2" hidden="1">'dod 3'!$B$11:$G$32</definedName>
    <definedName name="Z_E03E1436_B621_4C8D_8DEA_D88962720410_.wvu.FilterData" localSheetId="3" hidden="1">'dod  4'!$A$8:$Q$112</definedName>
    <definedName name="Z_E1C403DE_F5B4_4778_BB71_C2DBA686D8F9_.wvu.FilterData" localSheetId="1" hidden="1">'dod 2'!$A$11:$HK$132</definedName>
    <definedName name="Z_E69209E9_3AD2_46BA_ADC5_0F4266D7A650_.wvu.FilterData" localSheetId="1" hidden="1">'dod 2'!$11:$23</definedName>
    <definedName name="Z_EB9C9FFE_0593_441C_AAA2_54860C1497B2_.wvu.FilterData" localSheetId="3" hidden="1">'dod  4'!$A$8:$Q$112</definedName>
    <definedName name="Z_EB9C9FFE_0593_441C_AAA2_54860C1497B2_.wvu.FilterData" localSheetId="1" hidden="1">'dod 2'!$A$11:$HK$132</definedName>
    <definedName name="Z_EBD4F76E_B62E_4938_95BF_9D94C0C7E94B_.wvu.FilterData" localSheetId="3" hidden="1">'dod  4'!$A$8:$Q$112</definedName>
    <definedName name="Z_F7C85F27_C133_4579_923F_B2800FCB2B15_.wvu.FilterData" localSheetId="3" hidden="1">'dod  4'!$A$8:$Q$94</definedName>
    <definedName name="_xlnm.Print_Titles" localSheetId="3">'dod  4'!$7:$9</definedName>
    <definedName name="_xlnm.Print_Titles" localSheetId="1">'dod 2'!$7:$10</definedName>
    <definedName name="_xlnm.Print_Area" localSheetId="3">'dod  4'!$A$1:$K$117</definedName>
    <definedName name="_xlnm.Print_Area" localSheetId="0">'dod 1'!$A$1:$F$122</definedName>
    <definedName name="_xlnm.Print_Area" localSheetId="1">'dod 2'!$A$1:$P$146</definedName>
    <definedName name="_xlnm.Print_Area" localSheetId="2">'dod 3'!$A$1:$P$149</definedName>
  </definedNames>
  <calcPr fullCalcOnLoad="1"/>
</workbook>
</file>

<file path=xl/sharedStrings.xml><?xml version="1.0" encoding="utf-8"?>
<sst xmlns="http://schemas.openxmlformats.org/spreadsheetml/2006/main" count="1979" uniqueCount="654">
  <si>
    <t>1217310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</si>
  <si>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</si>
  <si>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</si>
  <si>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</si>
  <si>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</si>
  <si>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7130</t>
  </si>
  <si>
    <t>Здіснення заходів із землеустрою</t>
  </si>
  <si>
    <t>3210</t>
  </si>
  <si>
    <t>3242</t>
  </si>
  <si>
    <t>Інші заходи у сфері соціального захисту і соціального забезпечення</t>
  </si>
  <si>
    <t>7691</t>
  </si>
  <si>
    <t>Заходи із запобігання та ліквідації надзвичайних ситуацій та наслідків стихійного лиха</t>
  </si>
  <si>
    <t>4082</t>
  </si>
  <si>
    <t>Інші заходи в галузі культури і мистецтва</t>
  </si>
  <si>
    <t>Інші  програми та заходи у сфері охорони здоров’я</t>
  </si>
  <si>
    <t>2152</t>
  </si>
  <si>
    <t>1213210</t>
  </si>
  <si>
    <t>0813210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</si>
  <si>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</si>
  <si>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</si>
  <si>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0990</t>
  </si>
  <si>
    <t>5012</t>
  </si>
  <si>
    <t>1050</t>
  </si>
  <si>
    <t>Організація та проведення громадських робіт</t>
  </si>
  <si>
    <t>Разом</t>
  </si>
  <si>
    <t>оплата праці</t>
  </si>
  <si>
    <t>комунальні послуги та енергоносії</t>
  </si>
  <si>
    <t>Проведення навчально-тренувальних зборів і змагань з олімпійських видів спорту</t>
  </si>
  <si>
    <t>Заходи державної політики з питань дітей та їх соціального захисту</t>
  </si>
  <si>
    <t xml:space="preserve">Компенсаційні виплати на пільговий проїзд автомобільним транспортом окремим категоріям громадян </t>
  </si>
  <si>
    <t>1500000</t>
  </si>
  <si>
    <t>видатки споживання</t>
  </si>
  <si>
    <t>видатки розвитку</t>
  </si>
  <si>
    <t>0111</t>
  </si>
  <si>
    <t>1040</t>
  </si>
  <si>
    <t>1510000</t>
  </si>
  <si>
    <t>1070</t>
  </si>
  <si>
    <t>1010</t>
  </si>
  <si>
    <t>1090</t>
  </si>
  <si>
    <t>1020</t>
  </si>
  <si>
    <t>0133</t>
  </si>
  <si>
    <t>0824</t>
  </si>
  <si>
    <t>0828</t>
  </si>
  <si>
    <t>0960</t>
  </si>
  <si>
    <t>0829</t>
  </si>
  <si>
    <t>0620</t>
  </si>
  <si>
    <t>0490</t>
  </si>
  <si>
    <t>0731</t>
  </si>
  <si>
    <t>0763</t>
  </si>
  <si>
    <t>0180</t>
  </si>
  <si>
    <t>Реверсна дотація</t>
  </si>
  <si>
    <t>Разом видатків</t>
  </si>
  <si>
    <t>Загальний фонд</t>
  </si>
  <si>
    <t>Спеціальний фонд</t>
  </si>
  <si>
    <t>3112</t>
  </si>
  <si>
    <t>3140</t>
  </si>
  <si>
    <t>3160</t>
  </si>
  <si>
    <t>5011</t>
  </si>
  <si>
    <t>2010</t>
  </si>
  <si>
    <t>15</t>
  </si>
  <si>
    <t>3033</t>
  </si>
  <si>
    <t>4060</t>
  </si>
  <si>
    <t>6030</t>
  </si>
  <si>
    <t>Проведення навчально-тренувальних зборів і змагань з неолімпійських видів спорту</t>
  </si>
  <si>
    <t>0470</t>
  </si>
  <si>
    <t>грн.</t>
  </si>
  <si>
    <t>5031</t>
  </si>
  <si>
    <t>Утримання та навчально-тренувальна робота комунальних дитячо-юнацьких спортивних  шкіл</t>
  </si>
  <si>
    <t>08</t>
  </si>
  <si>
    <t>0800000</t>
  </si>
  <si>
    <t>0810000</t>
  </si>
  <si>
    <t>0813033</t>
  </si>
  <si>
    <t>0160</t>
  </si>
  <si>
    <t>0810160</t>
  </si>
  <si>
    <t>0813160</t>
  </si>
  <si>
    <t>1510160</t>
  </si>
  <si>
    <t>3700000</t>
  </si>
  <si>
    <t>37</t>
  </si>
  <si>
    <t>3710000</t>
  </si>
  <si>
    <t>3710160</t>
  </si>
  <si>
    <t>9110</t>
  </si>
  <si>
    <t>Інша діяльність у сфері державного управління</t>
  </si>
  <si>
    <t xml:space="preserve"> 1090</t>
  </si>
  <si>
    <t>8110</t>
  </si>
  <si>
    <t>0320</t>
  </si>
  <si>
    <t>4030</t>
  </si>
  <si>
    <t>Забезпечення діяльності бібліотек</t>
  </si>
  <si>
    <t>Забезпечення діяльності палаців і будинків культури, клубів, центрів дозвілля  та інших клубних закладів</t>
  </si>
  <si>
    <t>4010</t>
  </si>
  <si>
    <t>0821</t>
  </si>
  <si>
    <t>Фінансова підтримка театрів</t>
  </si>
  <si>
    <t>0600000</t>
  </si>
  <si>
    <t>06</t>
  </si>
  <si>
    <t>0610000</t>
  </si>
  <si>
    <t>2111</t>
  </si>
  <si>
    <t>0613131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</si>
  <si>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</si>
  <si>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</si>
  <si>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Оздоровлення та відпочинк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</si>
  <si>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0615011</t>
  </si>
  <si>
    <t>0615012</t>
  </si>
  <si>
    <t>12</t>
  </si>
  <si>
    <t>1200000</t>
  </si>
  <si>
    <t>1210000</t>
  </si>
  <si>
    <t>1210160</t>
  </si>
  <si>
    <t>7350</t>
  </si>
  <si>
    <t>0443</t>
  </si>
  <si>
    <t>1216030</t>
  </si>
  <si>
    <t>Організація благоустрою населених пунктів</t>
  </si>
  <si>
    <t>1217693</t>
  </si>
  <si>
    <t>7693</t>
  </si>
  <si>
    <t>Інші заходи, пов'язані з економічною діяльністю</t>
  </si>
  <si>
    <t>8340</t>
  </si>
  <si>
    <t>1218340</t>
  </si>
  <si>
    <t>0540</t>
  </si>
  <si>
    <t>Природоохоронні заходи за рахунок цільових фондів</t>
  </si>
  <si>
    <t>1216013</t>
  </si>
  <si>
    <t>6013</t>
  </si>
  <si>
    <t>Забезпечення діяльності водопровідно-каналізаційного господарства</t>
  </si>
  <si>
    <t>0613140</t>
  </si>
  <si>
    <t>0615031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</si>
  <si>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</si>
  <si>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</si>
  <si>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</si>
  <si>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1216090</t>
  </si>
  <si>
    <t>6090</t>
  </si>
  <si>
    <t>Інша діяльність у сфері житлово-комунального господарства</t>
  </si>
  <si>
    <t>0640</t>
  </si>
  <si>
    <t>1216071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</si>
  <si>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</si>
  <si>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</si>
  <si>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7310</t>
  </si>
  <si>
    <t>1517321</t>
  </si>
  <si>
    <t>7330</t>
  </si>
  <si>
    <t>1517330</t>
  </si>
  <si>
    <t>Будівництво освітніх установ та закладів</t>
  </si>
  <si>
    <t>7650</t>
  </si>
  <si>
    <t>Проведення експертної грошової оцінки земельної ділянки чи права на неї</t>
  </si>
  <si>
    <t>Проведення експертної  грошової  оцінки  земельної ділянки чи права на неї</t>
  </si>
  <si>
    <t>3719110</t>
  </si>
  <si>
    <t>7321</t>
  </si>
  <si>
    <t>Усього</t>
  </si>
  <si>
    <t>усього</t>
  </si>
  <si>
    <t xml:space="preserve">Усього 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</si>
  <si>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</si>
  <si>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</si>
  <si>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 тому числі бюджет розвитку</t>
  </si>
  <si>
    <t>Виконання заходів за рахунок цільових  фондів,  утворених Верховною радою Автономної Республіки Крим, органами місцевого самоврядування і місцевими органами виконавчої влади 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</si>
  <si>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</si>
  <si>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</si>
  <si>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</si>
  <si>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0726</t>
  </si>
  <si>
    <t>Будівництво об'єктів житлово-комунального господарства</t>
  </si>
  <si>
    <t>0421</t>
  </si>
  <si>
    <t>0921</t>
  </si>
  <si>
    <t>0910</t>
  </si>
  <si>
    <t>Інші програми та заходи у сфері освіти</t>
  </si>
  <si>
    <t>0810</t>
  </si>
  <si>
    <t>Виконавчий комітет Мукачівської міської ради (головний розпорядник)</t>
  </si>
  <si>
    <t>Виконавчий комітет Мукачівської міської ради  (відповідальний виконавець)</t>
  </si>
  <si>
    <t>0200000</t>
  </si>
  <si>
    <t>02</t>
  </si>
  <si>
    <t>0210160</t>
  </si>
  <si>
    <t>0210000</t>
  </si>
  <si>
    <t>0210180</t>
  </si>
  <si>
    <t>0213112</t>
  </si>
  <si>
    <t>0213210</t>
  </si>
  <si>
    <t>0213242</t>
  </si>
  <si>
    <t>0217693</t>
  </si>
  <si>
    <t>0218110</t>
  </si>
  <si>
    <t>0217691</t>
  </si>
  <si>
    <t>1217330</t>
  </si>
  <si>
    <t>(код бюджету)</t>
  </si>
  <si>
    <t>(пункт 2)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</si>
  <si>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</si>
  <si>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</si>
  <si>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Управління міського господарства  Мукачівської міської ради  (головний розпорядник)</t>
  </si>
  <si>
    <t>Управління міського господарства Мукачівської міської ради  (відповідальний виконавець)</t>
  </si>
  <si>
    <t>Фінансове управління   Мукачівської міської ради  (головний розпорядник)</t>
  </si>
  <si>
    <t>Фінансове управління   Мукачівської міської ради (відповідальний виконавець)</t>
  </si>
  <si>
    <t>Код
Програмної
класифікації
видатків та
кредитування
місцевого
бюджету</t>
  </si>
  <si>
    <t>Код Типової
програмної
класифікації
видатків та
кредиту-
вання
місцевого
бюджету</t>
  </si>
  <si>
    <t>Код Функціональ-
ної
класифікації видатків
та кредитування
бюджету</t>
  </si>
  <si>
    <t>з них</t>
  </si>
  <si>
    <t>07507000000</t>
  </si>
  <si>
    <t>0610160</t>
  </si>
  <si>
    <t>здійснення переданих видатків у сфері освіти за рахунок коштів освітньої субвенції (oплата праці з нарахуваннями педагогічних працівників загальноосвітніх навчальних закладів приватної форми власності )</t>
  </si>
  <si>
    <t>Забезпечення діяльності інших закладів у сфері освіти</t>
  </si>
  <si>
    <t>5062</t>
  </si>
  <si>
    <t>0615062</t>
  </si>
  <si>
    <t>Підтримка спорту вищих досягнень та організацій, які здійснюють фізкультурно-спортивну діяльність в регіоні</t>
  </si>
  <si>
    <t>3032</t>
  </si>
  <si>
    <t>0813032</t>
  </si>
  <si>
    <t>Надання пільг окремим категоріям громадян з оплати послуг зв'язку</t>
  </si>
  <si>
    <t>Управління міського господарства  Мукачівської міської ради  (відповідальний виконавець)</t>
  </si>
  <si>
    <t>0813104</t>
  </si>
  <si>
    <t>3104</t>
  </si>
  <si>
    <t>Забезпечення соціальними  послугами  за  місцем проживання громадян,  які не здатні  до  самообслуговування у зв’язку з похилим віком, хворобою, інвалідністю</t>
  </si>
  <si>
    <t>0212144</t>
  </si>
  <si>
    <t>0212152</t>
  </si>
  <si>
    <t>0212010</t>
  </si>
  <si>
    <t>0212111</t>
  </si>
  <si>
    <t>Будівництво  інших об'єктів  комунальної власності</t>
  </si>
  <si>
    <t xml:space="preserve">Інші заходи в галузі культури і мистецтва </t>
  </si>
  <si>
    <t>1217130</t>
  </si>
  <si>
    <t>3718600</t>
  </si>
  <si>
    <t>8600</t>
  </si>
  <si>
    <t>0170</t>
  </si>
  <si>
    <t xml:space="preserve"> Обслуговування місцевого боргу</t>
  </si>
  <si>
    <t>Програма управління місцевим боргом на 2020-2022 роки</t>
  </si>
  <si>
    <t>0813035</t>
  </si>
  <si>
    <t>3035</t>
  </si>
  <si>
    <t>Компенсаційні виплати за  пільговий проїзд  окремих категорій громадян на залізничному транспорті</t>
  </si>
  <si>
    <t>Будівництво інших об'єктів комунальної власності</t>
  </si>
  <si>
    <t>1516030</t>
  </si>
  <si>
    <t>Управління будівництва та інфраструктури Мукачівської міської ради  (головний розпорядник)</t>
  </si>
  <si>
    <t>Управління будівництва та інфраструктури Мукачівської міської ради  (відповідальний виконавець)</t>
  </si>
  <si>
    <t>1217650</t>
  </si>
  <si>
    <t>1217350</t>
  </si>
  <si>
    <t>1210180</t>
  </si>
  <si>
    <t>Обслуговування місцевого боргу</t>
  </si>
  <si>
    <t>1517310</t>
  </si>
  <si>
    <t>Рішення  сесії ММР  № 29  від 03.12.2020 р. (із змінами)</t>
  </si>
  <si>
    <t>0611021</t>
  </si>
  <si>
    <t>1021</t>
  </si>
  <si>
    <t>Надання загальної середньої освіти закладами загальної середньої освіти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</si>
  <si>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</si>
  <si>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</si>
  <si>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</si>
  <si>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0611151</t>
  </si>
  <si>
    <t>1151</t>
  </si>
  <si>
    <t>0611142</t>
  </si>
  <si>
    <t>1142</t>
  </si>
  <si>
    <t>0611141</t>
  </si>
  <si>
    <t>1141</t>
  </si>
  <si>
    <t>0611070</t>
  </si>
  <si>
    <t>1031</t>
  </si>
  <si>
    <t>0611031</t>
  </si>
  <si>
    <t>Керівництво і управління у відповідній сфері у
містах (місті Києві), селищах, селах, 
територіальних громадах</t>
  </si>
  <si>
    <t>Керівництво і управління у відповідній сфері у
містах (місті Києві), селищах, селах,
територіальних громадах</t>
  </si>
  <si>
    <t>0611200</t>
  </si>
  <si>
    <t>1200</t>
  </si>
  <si>
    <t xml:space="preserve">Надання освіти за рахунок субвенції з державного бюджету місцевим бюджетам на надання  державної підтримки особам з особливими освітніми потребами </t>
  </si>
  <si>
    <t>Надання дошкільної освіти</t>
  </si>
  <si>
    <t>Надання загальної середньої освіти закладами загальної середньої освіти, з них:</t>
  </si>
  <si>
    <t xml:space="preserve">Надання позашкільної освіти закладами позашкільної освіти, заходи із позашкільної роботи з дітьми </t>
  </si>
  <si>
    <t>Забезпечення діяльності інклюзивно-ресурсних центрів за рахунок коштів місцевого бюджету</t>
  </si>
  <si>
    <t>1080</t>
  </si>
  <si>
    <t>Розроблення схем планування та забудови територій (містобудівної документації)</t>
  </si>
  <si>
    <t>0614082</t>
  </si>
  <si>
    <t>0611080</t>
  </si>
  <si>
    <t>0614010</t>
  </si>
  <si>
    <t>0614030</t>
  </si>
  <si>
    <t>0614060</t>
  </si>
  <si>
    <t>Управління освіти, культури, молоді та спорту  Мукачівської міської ради  (головний розпорядник)</t>
  </si>
  <si>
    <t>Управління освіти, культури,  молоді та спорту  Мукачівської міської ради  (відповідальний виконавець)</t>
  </si>
  <si>
    <t>Програма забезпечення організаційної діяльності міської ради та виконавчого комітету  на 2022-2024 роки</t>
  </si>
  <si>
    <t>Програма висвітлення діяльності, інформаційного забезпечення Мукачівської міської ради та її виконавчих органів на 2022-2024 роки</t>
  </si>
  <si>
    <t>Рішення сесії ММР  № 519 від 30.09.2021 р.</t>
  </si>
  <si>
    <t xml:space="preserve">Програма організації громадських оплачувальних робіт для молоді у вільний від навчання час на 2022-2024 роки </t>
  </si>
  <si>
    <t>Рішення сесії ММР  № 486 від 26.08.2021 р.</t>
  </si>
  <si>
    <t>Програма виплати винагороди Почесним громадянам міста Мукачева на 2022-2024 роки</t>
  </si>
  <si>
    <t>Рішення  сесії  ММР № 518 від 30.09.2021р.</t>
  </si>
  <si>
    <t>0217622</t>
  </si>
  <si>
    <t>7622</t>
  </si>
  <si>
    <t>Реалізація програм і заходів в галузі туризму та курортів</t>
  </si>
  <si>
    <t>Програма розвитку туристичної галузі Мукачівської міської територіальної громади на 2022-2024 роки</t>
  </si>
  <si>
    <t>0217680</t>
  </si>
  <si>
    <t>7680</t>
  </si>
  <si>
    <t>Членські внески до асоціацій органів місцевого самоврядування</t>
  </si>
  <si>
    <t>Програма забезпечення членства Мукачівської міської ради в Асоціаціях на 2022-2024 роки</t>
  </si>
  <si>
    <t>Рішення сесії ММР  №482 від  26.08.2021 р.</t>
  </si>
  <si>
    <t>Програма зайнятості населення Мукачівської міської  територіальної громади на 2022 -2024 роки</t>
  </si>
  <si>
    <t>Програма розвитку економічної, міжнародної та інвестиційної  діяльності Мукачівської міської  територіальної громади  на 2022 - 2024 роки</t>
  </si>
  <si>
    <t>Рішення сесії ММР  № 481 від  26.08.2021 р.</t>
  </si>
  <si>
    <t xml:space="preserve">Програма оздоровлення та відпочинку дітей Мукачівської міської територіальної громади на 2022-2024 роки
</t>
  </si>
  <si>
    <t>Рішення  сесії  ММР № 485 від 26.08.2021 р.</t>
  </si>
  <si>
    <t xml:space="preserve">Рішення  сесії ММР  № 301 від 29.04.2021 р. </t>
  </si>
  <si>
    <t>Програма подарунки для дітей закладів освіти Мукачівської міської територіальної громади на 2022-2024 роки</t>
  </si>
  <si>
    <t xml:space="preserve">Рішення  сесії ММР  № 487 від 26.08.2021 р. </t>
  </si>
  <si>
    <t>Програма впровадження молодіжної політики Мукачівської міської територіальної громади на 2022-2024 роки</t>
  </si>
  <si>
    <t xml:space="preserve">Рішення  сесії ММР  № 489 від 26.08.2021 р. </t>
  </si>
  <si>
    <t>Програма розвитку фізичної культури і спорту Мукачівської міської територіальної громади на 2022-2024 роки</t>
  </si>
  <si>
    <t xml:space="preserve">Рішення  сесії ММР  № 264 від 25.03.2021 р. </t>
  </si>
  <si>
    <t>Програма розвитку пластового руху Мукачівської міської територіальної громади та відокремленого підрозділу молодіжної організації Пласт - Національної скаутської організації в місті Мукачево в Закарпатській області "Станиця Мукачево"  на 2021-2023 роки</t>
  </si>
  <si>
    <t>0611160</t>
  </si>
  <si>
    <t>1160</t>
  </si>
  <si>
    <t>Забезпечення діяльності центрів професійного розвитку педагогічних працівників</t>
  </si>
  <si>
    <t xml:space="preserve">Програма розвитку культури і мистецтв Мукачівської міської  територіальної громади на 2022 -2024  роки </t>
  </si>
  <si>
    <t>3717691</t>
  </si>
  <si>
    <t>Програма безоплатного та пільгового відпуску лікарських засобів у разі амбулаторного лікування окремих груп населення та за певними категоріями захворювань мешканцям Мукачівської міської територіальної громади на 2022-2024 роки</t>
  </si>
  <si>
    <t>Програма розвитку та підтримки комунальних закладів охорони здоров’я Мукачівської міської територіальної громади на 2022-2024 роки</t>
  </si>
  <si>
    <t>Програма організації та проведення суспільно корисних робіт для порушників, на яких судом накладено адміністративне стягнення у вигляді виконання суспільно корисних робіт на  2022-2024 роки</t>
  </si>
  <si>
    <t>Програма забезпечення діяльності Мукачівської міської  територіальної громади в сфері містобудування, архітектури, земельних відносин та комунальної власності на 2022-2024 роки</t>
  </si>
  <si>
    <t>Програма захисту тварин від жорстокого поводження, створення комфортних умов співіснування людей і тварин на території Мукачівської міської територіальної  громади  на 2022-2024 роки</t>
  </si>
  <si>
    <t>Програма підтримки ММКП «Міжнародний аеропорт Мукачево» на 2022-2024 роки</t>
  </si>
  <si>
    <t>Програма покращення екологічного стану на території Мукачівської міської територіальної громади на 2022-2024 роки</t>
  </si>
  <si>
    <t>Програма відшкодування різниці між затвердженим тарифом та розміром економічно обґрунтованих витрат на утримання ліфтового господарства житлового фонду Мукачівської міської  територіальної громади на 2022-2024 роки</t>
  </si>
  <si>
    <t>Програма розвитку житлово-комунального господарства Мукачівської міської територіальної громади на 2022-2024  роки</t>
  </si>
  <si>
    <t>Програма забезпечення прав окремих пільгових категорій громадян з числа жителів Мукачівської міської територіальної громади на пільговий проїзд та пільговий телефонний зв’язок на 2022-2024 роки</t>
  </si>
  <si>
    <t>Програма організації безоплатного гарячого харчування дітей пільгових категорій  у закладах освіти Мукачівської міської територіальної громади на 2022-2024 роки</t>
  </si>
  <si>
    <t xml:space="preserve">Програиа розвитку освіти Мукачівської міської територіальної громади на 2021-2023 роки (нова редакція) </t>
  </si>
  <si>
    <t>Надання спеціалізованої освіти мистецькими школами</t>
  </si>
  <si>
    <t>1217351</t>
  </si>
  <si>
    <t>7351</t>
  </si>
  <si>
    <t>Розроблення комплексних планів просторового розвитку територій територіальних громад</t>
  </si>
  <si>
    <t>3718710</t>
  </si>
  <si>
    <t>8710</t>
  </si>
  <si>
    <t>Резервний фонд місцевого бюджету</t>
  </si>
  <si>
    <t>1517441</t>
  </si>
  <si>
    <t>7441</t>
  </si>
  <si>
    <t>1517461</t>
  </si>
  <si>
    <t>Проектування, реставрація та охорона пам'яток архітектури</t>
  </si>
  <si>
    <t>Утримання та розвиток мостів/шляхопроводів</t>
  </si>
  <si>
    <t>1511010</t>
  </si>
  <si>
    <t>1511021</t>
  </si>
  <si>
    <t>1514060</t>
  </si>
  <si>
    <t>1517340</t>
  </si>
  <si>
    <t>7340</t>
  </si>
  <si>
    <t>1511080</t>
  </si>
  <si>
    <t>1517324</t>
  </si>
  <si>
    <t>7324</t>
  </si>
  <si>
    <t>Будівництво установ та закладів культури</t>
  </si>
  <si>
    <t>Управління соціального захисту населення  Мукачівської міської ради  (головний розпорядник)</t>
  </si>
  <si>
    <t>Управління соціального захисту населення  Мукачівської міської ради (відповідальний виконавець)</t>
  </si>
  <si>
    <t>Рішення  сесії ММР  № 613
 від 25.11.2021 р.</t>
  </si>
  <si>
    <t xml:space="preserve">Рішення  сесії ММР  № 488 
від 26.08.2021 р. </t>
  </si>
  <si>
    <t>Рішення сесії ММР  № 610
 від 25.11.2021р.</t>
  </si>
  <si>
    <t>Рішення  сесії ММР  № 498 
від 26.08.2021</t>
  </si>
  <si>
    <t>Рішення  сесії ММР  № 493 
від 26.08.2021</t>
  </si>
  <si>
    <t>Рішення  сесії ММР  №497 
від  26.08.2021р.</t>
  </si>
  <si>
    <t>Рішення  сесії ММР  №494 
від  26.08.2021р.</t>
  </si>
  <si>
    <t>Рішення  сесії ММР  №495 
від  26.08.2021р.</t>
  </si>
  <si>
    <t>Рішення сесії ММР  № 680 від 17.12.2021 р.</t>
  </si>
  <si>
    <t>Рішення сесії ММР  № 681 від 17.12.2021 р.</t>
  </si>
  <si>
    <t>Рішення сесії ММР  № 682 від 17.12.2021 р.</t>
  </si>
  <si>
    <t>Рішення сесії ММР  № 683 від 17.12.2021 р.</t>
  </si>
  <si>
    <t>Рішення сесії ММР  № 684 від 17.12.2021 р.</t>
  </si>
  <si>
    <t>Рішення сесії ММР  № 685 від 17.12.2021 р.</t>
  </si>
  <si>
    <t>Рішення сесії ММР  № 690 від 17.12.2021 р.</t>
  </si>
  <si>
    <t>Рішення сесії ММР  № 608 від 25.11.2021 р.</t>
  </si>
  <si>
    <t>Багатопрофільна  стаціонарна  медична допомога населенню</t>
  </si>
  <si>
    <t>дотація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</si>
  <si>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 на здійснення підтримки окремих закладів та заходів у системі охорони здоров’я за рахунок відповідної субвенції з державного бюджету 
(на лікування хворих на цукровий діабет інсуліном та нецукровий діабет десмопресином)</t>
  </si>
  <si>
    <t>0217390</t>
  </si>
  <si>
    <t>7390</t>
  </si>
  <si>
    <t>Розвиток мережі центрів надання адміністративних послуг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</si>
  <si>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</si>
  <si>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</si>
  <si>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</si>
  <si>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Управління освіти, культури,  молоді та спорту Мукачівської міської ради  (відповідальний виконавець)</t>
  </si>
  <si>
    <t xml:space="preserve">0611010 </t>
  </si>
  <si>
    <t>0611061</t>
  </si>
  <si>
    <t>1061</t>
  </si>
  <si>
    <t>освітня субвенція з бюджету</t>
  </si>
  <si>
    <t>освітня субвенція з бюджету  Іршавського району</t>
  </si>
  <si>
    <t>освітня субвенція з бюджету Мукачівського району</t>
  </si>
  <si>
    <t>Надання спеціальної освіти мистецькими школами</t>
  </si>
  <si>
    <t>0611130</t>
  </si>
  <si>
    <t>1130</t>
  </si>
  <si>
    <t>Методичне  забезпечення діяльності закладів  освіти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</si>
  <si>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</si>
  <si>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</si>
  <si>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школа", з них:</t>
  </si>
  <si>
    <t>Засоби навчання та обладнання (крім комп’ютерного) для учнів початкових класів, що навчаються за новими методи-ками відповідно до Концепції „Нова українська школа”</t>
  </si>
  <si>
    <t>Сучасні меблі для початкових класів нової української школи</t>
  </si>
  <si>
    <t>Комп’ютерне обладнання для початкових класів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</si>
  <si>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</si>
  <si>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</si>
  <si>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з них:</t>
  </si>
  <si>
    <t>Проведення супервізізії</t>
  </si>
  <si>
    <t>Управління  соціального захисту населення Мукачівської міської ради (відповідальний виконавець)</t>
  </si>
  <si>
    <t>0817691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</si>
  <si>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</si>
  <si>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</si>
  <si>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</si>
  <si>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</si>
  <si>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</si>
  <si>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Інша діяльність, пов'язана з експлуатацією об'єктів житлово-комунального господарства</t>
  </si>
  <si>
    <t>1217640</t>
  </si>
  <si>
    <t>7640</t>
  </si>
  <si>
    <t>Заходи з енергозбереження</t>
  </si>
  <si>
    <t>1218311</t>
  </si>
  <si>
    <t>0511</t>
  </si>
  <si>
    <t>Охорона та раціональне використання природних ресурсів</t>
  </si>
  <si>
    <t>1217691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</si>
  <si>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</si>
  <si>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</si>
  <si>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1517322</t>
  </si>
  <si>
    <t>7322</t>
  </si>
  <si>
    <t>Будівництво медичних 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</si>
  <si>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</si>
  <si>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</si>
  <si>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</si>
  <si>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1517463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</si>
  <si>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</si>
  <si>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</si>
  <si>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3100000</t>
  </si>
  <si>
    <t>31</t>
  </si>
  <si>
    <t>Управління комунальної власності та архітектури   Мукачівської міської ради  (головний розпорядник)</t>
  </si>
  <si>
    <t>3110000</t>
  </si>
  <si>
    <t>Управління комунальної власності та архітектури  Мукачівської міської ради (відповідальний виконавець)</t>
  </si>
  <si>
    <t>3110160</t>
  </si>
  <si>
    <t>3719770</t>
  </si>
  <si>
    <t>9770</t>
  </si>
  <si>
    <t>Інші субвенції з місцевого бюджету</t>
  </si>
  <si>
    <t>співфінансування з місцевого бюджету до субвенції з державного бюджету для придбання ноутбуків для педагогічних працівників закладів загальної середньої освіти та їх філій для організації дистанційного навчання</t>
  </si>
  <si>
    <t>1512111</t>
  </si>
  <si>
    <t>Програма капітального ремонту об’єктів Мукачівської міської територіальної громади на 2022-20224 роки</t>
  </si>
  <si>
    <t>Рішення сесії ММР  № 691 від 17.12.2021 р.(із змінами)</t>
  </si>
  <si>
    <t>Рішення сесії ММР  № 685 від 17.12.2021 р.(із змінами)</t>
  </si>
  <si>
    <t>Програма благоустрою території Мукачівської міської  територіальної громади на 2022-2024 роки   в новій редакції</t>
  </si>
  <si>
    <t>Програма організації та забезпечення територіальної оборони, призову на строкову військову службу та військово-патріотичного виховання населення  Закарпатської області на 2022 – 2025 роки</t>
  </si>
  <si>
    <t xml:space="preserve"> -"-</t>
  </si>
  <si>
    <t xml:space="preserve">Програма сприяння діяльності Управління патрульної поліції в Закарпатській області Департаменту патрульної поліції на 2022 рік </t>
  </si>
  <si>
    <t xml:space="preserve">Управління патрульної поліції в Закарпатській області Департаменту патрульної поліції </t>
  </si>
  <si>
    <t>Закарпатський обласний територіальний центр комплектування та соціальної підтримки</t>
  </si>
  <si>
    <t xml:space="preserve">Військова частина А1556 </t>
  </si>
  <si>
    <t xml:space="preserve">Рішення ММР № 778 від 24.02.2022 р </t>
  </si>
  <si>
    <t>0810180</t>
  </si>
  <si>
    <t>Програма забезпечення виконання управлінням соціального захисту населення Мукачівської міської ради рішень суду на 2022-2024 роки</t>
  </si>
  <si>
    <t>Рішення  сесії ММР  №777
від 24.02.2022 р.</t>
  </si>
  <si>
    <t>0813230</t>
  </si>
  <si>
    <t>3230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</si>
  <si>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</si>
  <si>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 xml:space="preserve">Програма  додаткового соціально-медичного захисту  
на 2022-2024 роки </t>
  </si>
  <si>
    <t>(пункт 3)</t>
  </si>
  <si>
    <t>Код</t>
  </si>
  <si>
    <t>Рішення Виконавчого комітету ММР №112 від 01.04.2022 р.</t>
  </si>
  <si>
    <t>0218240</t>
  </si>
  <si>
    <t>Заходи та роботи з територіальної оборони</t>
  </si>
  <si>
    <t>Рішення сесії ММР  № 522  від 30.09.2021 р. (зі змінами)</t>
  </si>
  <si>
    <t xml:space="preserve">Програма "Захисту прав дітей" на 2022-2024 роки </t>
  </si>
  <si>
    <t>Програма удосконалення цивільного захисту та оборонної роботи  Мукачівської міської територіальної громади на 2022-2024 роки в новій редакції</t>
  </si>
  <si>
    <t>Рішення Виконавчого комітету ММР № 118 від 01.04.2022 р.</t>
  </si>
  <si>
    <t>Програма підтримки та стимулювання створення об’єднань співвласників багатоквартирних будинків Мукачівської міської  територіальної громади на 2022-2024 роки  (нова редакція)</t>
  </si>
  <si>
    <t>Рішення Виконавчого комітету ММР № 119 від 01.04.2022 р</t>
  </si>
  <si>
    <t>1218110</t>
  </si>
  <si>
    <t>Рішення Виконавчого комітету ММР № 120 від 01.04.2022 р</t>
  </si>
  <si>
    <t>X</t>
  </si>
  <si>
    <t>Програма поліпшення умов несення служби, організації виховного та навчального процесу у військовій частині А1556 на 2022 рік (нова редакція)</t>
  </si>
  <si>
    <t>Зміни до розподілу витрат бюджету Мукачівської міської територіальної громади на реалізацію місцевих /регіональних  програм у 2022 році</t>
  </si>
  <si>
    <t>Рішення ВК ММР  № 95 від 23.03.2022 р. (зі змінами)</t>
  </si>
  <si>
    <t>Програма матеріальної підтримки сімей загиблих під час безпосередньої участі у бойових діях, забезпеченні здійснення заходів з національної безпеки і оборони, відсічі і стримування військової агремії російської федерації проти України</t>
  </si>
  <si>
    <t>1217670</t>
  </si>
  <si>
    <t>7670</t>
  </si>
  <si>
    <t>Внески до статутного капіталу суб'єктів господарювання</t>
  </si>
  <si>
    <t>Програма реформування та підтримки водопровідного та каналізаційного господарств на території Мукачівської міської територіальної громади  на 2022 - 2024 роки в новій редакції</t>
  </si>
  <si>
    <t>Програма фінансування матеріального резерву Мукачівської міської територіальної громади для забезпечення заходів із запобігання і ліквідації наслідків надзвичайних ситуацій та на період воєнного стану</t>
  </si>
  <si>
    <t xml:space="preserve">Рішення ВК ММР  № 153 від 20.04.2022 р. </t>
  </si>
  <si>
    <t>27 прикордонний загін</t>
  </si>
  <si>
    <t>Рішення ВК ММР  №157 від 20.04.2022 р.  (зі змінами)</t>
  </si>
  <si>
    <t>Програма забезпечення військових формувань Мукачівської міської територіальної громади для виконання оборонних заходів на період воєнного стану в новій редакції</t>
  </si>
  <si>
    <t>Керуючий справами виконавчого комітету Мукачівської міської ради</t>
  </si>
  <si>
    <t>Олександр ЛЕНДЄЛ</t>
  </si>
  <si>
    <t>(пункт 5)</t>
  </si>
  <si>
    <t>Програму проведення поточних ремонтів, в тому числі поточних ремонтів з усунення аварій в житловому фонді на території міста Мукачево (крім ОСББ та ЖБК) на 2022-2024 роки</t>
  </si>
  <si>
    <t>Рішення Виконавчого комітету ММР № 232 від 31.05.2022 р</t>
  </si>
  <si>
    <t>Програма фінансової підтримки управителів багатоквартирних будинків для проведння поточих ремонтів та заходів (зокрема ремонтні роботи) з усунення аварій в житловому фонд на території міста Мукачево (крім ОСББ та ЖБК) на 2022-2024 роки</t>
  </si>
  <si>
    <t>Програма поліпшення матеріально-технічної бази 2 Державного пожежно-рятувального загону ГУ ДСНС України у Закарпатській області на 2022 рік</t>
  </si>
  <si>
    <t xml:space="preserve"> 2 Державний пожежно-рятувальний загін ГУ ДСНС України у Закарпатській області </t>
  </si>
  <si>
    <t>Програма забезпечення профілактики злочинності, правопорядку та безпеки на території Мукачівської міської територіальної громади на 2022 рік</t>
  </si>
  <si>
    <t>Мукачівське районне управління поліції ГУНП  в Закарпатській області</t>
  </si>
  <si>
    <t>Рішення сесії Мукачівської міської ради  № 486 від 26.08.2021 р.</t>
  </si>
  <si>
    <t>(пункт 1)</t>
  </si>
  <si>
    <t>Зміни до доходів</t>
  </si>
  <si>
    <t xml:space="preserve"> бюджету Мукачівської міської  територіальної громади на  2022 рік </t>
  </si>
  <si>
    <t>(грн.)</t>
  </si>
  <si>
    <t>Найменування згідно з Класифікацією доходів бюджету</t>
  </si>
  <si>
    <t>Загальний  фонд</t>
  </si>
  <si>
    <t>Податкові надходження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</si>
  <si>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</si>
  <si>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</si>
  <si>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</si>
  <si>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</si>
  <si>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</si>
  <si>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</si>
  <si>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</si>
  <si>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</si>
  <si>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 xml:space="preserve">Податок на прибуток підприємств та фінансових установ комунальної власності 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</si>
  <si>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</si>
  <si>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</si>
  <si>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</si>
  <si>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</si>
  <si>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</si>
  <si>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</si>
  <si>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</si>
  <si>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</si>
  <si>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</si>
  <si>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 xml:space="preserve">Акцизний податок з реалізації суб'єктами господарювання роздрібної торгівлі підакцизних товарів 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</si>
  <si>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</si>
  <si>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</si>
  <si>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</si>
  <si>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</si>
  <si>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</si>
  <si>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</si>
  <si>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</si>
  <si>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</si>
  <si>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</si>
  <si>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</si>
  <si>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</si>
  <si>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</si>
  <si>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</si>
  <si>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</si>
  <si>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</si>
  <si>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</si>
  <si>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</si>
  <si>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</si>
  <si>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</si>
  <si>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 </t>
  </si>
  <si>
    <t>Інші податки та збори </t>
  </si>
  <si>
    <t>Екологічний податок </t>
  </si>
  <si>
    <t xml:space="preserve">Надходження від викидів забруднюючих речовин в атмосферне повітря стаціонарними джерелами забруднення 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</si>
  <si>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</si>
  <si>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</si>
  <si>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Неподаткові надходження</t>
  </si>
  <si>
    <t>Доходи від 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</si>
  <si>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</si>
  <si>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</si>
  <si>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</si>
  <si>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</si>
  <si>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</si>
  <si>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</si>
  <si>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</si>
  <si>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встановлення земельного сервітуту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</si>
  <si>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</si>
  <si>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</si>
  <si>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</si>
  <si>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</si>
  <si>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</si>
  <si>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</si>
  <si>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</si>
  <si>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</si>
  <si>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 майновим комплексом та іншим майном, що перебуває в комунальній власності </t>
  </si>
  <si>
    <t>Державне мито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</si>
  <si>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 </t>
  </si>
  <si>
    <t xml:space="preserve">Державне мито, пов'язане з видачею та оформленням закордонних паспортів (посвідок) та паспортів громадян України  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</si>
  <si>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</si>
  <si>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</si>
  <si>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</si>
  <si>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</si>
  <si>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</si>
  <si>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</si>
  <si>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 xml:space="preserve">Надходження від плати за послуги, що надаються бюджетними установами згідно із законодавством </t>
  </si>
  <si>
    <t xml:space="preserve">Плата за послуги, що надаються бюджетними установами згідно з їх основною діяльністю </t>
  </si>
  <si>
    <t xml:space="preserve">Плата за оренду майна бюджетних установ  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</si>
  <si>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</si>
  <si>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</si>
  <si>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</si>
  <si>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</si>
  <si>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</si>
  <si>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</si>
  <si>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</si>
  <si>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</si>
  <si>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</si>
  <si>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</si>
  <si>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Усього доходів (без врахування міжбюджетних трансфертів)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</si>
  <si>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</si>
  <si>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</si>
  <si>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</si>
  <si>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</si>
  <si>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</si>
  <si>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</si>
  <si>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 з місцевих бюджетів іншим місцевим бюджетам</t>
  </si>
  <si>
    <t>Субвенція з місцевого бюджету на виплату грошової компенсації за належні для отримання жилі  приміщення для сімей осіб, визначених абзацами 5 - 8 пункту 1 статті 10 Закону України `Про статус ветеранів війни, гарантії їх соціального захисту`, для осіб з інвалідністю I - II групи, яка настала  внаслідок поранення, контузії, каліцтва або захворювання, одержаних під час безпосередньої участі в  антитерористичній операції, забезпеченні її проведення, дійсненні заходів із забезпечення  національної безпеки і оборони, відсічі і стримування збройної агресії Російської Федерації у Донецькій  та Луганській областях, забезпеченні їх здійснення, визначених пунктами 11 - 14 частини другої  статті 7 Закону України `Про статус ветеранів війни, гарантії їх соціального захисту`, та які  потребують поліпшення житлових умов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</si>
  <si>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</si>
  <si>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</si>
  <si>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</si>
  <si>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</si>
  <si>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</si>
  <si>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</si>
  <si>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r>
      <t xml:space="preserve">Додаток 1
до рішення  виконавчого комітету Мукачівської міської ради                              
"Про внесення змін до бюджету Мукачівської міської  територіальної громади на 2022 рік"                                                                                                                                 від   </t>
    </r>
    <r>
      <rPr>
        <u val="single"/>
        <sz val="11"/>
        <rFont val="Times New Roman"/>
        <family val="1"/>
      </rPr>
      <t xml:space="preserve">                     </t>
    </r>
    <r>
      <rPr>
        <sz val="11"/>
        <rFont val="Times New Roman"/>
        <family val="1"/>
      </rPr>
      <t xml:space="preserve">   2022 року № _______</t>
    </r>
  </si>
  <si>
    <t>Програма матеріально-технічного забезпечення для виконання оборонних заходів у військовій частині А0515 на 2022 рік.</t>
  </si>
  <si>
    <t>Військова частина А0515</t>
  </si>
  <si>
    <t>Програма матеріально-технічного забезпечення та полішення умов несення служби струкурних підрозділів  військової частини А3719 на 2022 рік.</t>
  </si>
  <si>
    <t xml:space="preserve"> видатків  бюджету Мукачівської міської територіальної громади  на 2022 рік </t>
  </si>
  <si>
    <t>РОЗПОДІЛ</t>
  </si>
  <si>
    <t>Рішення виконавчого комітету Мукачівської міської ради №190  від 10.05.2022 р. (зі змінами)</t>
  </si>
  <si>
    <t>Рішення виконавчого комітету Мукачівської міської ради №176   від 05.05.2022 р. (зі змінами)</t>
  </si>
  <si>
    <t>Рішення виконавчого комітету Мукачівської міської ради №170  від 27.04.2022 р. (зі змінами)</t>
  </si>
  <si>
    <t>Рішення виконавчого комітету Мукачівської міської ради № 131 від 05.04.2022 р  (зі змінами)</t>
  </si>
  <si>
    <t>Рішення виконавчого комітету Мукачівської міської ради №276  від 05.07.2022 р.</t>
  </si>
  <si>
    <t>Рішення виконавчого комітету Мукачівської міської ради №277  від 05.07.2022 р.</t>
  </si>
  <si>
    <t>Рішення виконавчого комітету Мукачівської міської ради  №278  від 05.07.2022 р.</t>
  </si>
  <si>
    <t>Вйськова частина А 3719 (для структурного підрозділу військової частини А 0342)</t>
  </si>
  <si>
    <t>Програма матеріально-технічного забезпечення та поліпшення умов несення служби структурних  підрозділів військової частини А 4604 на 2022 рік</t>
  </si>
  <si>
    <t>Вйськова частина А 4604 (для структурного підрозділу військової частини А 3737)</t>
  </si>
  <si>
    <t>Рішення Виконавчого комітету ММР №179 від 05.05.2022 р. (зі змінами)</t>
  </si>
  <si>
    <t>Рішення Виконавчого комітету ММР №191  від 10.05.2022 р. (зі  змінами)</t>
  </si>
  <si>
    <t xml:space="preserve">Програма організації громадських оплачуваних робіт для молоді у вільний від навчання час на 2022-2024 роки </t>
  </si>
  <si>
    <t xml:space="preserve">Військова частина 3115 Національної гвардії України </t>
  </si>
  <si>
    <t>Програма підвищення спроможності та поліпшення умов несення служби в 27 прикордонному загоні на 2022 рік</t>
  </si>
  <si>
    <t>Квартирно-експлуатаційний відділ міста Мукачево</t>
  </si>
  <si>
    <t xml:space="preserve">Рішення Виконавчого комітету Мукачівської міської ради  № 200 від 16.05.2022 р 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</si>
  <si>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 статті 213 Податкового кодексу України</t>
  </si>
  <si>
    <t xml:space="preserve"> видатків  бюджету Мукачівської міської територіальної громади  на 2022 рік</t>
  </si>
  <si>
    <t>додаток 3 до рішення 19 -ї позачергової сесії  Мукачівської міської ради 8-го скликання                      
від  17  грудня  2021  року № 701 "Про бюджет Мукачівської міської територіальної громади на 2022 рік"                   
 (нова редакція)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</si>
  <si>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</si>
  <si>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</si>
  <si>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</si>
  <si>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Виконавчий комітет Мукачівської міської ради</t>
  </si>
  <si>
    <t>Виконавчий комітет місцевої ради (міської, селищної, сільської ради), Рада міністрів Автономної Республіки Крим, державна адміністрація (обласні державні адміністрації, Київська та Севастопольська міські державні адміністрації, районні державні адмін</t>
  </si>
  <si>
    <t>Керівництво і управління у відповідній сфері у містах (місті Києві), селищах, селах, територіальних громадах</t>
  </si>
  <si>
    <t>Багатопрофільна стаціонарна медична допомога населенню</t>
  </si>
  <si>
    <t>Інші програми та заходи у сфері охорони здоров`я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</si>
  <si>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</si>
  <si>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Інші заходи, пов`язані з економічною діяльністю</t>
  </si>
  <si>
    <t>8240</t>
  </si>
  <si>
    <t>0380</t>
  </si>
  <si>
    <t>Управління освіти, культури, молоді та спорту  Мукачівської міської ради</t>
  </si>
  <si>
    <t>Орган з питань освіти і науки</t>
  </si>
  <si>
    <t>0611010</t>
  </si>
  <si>
    <t>Надання позашкільної освіти закладами позашкільної освіти, заходи із позашкільної роботи з дітьми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</si>
  <si>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</si>
  <si>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Здійснення заходів та реалізація проектів на виконання Державної цільової соціальної програми `Молодь України`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</si>
  <si>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</si>
  <si>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0614040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</si>
  <si>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</si>
  <si>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</si>
  <si>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</si>
  <si>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Утримання та навчально-тренувальна робота комунальних дитячо-юнацьких спортивних шкіл</t>
  </si>
  <si>
    <t>Управління  соціального захисту населення Мукачівської міської ради</t>
  </si>
  <si>
    <t>Орган з питань праці та соціального захисту населення</t>
  </si>
  <si>
    <t>Надання пільг окремим категоріям громадян з оплати послуг зв`язку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</si>
  <si>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</si>
  <si>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</si>
  <si>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</si>
  <si>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Управління міського господарства  Мукачівської міської ради</t>
  </si>
  <si>
    <t>Орган з питань житлово-комунального господарства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</si>
  <si>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</si>
  <si>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Здійснення заходів із землеустрою</t>
  </si>
  <si>
    <t>Будівництво об`єктів житлово-комунального господарства</t>
  </si>
  <si>
    <t>Будівництво інших об`єктів комунальної власності</t>
  </si>
  <si>
    <t>Внески до статутного капіталу суб`єктів господарювання</t>
  </si>
  <si>
    <t>Управління  будівництва та інфракструктури  Мукачівської міської ради</t>
  </si>
  <si>
    <t>Відділ капітального  будівництва Мукачівської міської ради</t>
  </si>
  <si>
    <t>Проектування, реставрація та охорона пам`яток архітектури</t>
  </si>
  <si>
    <t>Фінуправління ММР</t>
  </si>
  <si>
    <t>Фінансове управління Мукачівської міської ради</t>
  </si>
  <si>
    <t>УСЬОГО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</si>
  <si>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</si>
  <si>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Програма підтримки та матеріально-технічного забезпечення квартирно-експлуатаційного відділу м. Мукачеве на 2022 рік</t>
  </si>
  <si>
    <t>Програма матеріально-технічного забезпечення та поліпшення умов несення служби структурних підрозділів військової частини 3115 Національної гвардії України на 2022 рік</t>
  </si>
  <si>
    <t xml:space="preserve">Рішення Виконавчого комітету Мукачівської міської ради  № 328 від  04.08.2022 р </t>
  </si>
  <si>
    <t xml:space="preserve">Програма експлуатаційного утримання автомобільних доріг загального користування місцевого значення на території Мукачівської міської територіальної громади на 2022-2024 роки </t>
  </si>
  <si>
    <t>Додаток 4
до рішення  виконавчого комітету Мукачівської міської ради                              
"Про внесення змін до бюджету Мукачівської міської  територіальної громади на 2022 рік"                                                                                                                                 від    ______________ 2022 року № ________</t>
  </si>
  <si>
    <t>Додаток 5
до рішення  виконавчого комітету Мукачівської міської ради                              
"Про внесення змін до бюджету Мукачівської міської  територіальної громади на 2022 рік"                                                                                                                                 від    ____________ 2022 року № _______</t>
  </si>
  <si>
    <t>ЗМІНИ до РОЗПОДІЛУ</t>
  </si>
  <si>
    <t xml:space="preserve"> бюджетних призначень (у межах загального обсягу) за головними розпорядниками коштів бюджету Мукачівської міської територіальної громади на 2022 рік  </t>
  </si>
  <si>
    <t>Додаток 3
до рішення   виконавчого комітету  Мукачівської міської ради                           
"Про внесення змін до бюджету Мукачівської міської територіальної громади на 2022 рік"                   
від           ______   2022  року №</t>
  </si>
  <si>
    <t>Додаток 2
до рішення   виконавчого комітету  Мукачівської міської ради                           
"Про внесення змін до бюджету Мукачівської міської територіальної громади на 2022 рік"                   
від           _________ 2022  року__ № _____</t>
  </si>
  <si>
    <t>Рішення сесії Виконавчого комітету Мукачівської міської ради  №204 від 16.05.2022 р.(зі змінами)</t>
  </si>
  <si>
    <t xml:space="preserve">Рішення Виконавчого комітету Мукачівської міської ради від №  _____ від _____________ </t>
  </si>
  <si>
    <t>(пункт 4)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</si>
</sst>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_-;\-* #,##0_-;_-* &quot;-&quot;_-;_-@_-"/>
    <numFmt numFmtId="181" formatCode="_-* #,##0.00_-;\-* #,##0.00_-;_-* &quot;-&quot;??_-;_-@_-"/>
    <numFmt numFmtId="182" formatCode="_-* #,##0\ &quot;грн.&quot;_-;\-* #,##0\ &quot;грн.&quot;_-;_-* &quot;-&quot;\ &quot;грн.&quot;_-;_-@_-"/>
    <numFmt numFmtId="183" formatCode="_-* #,##0\ _г_р_н_._-;\-* #,##0\ _г_р_н_._-;_-* &quot;-&quot;\ _г_р_н_._-;_-@_-"/>
    <numFmt numFmtId="184" formatCode="_-* #,##0.00\ &quot;грн.&quot;_-;\-* #,##0.00\ &quot;грн.&quot;_-;_-* &quot;-&quot;??\ &quot;грн.&quot;_-;_-@_-"/>
    <numFmt numFmtId="185" formatCode="_-* #,##0.00\ _г_р_н_._-;\-* #,##0.00\ _г_р_н_._-;_-* &quot;-&quot;??\ _г_р_н_._-;_-@_-"/>
    <numFmt numFmtId="186" formatCode="#,##0.0"/>
    <numFmt numFmtId="187" formatCode="0.0"/>
    <numFmt numFmtId="188" formatCode="_-* #,##0.0_₴_-;\-* #,##0.0_₴_-;_-* &quot;-&quot;??_₴_-;_-@_-"/>
    <numFmt numFmtId="189" formatCode="* #,##0.00;* \-#,##0.00;* &quot;-&quot;??;@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z?&quot;;[Red]\-#,##0\ &quot;z?&quot;"/>
    <numFmt numFmtId="193" formatCode="#,##0.00\ &quot;z?&quot;;[Red]\-#,##0.00\ &quot;z?&quot;"/>
    <numFmt numFmtId="194" formatCode="_-* #,##0\ _р_._-;\-* #,##0\ _р_._-;_-* &quot;-&quot;\ _р_._-;_-@_-"/>
    <numFmt numFmtId="195" formatCode="_-* #,##0.00\ _р_._-;\-* #,##0.00\ _р_._-;_-* &quot;-&quot;??\ _р_._-;_-@_-"/>
    <numFmt numFmtId="196" formatCode="_-* #,##0\ &quot;р.&quot;_-;\-* #,##0\ &quot;р.&quot;_-;_-* &quot;-&quot;\ &quot;р.&quot;_-;_-@_-"/>
    <numFmt numFmtId="197" formatCode="_-* #,##0.00\ &quot;р.&quot;_-;\-* #,##0.00\ &quot;р.&quot;_-;_-* &quot;-&quot;??\ &quot;р.&quot;_-;_-@_-"/>
    <numFmt numFmtId="198" formatCode="_-* #,##0\ _z_?_-;\-* #,##0\ _z_?_-;_-* &quot;-&quot;\ _z_?_-;_-@_-"/>
    <numFmt numFmtId="199" formatCode="_-* #,##0.00\ _z_?_-;\-* #,##0.00\ _z_?_-;_-* &quot;-&quot;??\ _z_?_-;_-@_-"/>
    <numFmt numFmtId="200" formatCode="#,##0.\-"/>
    <numFmt numFmtId="201" formatCode="#,##0.000"/>
    <numFmt numFmtId="202" formatCode="#,##0.0000"/>
    <numFmt numFmtId="203" formatCode="#,##0_ ;\-#,##0\ "/>
    <numFmt numFmtId="204" formatCode="#,##0.00;\-#,##0.00;#,&quot;-&quot;"/>
    <numFmt numFmtId="205" formatCode="_-* #,##0.000\ _г_р_н_._-;\-* #,##0.000\ _г_р_н_._-;_-* &quot;-&quot;??\ _г_р_н_._-;_-@_-"/>
    <numFmt numFmtId="206" formatCode="#,##0.00_ ;\-#,##0.00\ "/>
    <numFmt numFmtId="207" formatCode="#,##0.0_ ;\-#,##0.0\ "/>
    <numFmt numFmtId="208" formatCode="&quot;Так&quot;;&quot;Так&quot;;&quot;Ні&quot;"/>
    <numFmt numFmtId="209" formatCode="&quot;True&quot;;&quot;True&quot;;&quot;False&quot;"/>
    <numFmt numFmtId="210" formatCode="&quot;Увімк&quot;;&quot;Увімк&quot;;&quot;Вимк&quot;"/>
    <numFmt numFmtId="211" formatCode="[$¥€-2]\ ###,000_);[Red]\([$€-2]\ ###,000\)"/>
  </numFmts>
  <fonts count="104">
    <font>
      <sz val="10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 Cyr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sz val="14"/>
      <name val="Times New Roman"/>
      <family val="1"/>
    </font>
    <font>
      <u val="single"/>
      <sz val="6.8"/>
      <color indexed="12"/>
      <name val="Arial Cyr"/>
      <family val="0"/>
    </font>
    <font>
      <u val="single"/>
      <sz val="6.8"/>
      <color indexed="20"/>
      <name val="Arial Cyr"/>
      <family val="0"/>
    </font>
    <font>
      <sz val="10"/>
      <name val="Arial"/>
      <family val="2"/>
    </font>
    <font>
      <b/>
      <u val="single"/>
      <sz val="12"/>
      <name val="Times New Roman"/>
      <family val="1"/>
    </font>
    <font>
      <sz val="12"/>
      <name val="Times New Roman CYR"/>
      <family val="0"/>
    </font>
    <font>
      <sz val="10"/>
      <name val="Times New Roman"/>
      <family val="1"/>
    </font>
    <font>
      <i/>
      <sz val="14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Calibri"/>
      <family val="2"/>
    </font>
    <font>
      <i/>
      <sz val="12"/>
      <color indexed="56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0"/>
      <name val="Arial CE"/>
      <family val="0"/>
    </font>
    <font>
      <sz val="9"/>
      <name val="PL Arial"/>
      <family val="0"/>
    </font>
    <font>
      <sz val="10"/>
      <name val="PL Arial"/>
      <family val="0"/>
    </font>
    <font>
      <u val="single"/>
      <sz val="10"/>
      <color indexed="36"/>
      <name val="Arial Cyr"/>
      <family val="2"/>
    </font>
    <font>
      <b/>
      <sz val="18"/>
      <name val="Times New Roman"/>
      <family val="1"/>
    </font>
    <font>
      <u val="single"/>
      <sz val="10"/>
      <color indexed="12"/>
      <name val="Arial Cyr"/>
      <family val="2"/>
    </font>
    <font>
      <b/>
      <sz val="14"/>
      <name val="PL Arial"/>
      <family val="0"/>
    </font>
    <font>
      <sz val="14"/>
      <color indexed="62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8"/>
      <name val="Arial Cyr"/>
      <family val="2"/>
    </font>
    <font>
      <sz val="10"/>
      <name val="Times New Roman CYR"/>
      <family val="0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b/>
      <sz val="14"/>
      <color indexed="52"/>
      <name val="Times New Roman"/>
      <family val="2"/>
    </font>
    <font>
      <sz val="14"/>
      <color indexed="20"/>
      <name val="Times New Roman"/>
      <family val="2"/>
    </font>
    <font>
      <b/>
      <sz val="14"/>
      <color indexed="63"/>
      <name val="Times New Roman"/>
      <family val="2"/>
    </font>
    <font>
      <sz val="14"/>
      <color indexed="60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sz val="12"/>
      <name val="UkrainianPragmatica"/>
      <family val="0"/>
    </font>
    <font>
      <b/>
      <sz val="18"/>
      <color indexed="62"/>
      <name val="Calibri"/>
      <family val="2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u val="single"/>
      <sz val="11"/>
      <name val="Times New Roman"/>
      <family val="1"/>
    </font>
    <font>
      <b/>
      <sz val="13"/>
      <name val="Times New Roman"/>
      <family val="1"/>
    </font>
    <font>
      <i/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25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0" borderId="0">
      <alignment/>
      <protection locked="0"/>
    </xf>
    <xf numFmtId="0" fontId="55" fillId="0" borderId="0">
      <alignment/>
      <protection locked="0"/>
    </xf>
    <xf numFmtId="0" fontId="55" fillId="0" borderId="0">
      <alignment/>
      <protection locked="0"/>
    </xf>
    <xf numFmtId="0" fontId="55" fillId="0" borderId="0">
      <alignment/>
      <protection locked="0"/>
    </xf>
    <xf numFmtId="0" fontId="55" fillId="0" borderId="0">
      <alignment/>
      <protection locked="0"/>
    </xf>
    <xf numFmtId="0" fontId="55" fillId="0" borderId="0">
      <alignment/>
      <protection locked="0"/>
    </xf>
    <xf numFmtId="0" fontId="55" fillId="0" borderId="0">
      <alignment/>
      <protection locked="0"/>
    </xf>
    <xf numFmtId="0" fontId="55" fillId="0" borderId="0">
      <alignment/>
      <protection locked="0"/>
    </xf>
    <xf numFmtId="0" fontId="55" fillId="0" borderId="0">
      <alignment/>
      <protection locked="0"/>
    </xf>
    <xf numFmtId="0" fontId="55" fillId="0" borderId="0">
      <alignment/>
      <protection locked="0"/>
    </xf>
    <xf numFmtId="0" fontId="55" fillId="0" borderId="0">
      <alignment/>
      <protection locked="0"/>
    </xf>
    <xf numFmtId="0" fontId="55" fillId="0" borderId="0">
      <alignment/>
      <protection locked="0"/>
    </xf>
    <xf numFmtId="0" fontId="56" fillId="0" borderId="0">
      <alignment/>
      <protection locked="0"/>
    </xf>
    <xf numFmtId="0" fontId="56" fillId="0" borderId="0">
      <alignment/>
      <protection locked="0"/>
    </xf>
    <xf numFmtId="0" fontId="56" fillId="0" borderId="0">
      <alignment/>
      <protection locked="0"/>
    </xf>
    <xf numFmtId="0" fontId="56" fillId="0" borderId="0">
      <alignment/>
      <protection locked="0"/>
    </xf>
    <xf numFmtId="0" fontId="56" fillId="0" borderId="0">
      <alignment/>
      <protection locked="0"/>
    </xf>
    <xf numFmtId="0" fontId="56" fillId="0" borderId="0">
      <alignment/>
      <protection locked="0"/>
    </xf>
    <xf numFmtId="0" fontId="56" fillId="0" borderId="0">
      <alignment/>
      <protection locked="0"/>
    </xf>
    <xf numFmtId="0" fontId="56" fillId="0" borderId="0">
      <alignment/>
      <protection locked="0"/>
    </xf>
    <xf numFmtId="0" fontId="55" fillId="0" borderId="1">
      <alignment/>
      <protection locked="0"/>
    </xf>
    <xf numFmtId="0" fontId="55" fillId="0" borderId="1">
      <alignment/>
      <protection locked="0"/>
    </xf>
    <xf numFmtId="0" fontId="55" fillId="0" borderId="1">
      <alignment/>
      <protection locked="0"/>
    </xf>
    <xf numFmtId="0" fontId="55" fillId="0" borderId="1">
      <alignment/>
      <protection locked="0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93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93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93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93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93" fillId="11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93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7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93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93" fillId="16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93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93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93" fillId="17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93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6" fillId="19" borderId="0" applyNumberFormat="0" applyBorder="0" applyAlignment="0" applyProtection="0"/>
    <xf numFmtId="0" fontId="16" fillId="10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5" borderId="0" applyNumberFormat="0" applyBorder="0" applyAlignment="0" applyProtection="0"/>
    <xf numFmtId="0" fontId="16" fillId="2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4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0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94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94" fillId="24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94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94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94" fillId="25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94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192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9" fontId="60" fillId="0" borderId="0">
      <alignment/>
      <protection/>
    </xf>
    <xf numFmtId="4" fontId="61" fillId="0" borderId="0" applyFill="0" applyBorder="0" applyProtection="0">
      <alignment horizontal="right"/>
    </xf>
    <xf numFmtId="3" fontId="61" fillId="0" borderId="0" applyFill="0" applyBorder="0" applyProtection="0">
      <alignment/>
    </xf>
    <xf numFmtId="4" fontId="61" fillId="0" borderId="0">
      <alignment/>
      <protection/>
    </xf>
    <xf numFmtId="3" fontId="61" fillId="0" borderId="0">
      <alignment/>
      <protection/>
    </xf>
    <xf numFmtId="194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6" fontId="33" fillId="0" borderId="0" applyFont="0" applyFill="0" applyBorder="0" applyAlignment="0" applyProtection="0"/>
    <xf numFmtId="197" fontId="33" fillId="0" borderId="0" applyFont="0" applyFill="0" applyBorder="0" applyAlignment="0" applyProtection="0"/>
    <xf numFmtId="16" fontId="60" fillId="0" borderId="0">
      <alignment/>
      <protection/>
    </xf>
    <xf numFmtId="198" fontId="59" fillId="0" borderId="0" applyFont="0" applyFill="0" applyBorder="0" applyAlignment="0" applyProtection="0"/>
    <xf numFmtId="199" fontId="5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200" fontId="63" fillId="26" borderId="0">
      <alignment/>
      <protection/>
    </xf>
    <xf numFmtId="0" fontId="1" fillId="27" borderId="0">
      <alignment/>
      <protection/>
    </xf>
    <xf numFmtId="200" fontId="30" fillId="0" borderId="0">
      <alignment/>
      <protection/>
    </xf>
    <xf numFmtId="0" fontId="64" fillId="0" borderId="0" applyNumberFormat="0" applyFill="0" applyBorder="0" applyAlignment="0" applyProtection="0"/>
    <xf numFmtId="0" fontId="59" fillId="0" borderId="0">
      <alignment/>
      <protection/>
    </xf>
    <xf numFmtId="10" fontId="61" fillId="18" borderId="0" applyFill="0" applyBorder="0" applyProtection="0">
      <alignment horizontal="center"/>
    </xf>
    <xf numFmtId="10" fontId="61" fillId="0" borderId="0">
      <alignment/>
      <protection/>
    </xf>
    <xf numFmtId="0" fontId="61" fillId="0" borderId="0">
      <alignment/>
      <protection/>
    </xf>
    <xf numFmtId="0" fontId="15" fillId="0" borderId="0">
      <alignment/>
      <protection/>
    </xf>
    <xf numFmtId="0" fontId="54" fillId="0" borderId="0">
      <alignment/>
      <protection/>
    </xf>
    <xf numFmtId="0" fontId="59" fillId="0" borderId="0">
      <alignment/>
      <protection/>
    </xf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10" fontId="60" fillId="0" borderId="0">
      <alignment horizontal="center"/>
      <protection/>
    </xf>
    <xf numFmtId="0" fontId="65" fillId="18" borderId="0">
      <alignment/>
      <protection/>
    </xf>
    <xf numFmtId="190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94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94" fillId="31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94" fillId="32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94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94" fillId="33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94" fillId="34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17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17" fillId="6" borderId="2" applyNumberFormat="0" applyAlignment="0" applyProtection="0"/>
    <xf numFmtId="0" fontId="17" fillId="9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18" borderId="3" applyNumberFormat="0" applyAlignment="0" applyProtection="0"/>
    <xf numFmtId="0" fontId="18" fillId="18" borderId="3" applyNumberFormat="0" applyAlignment="0" applyProtection="0"/>
    <xf numFmtId="0" fontId="19" fillId="18" borderId="2" applyNumberFormat="0" applyAlignment="0" applyProtection="0"/>
    <xf numFmtId="0" fontId="19" fillId="18" borderId="2" applyNumberFormat="0" applyAlignment="0" applyProtection="0"/>
    <xf numFmtId="0" fontId="28" fillId="6" borderId="0" applyNumberFormat="0" applyBorder="0" applyAlignment="0" applyProtection="0"/>
    <xf numFmtId="0" fontId="3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9" fontId="47" fillId="0" borderId="0" applyFont="0" applyFill="0" applyBorder="0" applyAlignment="0" applyProtection="0"/>
    <xf numFmtId="0" fontId="28" fillId="10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82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48" fillId="0" borderId="5" applyNumberFormat="0" applyFill="0" applyAlignment="0" applyProtection="0"/>
    <xf numFmtId="0" fontId="9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20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20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49" fillId="0" borderId="8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1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50" fillId="0" borderId="10" applyNumberFormat="0" applyFill="0" applyAlignment="0" applyProtection="0"/>
    <xf numFmtId="0" fontId="1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36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 vertical="top"/>
      <protection/>
    </xf>
    <xf numFmtId="0" fontId="26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22" fillId="35" borderId="14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96" fillId="18" borderId="15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52" fillId="36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9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38" fillId="0" borderId="0">
      <alignment/>
      <protection/>
    </xf>
    <xf numFmtId="0" fontId="93" fillId="0" borderId="0">
      <alignment/>
      <protection/>
    </xf>
    <xf numFmtId="0" fontId="38" fillId="0" borderId="0">
      <alignment/>
      <protection/>
    </xf>
    <xf numFmtId="0" fontId="9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32" fillId="0" borderId="0" applyNumberFormat="0" applyFill="0" applyBorder="0" applyAlignment="0" applyProtection="0"/>
    <xf numFmtId="0" fontId="97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21" fillId="0" borderId="16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98" fillId="37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24" fillId="8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7" borderId="17" applyNumberFormat="0" applyFont="0" applyAlignment="0" applyProtection="0"/>
    <xf numFmtId="0" fontId="0" fillId="7" borderId="17" applyNumberFormat="0" applyFont="0" applyAlignment="0" applyProtection="0"/>
    <xf numFmtId="0" fontId="15" fillId="7" borderId="17" applyNumberFormat="0" applyFont="0" applyAlignment="0" applyProtection="0"/>
    <xf numFmtId="0" fontId="15" fillId="7" borderId="17" applyNumberFormat="0" applyFont="0" applyAlignment="0" applyProtection="0"/>
    <xf numFmtId="0" fontId="0" fillId="38" borderId="18" applyNumberFormat="0" applyFont="0" applyAlignment="0" applyProtection="0"/>
    <xf numFmtId="0" fontId="72" fillId="7" borderId="17" applyNumberFormat="0" applyFont="0" applyAlignment="0" applyProtection="0"/>
    <xf numFmtId="0" fontId="72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72" fillId="7" borderId="17" applyNumberFormat="0" applyFont="0" applyAlignment="0" applyProtection="0"/>
    <xf numFmtId="0" fontId="72" fillId="7" borderId="17" applyNumberFormat="0" applyFont="0" applyAlignment="0" applyProtection="0"/>
    <xf numFmtId="0" fontId="72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72" fillId="7" borderId="17" applyNumberFormat="0" applyFont="0" applyAlignment="0" applyProtection="0"/>
    <xf numFmtId="0" fontId="72" fillId="7" borderId="17" applyNumberFormat="0" applyFont="0" applyAlignment="0" applyProtection="0"/>
    <xf numFmtId="0" fontId="0" fillId="7" borderId="17" applyNumberFormat="0" applyFont="0" applyAlignment="0" applyProtection="0"/>
    <xf numFmtId="0" fontId="72" fillId="7" borderId="17" applyNumberFormat="0" applyFont="0" applyAlignment="0" applyProtection="0"/>
    <xf numFmtId="0" fontId="72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36" fillId="7" borderId="17" applyNumberFormat="0" applyFont="0" applyAlignment="0" applyProtection="0"/>
    <xf numFmtId="0" fontId="36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72" fillId="7" borderId="17" applyNumberFormat="0" applyFont="0" applyAlignment="0" applyProtection="0"/>
    <xf numFmtId="0" fontId="72" fillId="7" borderId="17" applyNumberFormat="0" applyFont="0" applyAlignment="0" applyProtection="0"/>
    <xf numFmtId="0" fontId="72" fillId="7" borderId="17" applyNumberFormat="0" applyFont="0" applyAlignment="0" applyProtection="0"/>
    <xf numFmtId="0" fontId="72" fillId="7" borderId="17" applyNumberFormat="0" applyFont="0" applyAlignment="0" applyProtection="0"/>
    <xf numFmtId="0" fontId="72" fillId="7" borderId="17" applyNumberFormat="0" applyFont="0" applyAlignment="0" applyProtection="0"/>
    <xf numFmtId="0" fontId="0" fillId="7" borderId="17" applyNumberFormat="0" applyFont="0" applyAlignment="0" applyProtection="0"/>
    <xf numFmtId="0" fontId="72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72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72" fillId="7" borderId="17" applyNumberFormat="0" applyFont="0" applyAlignment="0" applyProtection="0"/>
    <xf numFmtId="0" fontId="72" fillId="7" borderId="17" applyNumberFormat="0" applyFont="0" applyAlignment="0" applyProtection="0"/>
    <xf numFmtId="0" fontId="72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22" fillId="35" borderId="14" applyNumberFormat="0" applyAlignment="0" applyProtection="0"/>
    <xf numFmtId="0" fontId="99" fillId="18" borderId="19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18" fillId="36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26" fillId="0" borderId="11" applyNumberFormat="0" applyFill="0" applyAlignment="0" applyProtection="0"/>
    <xf numFmtId="0" fontId="53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54" fillId="0" borderId="0">
      <alignment/>
      <protection/>
    </xf>
    <xf numFmtId="0" fontId="2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5" fontId="81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55" fillId="0" borderId="0">
      <alignment/>
      <protection locked="0"/>
    </xf>
    <xf numFmtId="0" fontId="55" fillId="0" borderId="0">
      <alignment/>
      <protection locked="0"/>
    </xf>
    <xf numFmtId="0" fontId="55" fillId="0" borderId="0">
      <alignment/>
      <protection locked="0"/>
    </xf>
    <xf numFmtId="0" fontId="55" fillId="0" borderId="0">
      <alignment/>
      <protection locked="0"/>
    </xf>
  </cellStyleXfs>
  <cellXfs count="401">
    <xf numFmtId="0" fontId="0" fillId="0" borderId="0" xfId="0" applyAlignment="1">
      <alignment/>
    </xf>
    <xf numFmtId="0" fontId="5" fillId="36" borderId="0" xfId="0" applyFont="1" applyFill="1" applyAlignment="1">
      <alignment/>
    </xf>
    <xf numFmtId="3" fontId="5" fillId="36" borderId="0" xfId="0" applyNumberFormat="1" applyFont="1" applyFill="1" applyAlignment="1">
      <alignment/>
    </xf>
    <xf numFmtId="0" fontId="3" fillId="36" borderId="0" xfId="0" applyNumberFormat="1" applyFont="1" applyFill="1" applyAlignment="1" applyProtection="1">
      <alignment/>
      <protection/>
    </xf>
    <xf numFmtId="0" fontId="3" fillId="36" borderId="0" xfId="0" applyFont="1" applyFill="1" applyAlignment="1">
      <alignment/>
    </xf>
    <xf numFmtId="49" fontId="3" fillId="36" borderId="20" xfId="0" applyNumberFormat="1" applyFont="1" applyFill="1" applyBorder="1" applyAlignment="1">
      <alignment horizontal="center" vertical="center" wrapText="1"/>
    </xf>
    <xf numFmtId="0" fontId="5" fillId="36" borderId="0" xfId="0" applyFont="1" applyFill="1" applyAlignment="1">
      <alignment vertical="distributed"/>
    </xf>
    <xf numFmtId="0" fontId="7" fillId="36" borderId="0" xfId="0" applyFont="1" applyFill="1" applyAlignment="1">
      <alignment/>
    </xf>
    <xf numFmtId="0" fontId="3" fillId="36" borderId="0" xfId="0" applyFont="1" applyFill="1" applyAlignment="1">
      <alignment vertical="center"/>
    </xf>
    <xf numFmtId="0" fontId="5" fillId="36" borderId="0" xfId="0" applyFont="1" applyFill="1" applyAlignment="1">
      <alignment vertical="center" wrapText="1"/>
    </xf>
    <xf numFmtId="0" fontId="5" fillId="36" borderId="0" xfId="0" applyNumberFormat="1" applyFont="1" applyFill="1" applyBorder="1" applyAlignment="1" applyProtection="1">
      <alignment vertical="center" wrapText="1"/>
      <protection/>
    </xf>
    <xf numFmtId="0" fontId="29" fillId="36" borderId="0" xfId="0" applyNumberFormat="1" applyFont="1" applyFill="1" applyBorder="1" applyAlignment="1" applyProtection="1">
      <alignment vertical="center" wrapText="1"/>
      <protection/>
    </xf>
    <xf numFmtId="0" fontId="5" fillId="36" borderId="20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vertical="center" wrapText="1"/>
    </xf>
    <xf numFmtId="186" fontId="5" fillId="36" borderId="20" xfId="0" applyNumberFormat="1" applyFont="1" applyFill="1" applyBorder="1" applyAlignment="1">
      <alignment vertical="center" wrapText="1"/>
    </xf>
    <xf numFmtId="186" fontId="3" fillId="36" borderId="20" xfId="0" applyNumberFormat="1" applyFont="1" applyFill="1" applyBorder="1" applyAlignment="1" applyProtection="1">
      <alignment horizontal="left" vertical="center" wrapText="1"/>
      <protection/>
    </xf>
    <xf numFmtId="49" fontId="3" fillId="36" borderId="20" xfId="0" applyNumberFormat="1" applyFont="1" applyFill="1" applyBorder="1" applyAlignment="1" applyProtection="1">
      <alignment horizontal="center" vertical="center" wrapText="1"/>
      <protection/>
    </xf>
    <xf numFmtId="3" fontId="5" fillId="36" borderId="20" xfId="0" applyNumberFormat="1" applyFont="1" applyFill="1" applyBorder="1" applyAlignment="1">
      <alignment horizontal="right" vertical="center" wrapText="1"/>
    </xf>
    <xf numFmtId="0" fontId="3" fillId="36" borderId="20" xfId="0" applyFont="1" applyFill="1" applyBorder="1" applyAlignment="1">
      <alignment horizontal="left" vertical="center" wrapText="1"/>
    </xf>
    <xf numFmtId="49" fontId="3" fillId="36" borderId="20" xfId="0" applyNumberFormat="1" applyFont="1" applyFill="1" applyBorder="1" applyAlignment="1">
      <alignment horizontal="center" vertical="center"/>
    </xf>
    <xf numFmtId="49" fontId="3" fillId="36" borderId="20" xfId="0" applyNumberFormat="1" applyFont="1" applyFill="1" applyBorder="1" applyAlignment="1">
      <alignment horizontal="center" vertical="distributed" wrapText="1"/>
    </xf>
    <xf numFmtId="186" fontId="3" fillId="36" borderId="20" xfId="0" applyNumberFormat="1" applyFont="1" applyFill="1" applyBorder="1" applyAlignment="1">
      <alignment horizontal="left" vertical="center" wrapText="1"/>
    </xf>
    <xf numFmtId="49" fontId="3" fillId="36" borderId="20" xfId="0" applyNumberFormat="1" applyFont="1" applyFill="1" applyBorder="1" applyAlignment="1" applyProtection="1">
      <alignment horizontal="center" vertical="distributed" wrapText="1"/>
      <protection/>
    </xf>
    <xf numFmtId="0" fontId="5" fillId="36" borderId="20" xfId="0" applyFont="1" applyFill="1" applyBorder="1" applyAlignment="1">
      <alignment horizontal="left" wrapText="1"/>
    </xf>
    <xf numFmtId="0" fontId="5" fillId="36" borderId="20" xfId="0" applyFont="1" applyFill="1" applyBorder="1" applyAlignment="1">
      <alignment wrapText="1"/>
    </xf>
    <xf numFmtId="0" fontId="5" fillId="36" borderId="0" xfId="0" applyFont="1" applyFill="1" applyAlignment="1">
      <alignment horizontal="center" vertical="center"/>
    </xf>
    <xf numFmtId="0" fontId="5" fillId="36" borderId="0" xfId="0" applyFont="1" applyFill="1" applyAlignment="1">
      <alignment horizontal="right"/>
    </xf>
    <xf numFmtId="186" fontId="3" fillId="36" borderId="20" xfId="1966" applyNumberFormat="1" applyFont="1" applyFill="1" applyBorder="1" applyAlignment="1">
      <alignment horizontal="left" vertical="center"/>
      <protection/>
    </xf>
    <xf numFmtId="3" fontId="3" fillId="36" borderId="20" xfId="1966" applyNumberFormat="1" applyFont="1" applyFill="1" applyBorder="1" applyAlignment="1">
      <alignment horizontal="left" vertical="center"/>
      <protection/>
    </xf>
    <xf numFmtId="186" fontId="6" fillId="36" borderId="20" xfId="1966" applyNumberFormat="1" applyFont="1" applyFill="1" applyBorder="1" applyAlignment="1">
      <alignment horizontal="left" vertical="center"/>
      <protection/>
    </xf>
    <xf numFmtId="3" fontId="6" fillId="36" borderId="20" xfId="1966" applyNumberFormat="1" applyFont="1" applyFill="1" applyBorder="1" applyAlignment="1">
      <alignment horizontal="left" vertical="center"/>
      <protection/>
    </xf>
    <xf numFmtId="186" fontId="3" fillId="36" borderId="20" xfId="0" applyNumberFormat="1" applyFont="1" applyFill="1" applyBorder="1" applyAlignment="1">
      <alignment horizontal="left" vertical="center"/>
    </xf>
    <xf numFmtId="0" fontId="5" fillId="36" borderId="0" xfId="0" applyFont="1" applyFill="1" applyAlignment="1">
      <alignment vertical="center"/>
    </xf>
    <xf numFmtId="0" fontId="5" fillId="36" borderId="0" xfId="0" applyNumberFormat="1" applyFont="1" applyFill="1" applyAlignment="1" applyProtection="1">
      <alignment/>
      <protection/>
    </xf>
    <xf numFmtId="3" fontId="3" fillId="36" borderId="0" xfId="0" applyNumberFormat="1" applyFont="1" applyFill="1" applyAlignment="1">
      <alignment/>
    </xf>
    <xf numFmtId="3" fontId="12" fillId="36" borderId="20" xfId="0" applyNumberFormat="1" applyFont="1" applyFill="1" applyBorder="1" applyAlignment="1">
      <alignment horizontal="left" vertical="center"/>
    </xf>
    <xf numFmtId="3" fontId="3" fillId="36" borderId="0" xfId="0" applyNumberFormat="1" applyFont="1" applyFill="1" applyAlignment="1">
      <alignment vertical="distributed"/>
    </xf>
    <xf numFmtId="0" fontId="7" fillId="36" borderId="0" xfId="0" applyNumberFormat="1" applyFont="1" applyFill="1" applyAlignment="1" applyProtection="1">
      <alignment/>
      <protection/>
    </xf>
    <xf numFmtId="3" fontId="3" fillId="36" borderId="20" xfId="0" applyNumberFormat="1" applyFont="1" applyFill="1" applyBorder="1" applyAlignment="1">
      <alignment horizontal="left" vertical="center" wrapText="1"/>
    </xf>
    <xf numFmtId="49" fontId="5" fillId="36" borderId="20" xfId="0" applyNumberFormat="1" applyFont="1" applyFill="1" applyBorder="1" applyAlignment="1">
      <alignment horizontal="left" vertical="center" wrapText="1"/>
    </xf>
    <xf numFmtId="49" fontId="5" fillId="36" borderId="20" xfId="0" applyNumberFormat="1" applyFont="1" applyFill="1" applyBorder="1" applyAlignment="1" applyProtection="1">
      <alignment horizontal="center" vertical="distributed" wrapText="1"/>
      <protection/>
    </xf>
    <xf numFmtId="0" fontId="5" fillId="36" borderId="20" xfId="2172" applyFont="1" applyFill="1" applyBorder="1" applyAlignment="1">
      <alignment horizontal="center" vertical="center"/>
      <protection/>
    </xf>
    <xf numFmtId="0" fontId="5" fillId="36" borderId="20" xfId="0" applyNumberFormat="1" applyFont="1" applyFill="1" applyBorder="1" applyAlignment="1" applyProtection="1">
      <alignment horizontal="left" vertical="center" wrapText="1"/>
      <protection/>
    </xf>
    <xf numFmtId="186" fontId="5" fillId="36" borderId="20" xfId="0" applyNumberFormat="1" applyFont="1" applyFill="1" applyBorder="1" applyAlignment="1" applyProtection="1">
      <alignment vertical="center" wrapText="1"/>
      <protection/>
    </xf>
    <xf numFmtId="4" fontId="5" fillId="36" borderId="20" xfId="1966" applyNumberFormat="1" applyFont="1" applyFill="1" applyBorder="1" applyAlignment="1">
      <alignment horizontal="center" vertical="center"/>
      <protection/>
    </xf>
    <xf numFmtId="49" fontId="5" fillId="36" borderId="20" xfId="2155" applyNumberFormat="1" applyFont="1" applyFill="1" applyBorder="1" applyAlignment="1">
      <alignment horizontal="center" vertical="center"/>
      <protection/>
    </xf>
    <xf numFmtId="49" fontId="5" fillId="36" borderId="20" xfId="2155" applyNumberFormat="1" applyFont="1" applyFill="1" applyBorder="1" applyAlignment="1" applyProtection="1">
      <alignment horizontal="center" vertical="center" wrapText="1"/>
      <protection/>
    </xf>
    <xf numFmtId="49" fontId="5" fillId="36" borderId="20" xfId="0" applyNumberFormat="1" applyFont="1" applyFill="1" applyBorder="1" applyAlignment="1" applyProtection="1">
      <alignment horizontal="center" vertical="center" wrapText="1"/>
      <protection/>
    </xf>
    <xf numFmtId="0" fontId="35" fillId="36" borderId="20" xfId="0" applyNumberFormat="1" applyFont="1" applyFill="1" applyBorder="1" applyAlignment="1" applyProtection="1">
      <alignment horizontal="left" vertical="center" wrapText="1"/>
      <protection/>
    </xf>
    <xf numFmtId="49" fontId="5" fillId="36" borderId="20" xfId="0" applyNumberFormat="1" applyFont="1" applyFill="1" applyBorder="1" applyAlignment="1">
      <alignment horizontal="center" vertical="center"/>
    </xf>
    <xf numFmtId="49" fontId="5" fillId="36" borderId="20" xfId="2172" applyNumberFormat="1" applyFont="1" applyFill="1" applyBorder="1" applyAlignment="1">
      <alignment horizontal="center" vertical="center"/>
      <protection/>
    </xf>
    <xf numFmtId="0" fontId="5" fillId="36" borderId="20" xfId="0" applyFont="1" applyFill="1" applyBorder="1" applyAlignment="1">
      <alignment horizontal="left" vertical="center"/>
    </xf>
    <xf numFmtId="49" fontId="5" fillId="36" borderId="20" xfId="0" applyNumberFormat="1" applyFont="1" applyFill="1" applyBorder="1" applyAlignment="1">
      <alignment horizontal="center" vertical="distributed" wrapText="1"/>
    </xf>
    <xf numFmtId="0" fontId="5" fillId="36" borderId="20" xfId="0" applyFont="1" applyFill="1" applyBorder="1" applyAlignment="1">
      <alignment horizontal="justify" vertical="center" wrapText="1"/>
    </xf>
    <xf numFmtId="0" fontId="5" fillId="36" borderId="20" xfId="0" applyFont="1" applyFill="1" applyBorder="1" applyAlignment="1">
      <alignment vertical="center"/>
    </xf>
    <xf numFmtId="186" fontId="5" fillId="36" borderId="20" xfId="0" applyNumberFormat="1" applyFont="1" applyFill="1" applyBorder="1" applyAlignment="1" applyProtection="1">
      <alignment horizontal="left" vertical="center" wrapText="1"/>
      <protection/>
    </xf>
    <xf numFmtId="49" fontId="5" fillId="36" borderId="20" xfId="0" applyNumberFormat="1" applyFont="1" applyFill="1" applyBorder="1" applyAlignment="1">
      <alignment horizontal="center" vertical="center" wrapText="1"/>
    </xf>
    <xf numFmtId="49" fontId="4" fillId="36" borderId="20" xfId="0" applyNumberFormat="1" applyFont="1" applyFill="1" applyBorder="1" applyAlignment="1">
      <alignment horizontal="center" vertical="center"/>
    </xf>
    <xf numFmtId="49" fontId="4" fillId="36" borderId="20" xfId="0" applyNumberFormat="1" applyFont="1" applyFill="1" applyBorder="1" applyAlignment="1">
      <alignment horizontal="center" vertical="distributed" wrapText="1"/>
    </xf>
    <xf numFmtId="49" fontId="4" fillId="36" borderId="20" xfId="0" applyNumberFormat="1" applyFont="1" applyFill="1" applyBorder="1" applyAlignment="1">
      <alignment horizontal="center" vertical="center" wrapText="1"/>
    </xf>
    <xf numFmtId="49" fontId="4" fillId="36" borderId="20" xfId="0" applyNumberFormat="1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left" vertical="center" wrapText="1"/>
    </xf>
    <xf numFmtId="0" fontId="5" fillId="36" borderId="20" xfId="2155" applyFont="1" applyFill="1" applyBorder="1" applyAlignment="1">
      <alignment horizontal="left" vertical="center" wrapText="1"/>
      <protection/>
    </xf>
    <xf numFmtId="0" fontId="7" fillId="36" borderId="20" xfId="0" applyFont="1" applyFill="1" applyBorder="1" applyAlignment="1">
      <alignment vertical="center" wrapText="1"/>
    </xf>
    <xf numFmtId="2" fontId="5" fillId="36" borderId="20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/>
    </xf>
    <xf numFmtId="186" fontId="5" fillId="36" borderId="20" xfId="0" applyNumberFormat="1" applyFont="1" applyFill="1" applyBorder="1" applyAlignment="1">
      <alignment horizontal="left" vertical="center" wrapText="1"/>
    </xf>
    <xf numFmtId="0" fontId="5" fillId="36" borderId="20" xfId="0" applyNumberFormat="1" applyFont="1" applyFill="1" applyBorder="1" applyAlignment="1">
      <alignment horizontal="left" vertical="center" wrapText="1"/>
    </xf>
    <xf numFmtId="4" fontId="3" fillId="36" borderId="20" xfId="1966" applyNumberFormat="1" applyFont="1" applyFill="1" applyBorder="1" applyAlignment="1">
      <alignment horizontal="center" vertical="center"/>
      <protection/>
    </xf>
    <xf numFmtId="4" fontId="5" fillId="36" borderId="20" xfId="0" applyNumberFormat="1" applyFont="1" applyFill="1" applyBorder="1" applyAlignment="1">
      <alignment horizontal="center" vertical="center"/>
    </xf>
    <xf numFmtId="4" fontId="5" fillId="36" borderId="20" xfId="0" applyNumberFormat="1" applyFont="1" applyFill="1" applyBorder="1" applyAlignment="1">
      <alignment horizontal="center" vertical="center" wrapText="1"/>
    </xf>
    <xf numFmtId="4" fontId="7" fillId="36" borderId="20" xfId="1966" applyNumberFormat="1" applyFont="1" applyFill="1" applyBorder="1" applyAlignment="1">
      <alignment horizontal="center" vertical="center"/>
      <protection/>
    </xf>
    <xf numFmtId="49" fontId="5" fillId="36" borderId="20" xfId="2172" applyNumberFormat="1" applyFont="1" applyFill="1" applyBorder="1" applyAlignment="1">
      <alignment horizontal="center" vertical="center" wrapText="1"/>
      <protection/>
    </xf>
    <xf numFmtId="0" fontId="4" fillId="36" borderId="20" xfId="0" applyFont="1" applyFill="1" applyBorder="1" applyAlignment="1">
      <alignment horizontal="left" vertical="center" wrapText="1"/>
    </xf>
    <xf numFmtId="0" fontId="4" fillId="36" borderId="20" xfId="0" applyFont="1" applyFill="1" applyBorder="1" applyAlignment="1">
      <alignment horizontal="justify" vertical="center" wrapText="1"/>
    </xf>
    <xf numFmtId="0" fontId="30" fillId="39" borderId="20" xfId="2171" applyFont="1" applyFill="1" applyBorder="1" applyAlignment="1">
      <alignment horizontal="left" vertical="center" wrapText="1"/>
      <protection/>
    </xf>
    <xf numFmtId="0" fontId="3" fillId="36" borderId="20" xfId="0" applyFont="1" applyFill="1" applyBorder="1" applyAlignment="1">
      <alignment horizontal="center" vertical="center" wrapText="1"/>
    </xf>
    <xf numFmtId="0" fontId="5" fillId="36" borderId="0" xfId="0" applyNumberFormat="1" applyFont="1" applyFill="1" applyAlignment="1" applyProtection="1">
      <alignment horizontal="center" vertical="center"/>
      <protection/>
    </xf>
    <xf numFmtId="0" fontId="1" fillId="36" borderId="0" xfId="0" applyNumberFormat="1" applyFont="1" applyFill="1" applyBorder="1" applyAlignment="1" applyProtection="1">
      <alignment horizontal="center" vertical="center" wrapText="1"/>
      <protection/>
    </xf>
    <xf numFmtId="0" fontId="5" fillId="36" borderId="0" xfId="0" applyNumberFormat="1" applyFont="1" applyFill="1" applyBorder="1" applyAlignment="1" applyProtection="1">
      <alignment/>
      <protection/>
    </xf>
    <xf numFmtId="1" fontId="5" fillId="36" borderId="0" xfId="0" applyNumberFormat="1" applyFont="1" applyFill="1" applyBorder="1" applyAlignment="1" applyProtection="1">
      <alignment/>
      <protection/>
    </xf>
    <xf numFmtId="1" fontId="5" fillId="36" borderId="0" xfId="0" applyNumberFormat="1" applyFont="1" applyFill="1" applyAlignment="1">
      <alignment/>
    </xf>
    <xf numFmtId="0" fontId="3" fillId="36" borderId="0" xfId="0" applyNumberFormat="1" applyFont="1" applyFill="1" applyAlignment="1" applyProtection="1">
      <alignment vertical="center"/>
      <protection/>
    </xf>
    <xf numFmtId="0" fontId="5" fillId="36" borderId="0" xfId="0" applyNumberFormat="1" applyFont="1" applyFill="1" applyAlignment="1" applyProtection="1">
      <alignment horizontal="left"/>
      <protection/>
    </xf>
    <xf numFmtId="0" fontId="5" fillId="36" borderId="0" xfId="0" applyFont="1" applyFill="1" applyAlignment="1">
      <alignment horizontal="left"/>
    </xf>
    <xf numFmtId="186" fontId="5" fillId="36" borderId="0" xfId="0" applyNumberFormat="1" applyFont="1" applyFill="1" applyAlignment="1" applyProtection="1">
      <alignment horizontal="center" vertical="center"/>
      <protection/>
    </xf>
    <xf numFmtId="186" fontId="5" fillId="36" borderId="0" xfId="0" applyNumberFormat="1" applyFont="1" applyFill="1" applyAlignment="1">
      <alignment horizontal="center" vertical="center"/>
    </xf>
    <xf numFmtId="186" fontId="5" fillId="36" borderId="0" xfId="0" applyNumberFormat="1" applyFont="1" applyFill="1" applyAlignment="1">
      <alignment/>
    </xf>
    <xf numFmtId="3" fontId="5" fillId="36" borderId="0" xfId="0" applyNumberFormat="1" applyFont="1" applyFill="1" applyAlignment="1">
      <alignment vertical="center" wrapText="1"/>
    </xf>
    <xf numFmtId="0" fontId="5" fillId="36" borderId="0" xfId="0" applyNumberFormat="1" applyFont="1" applyFill="1" applyBorder="1" applyAlignment="1" applyProtection="1">
      <alignment horizontal="center" vertical="center" wrapText="1"/>
      <protection/>
    </xf>
    <xf numFmtId="3" fontId="5" fillId="36" borderId="0" xfId="0" applyNumberFormat="1" applyFont="1" applyFill="1" applyBorder="1" applyAlignment="1" applyProtection="1">
      <alignment vertical="center" wrapText="1"/>
      <protection/>
    </xf>
    <xf numFmtId="0" fontId="29" fillId="36" borderId="0" xfId="0" applyNumberFormat="1" applyFont="1" applyFill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 vertical="center" wrapText="1"/>
      <protection/>
    </xf>
    <xf numFmtId="0" fontId="29" fillId="36" borderId="0" xfId="0" applyFont="1" applyFill="1" applyAlignment="1">
      <alignment/>
    </xf>
    <xf numFmtId="3" fontId="5" fillId="36" borderId="0" xfId="0" applyNumberFormat="1" applyFont="1" applyFill="1" applyBorder="1" applyAlignment="1" applyProtection="1">
      <alignment horizontal="center" vertical="center" wrapText="1"/>
      <protection/>
    </xf>
    <xf numFmtId="3" fontId="5" fillId="36" borderId="0" xfId="0" applyNumberFormat="1" applyFont="1" applyFill="1" applyAlignment="1">
      <alignment horizontal="center" vertical="center"/>
    </xf>
    <xf numFmtId="49" fontId="5" fillId="36" borderId="0" xfId="0" applyNumberFormat="1" applyFont="1" applyFill="1" applyBorder="1" applyAlignment="1">
      <alignment horizontal="center" vertical="distributed" wrapText="1"/>
    </xf>
    <xf numFmtId="186" fontId="5" fillId="36" borderId="20" xfId="1966" applyNumberFormat="1" applyFont="1" applyFill="1" applyBorder="1" applyAlignment="1">
      <alignment horizontal="left" vertical="center" wrapText="1"/>
      <protection/>
    </xf>
    <xf numFmtId="3" fontId="5" fillId="36" borderId="20" xfId="0" applyNumberFormat="1" applyFont="1" applyFill="1" applyBorder="1" applyAlignment="1">
      <alignment horizontal="left" vertical="center" wrapText="1"/>
    </xf>
    <xf numFmtId="3" fontId="5" fillId="36" borderId="20" xfId="1966" applyNumberFormat="1" applyFont="1" applyFill="1" applyBorder="1" applyAlignment="1">
      <alignment horizontal="left" vertical="center" wrapText="1"/>
      <protection/>
    </xf>
    <xf numFmtId="0" fontId="5" fillId="36" borderId="20" xfId="1966" applyNumberFormat="1" applyFont="1" applyFill="1" applyBorder="1" applyAlignment="1">
      <alignment horizontal="left" vertical="center" wrapText="1"/>
      <protection/>
    </xf>
    <xf numFmtId="4" fontId="5" fillId="36" borderId="20" xfId="0" applyNumberFormat="1" applyFont="1" applyFill="1" applyBorder="1" applyAlignment="1">
      <alignment horizontal="right" vertical="center" wrapText="1"/>
    </xf>
    <xf numFmtId="49" fontId="4" fillId="36" borderId="20" xfId="2172" applyNumberFormat="1" applyFont="1" applyFill="1" applyBorder="1" applyAlignment="1">
      <alignment horizontal="center" vertical="center"/>
      <protection/>
    </xf>
    <xf numFmtId="4" fontId="5" fillId="36" borderId="20" xfId="0" applyNumberFormat="1" applyFont="1" applyFill="1" applyBorder="1" applyAlignment="1">
      <alignment horizontal="right" vertical="center"/>
    </xf>
    <xf numFmtId="4" fontId="7" fillId="36" borderId="20" xfId="0" applyNumberFormat="1" applyFont="1" applyFill="1" applyBorder="1" applyAlignment="1">
      <alignment horizontal="right" vertical="center"/>
    </xf>
    <xf numFmtId="3" fontId="5" fillId="36" borderId="20" xfId="0" applyNumberFormat="1" applyFont="1" applyFill="1" applyBorder="1" applyAlignment="1">
      <alignment horizontal="center" vertical="center" wrapText="1"/>
    </xf>
    <xf numFmtId="3" fontId="3" fillId="36" borderId="20" xfId="1966" applyNumberFormat="1" applyFont="1" applyFill="1" applyBorder="1" applyAlignment="1">
      <alignment horizontal="center" vertical="center"/>
      <protection/>
    </xf>
    <xf numFmtId="3" fontId="5" fillId="36" borderId="20" xfId="1966" applyNumberFormat="1" applyFont="1" applyFill="1" applyBorder="1" applyAlignment="1">
      <alignment horizontal="center" vertical="center"/>
      <protection/>
    </xf>
    <xf numFmtId="4" fontId="3" fillId="36" borderId="20" xfId="1966" applyNumberFormat="1" applyFont="1" applyFill="1" applyBorder="1" applyAlignment="1">
      <alignment horizontal="right" vertical="center"/>
      <protection/>
    </xf>
    <xf numFmtId="4" fontId="5" fillId="36" borderId="20" xfId="1966" applyNumberFormat="1" applyFont="1" applyFill="1" applyBorder="1" applyAlignment="1">
      <alignment horizontal="right" vertical="center"/>
      <protection/>
    </xf>
    <xf numFmtId="4" fontId="7" fillId="36" borderId="20" xfId="1966" applyNumberFormat="1" applyFont="1" applyFill="1" applyBorder="1" applyAlignment="1">
      <alignment horizontal="right" vertical="center"/>
      <protection/>
    </xf>
    <xf numFmtId="3" fontId="5" fillId="36" borderId="20" xfId="1966" applyNumberFormat="1" applyFont="1" applyFill="1" applyBorder="1" applyAlignment="1">
      <alignment horizontal="right" vertical="center"/>
      <protection/>
    </xf>
    <xf numFmtId="0" fontId="7" fillId="0" borderId="20" xfId="1802" applyFont="1" applyFill="1" applyBorder="1" applyAlignment="1">
      <alignment horizontal="center" vertical="center" wrapText="1"/>
      <protection/>
    </xf>
    <xf numFmtId="0" fontId="7" fillId="0" borderId="20" xfId="1804" applyFont="1" applyFill="1" applyBorder="1" applyAlignment="1">
      <alignment horizontal="center" vertical="center" wrapText="1"/>
      <protection/>
    </xf>
    <xf numFmtId="0" fontId="7" fillId="0" borderId="20" xfId="1806" applyFont="1" applyFill="1" applyBorder="1" applyAlignment="1">
      <alignment horizontal="center" vertical="center" wrapText="1"/>
      <protection/>
    </xf>
    <xf numFmtId="0" fontId="7" fillId="0" borderId="20" xfId="1808" applyFont="1" applyFill="1" applyBorder="1" applyAlignment="1">
      <alignment horizontal="center" vertical="center" wrapText="1"/>
      <protection/>
    </xf>
    <xf numFmtId="0" fontId="7" fillId="0" borderId="20" xfId="1810" applyFont="1" applyFill="1" applyBorder="1" applyAlignment="1">
      <alignment horizontal="center" vertical="center" wrapText="1"/>
      <protection/>
    </xf>
    <xf numFmtId="0" fontId="7" fillId="0" borderId="20" xfId="1812" applyFont="1" applyFill="1" applyBorder="1" applyAlignment="1">
      <alignment horizontal="center" vertical="center" wrapText="1"/>
      <protection/>
    </xf>
    <xf numFmtId="0" fontId="7" fillId="0" borderId="20" xfId="1814" applyFont="1" applyFill="1" applyBorder="1" applyAlignment="1">
      <alignment horizontal="center" vertical="center" wrapText="1"/>
      <protection/>
    </xf>
    <xf numFmtId="0" fontId="7" fillId="0" borderId="20" xfId="1816" applyFont="1" applyFill="1" applyBorder="1" applyAlignment="1">
      <alignment horizontal="center" vertical="center" wrapText="1"/>
      <protection/>
    </xf>
    <xf numFmtId="0" fontId="7" fillId="0" borderId="20" xfId="1818" applyFont="1" applyFill="1" applyBorder="1" applyAlignment="1">
      <alignment horizontal="center" vertical="center" wrapText="1"/>
      <protection/>
    </xf>
    <xf numFmtId="0" fontId="7" fillId="0" borderId="20" xfId="1847" applyFont="1" applyFill="1" applyBorder="1" applyAlignment="1">
      <alignment horizontal="center" vertical="center" wrapText="1"/>
      <protection/>
    </xf>
    <xf numFmtId="0" fontId="7" fillId="0" borderId="20" xfId="1849" applyFont="1" applyFill="1" applyBorder="1" applyAlignment="1">
      <alignment horizontal="center" vertical="center" wrapText="1"/>
      <protection/>
    </xf>
    <xf numFmtId="0" fontId="7" fillId="0" borderId="20" xfId="1851" applyFont="1" applyFill="1" applyBorder="1" applyAlignment="1">
      <alignment horizontal="center" vertical="center" wrapText="1"/>
      <protection/>
    </xf>
    <xf numFmtId="0" fontId="7" fillId="0" borderId="20" xfId="1853" applyFont="1" applyFill="1" applyBorder="1" applyAlignment="1">
      <alignment horizontal="center" vertical="center" wrapText="1"/>
      <protection/>
    </xf>
    <xf numFmtId="0" fontId="7" fillId="0" borderId="20" xfId="1855" applyFont="1" applyFill="1" applyBorder="1" applyAlignment="1">
      <alignment horizontal="left" vertical="center" wrapText="1"/>
      <protection/>
    </xf>
    <xf numFmtId="0" fontId="7" fillId="0" borderId="20" xfId="1857" applyFont="1" applyFill="1" applyBorder="1" applyAlignment="1">
      <alignment horizontal="center" vertical="center" wrapText="1"/>
      <protection/>
    </xf>
    <xf numFmtId="3" fontId="3" fillId="36" borderId="20" xfId="1966" applyNumberFormat="1" applyFont="1" applyFill="1" applyBorder="1" applyAlignment="1">
      <alignment horizontal="right" vertical="center"/>
      <protection/>
    </xf>
    <xf numFmtId="3" fontId="7" fillId="36" borderId="20" xfId="1966" applyNumberFormat="1" applyFont="1" applyFill="1" applyBorder="1" applyAlignment="1">
      <alignment horizontal="right" vertical="center"/>
      <protection/>
    </xf>
    <xf numFmtId="4" fontId="5" fillId="36" borderId="20" xfId="0" applyNumberFormat="1" applyFont="1" applyFill="1" applyBorder="1" applyAlignment="1" applyProtection="1">
      <alignment horizontal="right" vertical="center" wrapText="1"/>
      <protection/>
    </xf>
    <xf numFmtId="0" fontId="14" fillId="36" borderId="20" xfId="0" applyFont="1" applyFill="1" applyBorder="1" applyAlignment="1">
      <alignment horizontal="left" vertical="center" wrapText="1"/>
    </xf>
    <xf numFmtId="4" fontId="3" fillId="36" borderId="20" xfId="0" applyNumberFormat="1" applyFont="1" applyFill="1" applyBorder="1" applyAlignment="1">
      <alignment horizontal="right" vertical="center" wrapText="1"/>
    </xf>
    <xf numFmtId="3" fontId="5" fillId="36" borderId="20" xfId="0" applyNumberFormat="1" applyFont="1" applyFill="1" applyBorder="1" applyAlignment="1">
      <alignment horizontal="right" vertical="center"/>
    </xf>
    <xf numFmtId="4" fontId="5" fillId="36" borderId="20" xfId="2172" applyNumberFormat="1" applyFont="1" applyFill="1" applyBorder="1" applyAlignment="1">
      <alignment horizontal="right" vertical="center"/>
      <protection/>
    </xf>
    <xf numFmtId="49" fontId="7" fillId="36" borderId="20" xfId="0" applyNumberFormat="1" applyFont="1" applyFill="1" applyBorder="1" applyAlignment="1">
      <alignment horizontal="center" vertical="center"/>
    </xf>
    <xf numFmtId="49" fontId="7" fillId="36" borderId="20" xfId="0" applyNumberFormat="1" applyFont="1" applyFill="1" applyBorder="1" applyAlignment="1">
      <alignment horizontal="center" vertical="center" wrapText="1"/>
    </xf>
    <xf numFmtId="186" fontId="7" fillId="36" borderId="20" xfId="0" applyNumberFormat="1" applyFont="1" applyFill="1" applyBorder="1" applyAlignment="1">
      <alignment vertical="center" wrapText="1"/>
    </xf>
    <xf numFmtId="3" fontId="7" fillId="36" borderId="20" xfId="2172" applyNumberFormat="1" applyFont="1" applyFill="1" applyBorder="1" applyAlignment="1">
      <alignment horizontal="right" vertical="center"/>
      <protection/>
    </xf>
    <xf numFmtId="3" fontId="7" fillId="36" borderId="20" xfId="0" applyNumberFormat="1" applyFont="1" applyFill="1" applyBorder="1" applyAlignment="1">
      <alignment horizontal="right" vertical="center" wrapText="1"/>
    </xf>
    <xf numFmtId="0" fontId="7" fillId="36" borderId="0" xfId="0" applyFont="1" applyFill="1" applyAlignment="1">
      <alignment vertical="distributed"/>
    </xf>
    <xf numFmtId="49" fontId="7" fillId="36" borderId="20" xfId="2172" applyNumberFormat="1" applyFont="1" applyFill="1" applyBorder="1" applyAlignment="1">
      <alignment horizontal="center" vertical="center"/>
      <protection/>
    </xf>
    <xf numFmtId="0" fontId="7" fillId="36" borderId="20" xfId="0" applyFont="1" applyFill="1" applyBorder="1" applyAlignment="1">
      <alignment wrapText="1"/>
    </xf>
    <xf numFmtId="4" fontId="5" fillId="36" borderId="20" xfId="0" applyNumberFormat="1" applyFont="1" applyFill="1" applyBorder="1" applyAlignment="1">
      <alignment vertical="center" wrapText="1"/>
    </xf>
    <xf numFmtId="186" fontId="43" fillId="36" borderId="20" xfId="0" applyNumberFormat="1" applyFont="1" applyFill="1" applyBorder="1" applyAlignment="1">
      <alignment vertical="center" wrapText="1"/>
    </xf>
    <xf numFmtId="3" fontId="5" fillId="36" borderId="20" xfId="2172" applyNumberFormat="1" applyFont="1" applyFill="1" applyBorder="1" applyAlignment="1">
      <alignment horizontal="right" vertical="center"/>
      <protection/>
    </xf>
    <xf numFmtId="49" fontId="7" fillId="36" borderId="20" xfId="0" applyNumberFormat="1" applyFont="1" applyFill="1" applyBorder="1" applyAlignment="1">
      <alignment horizontal="center" vertical="distributed" wrapText="1"/>
    </xf>
    <xf numFmtId="4" fontId="7" fillId="36" borderId="20" xfId="2172" applyNumberFormat="1" applyFont="1" applyFill="1" applyBorder="1" applyAlignment="1">
      <alignment horizontal="right" vertical="center"/>
      <protection/>
    </xf>
    <xf numFmtId="4" fontId="7" fillId="36" borderId="20" xfId="0" applyNumberFormat="1" applyFont="1" applyFill="1" applyBorder="1" applyAlignment="1">
      <alignment horizontal="right" vertical="center" wrapText="1"/>
    </xf>
    <xf numFmtId="3" fontId="6" fillId="36" borderId="0" xfId="0" applyNumberFormat="1" applyFont="1" applyFill="1" applyAlignment="1">
      <alignment vertical="distributed"/>
    </xf>
    <xf numFmtId="3" fontId="7" fillId="36" borderId="0" xfId="0" applyNumberFormat="1" applyFont="1" applyFill="1" applyAlignment="1">
      <alignment/>
    </xf>
    <xf numFmtId="0" fontId="35" fillId="36" borderId="20" xfId="0" applyFont="1" applyFill="1" applyBorder="1" applyAlignment="1">
      <alignment horizontal="left" vertical="center" wrapText="1"/>
    </xf>
    <xf numFmtId="4" fontId="5" fillId="36" borderId="20" xfId="2172" applyNumberFormat="1" applyFont="1" applyFill="1" applyBorder="1" applyAlignment="1">
      <alignment horizontal="right" vertical="center" wrapText="1"/>
      <protection/>
    </xf>
    <xf numFmtId="0" fontId="4" fillId="36" borderId="20" xfId="2171" applyFont="1" applyFill="1" applyBorder="1" applyAlignment="1">
      <alignment horizontal="left" vertical="center" wrapText="1"/>
      <protection/>
    </xf>
    <xf numFmtId="0" fontId="44" fillId="36" borderId="0" xfId="0" applyFont="1" applyFill="1" applyAlignment="1">
      <alignment/>
    </xf>
    <xf numFmtId="49" fontId="44" fillId="36" borderId="20" xfId="0" applyNumberFormat="1" applyFont="1" applyFill="1" applyBorder="1" applyAlignment="1">
      <alignment horizontal="center" vertical="center" wrapText="1"/>
    </xf>
    <xf numFmtId="49" fontId="30" fillId="36" borderId="20" xfId="0" applyNumberFormat="1" applyFont="1" applyFill="1" applyBorder="1" applyAlignment="1">
      <alignment horizontal="center" vertical="center" wrapText="1"/>
    </xf>
    <xf numFmtId="49" fontId="37" fillId="36" borderId="20" xfId="0" applyNumberFormat="1" applyFont="1" applyFill="1" applyBorder="1" applyAlignment="1">
      <alignment horizontal="center" vertical="center" wrapText="1"/>
    </xf>
    <xf numFmtId="0" fontId="30" fillId="36" borderId="20" xfId="2171" applyFont="1" applyFill="1" applyBorder="1" applyAlignment="1">
      <alignment vertical="center" wrapText="1"/>
      <protection/>
    </xf>
    <xf numFmtId="186" fontId="7" fillId="36" borderId="20" xfId="0" applyNumberFormat="1" applyFont="1" applyFill="1" applyBorder="1" applyAlignment="1">
      <alignment horizontal="left" vertical="center" wrapText="1"/>
    </xf>
    <xf numFmtId="49" fontId="4" fillId="36" borderId="0" xfId="0" applyNumberFormat="1" applyFont="1" applyFill="1" applyAlignment="1">
      <alignment horizontal="center" vertical="center"/>
    </xf>
    <xf numFmtId="0" fontId="4" fillId="36" borderId="0" xfId="0" applyFont="1" applyFill="1" applyAlignment="1">
      <alignment/>
    </xf>
    <xf numFmtId="0" fontId="4" fillId="36" borderId="0" xfId="0" applyFont="1" applyFill="1" applyAlignment="1">
      <alignment vertical="center"/>
    </xf>
    <xf numFmtId="0" fontId="14" fillId="36" borderId="0" xfId="0" applyFont="1" applyFill="1" applyAlignment="1">
      <alignment/>
    </xf>
    <xf numFmtId="0" fontId="4" fillId="36" borderId="0" xfId="0" applyFont="1" applyFill="1" applyAlignment="1">
      <alignment horizontal="right" vertical="top"/>
    </xf>
    <xf numFmtId="49" fontId="14" fillId="36" borderId="20" xfId="0" applyNumberFormat="1" applyFont="1" applyFill="1" applyBorder="1" applyAlignment="1">
      <alignment horizontal="center" vertical="center" wrapText="1"/>
    </xf>
    <xf numFmtId="3" fontId="4" fillId="36" borderId="20" xfId="0" applyNumberFormat="1" applyFont="1" applyFill="1" applyBorder="1" applyAlignment="1">
      <alignment horizontal="center" vertical="distributed"/>
    </xf>
    <xf numFmtId="3" fontId="4" fillId="36" borderId="0" xfId="0" applyNumberFormat="1" applyFont="1" applyFill="1" applyAlignment="1">
      <alignment vertical="distributed"/>
    </xf>
    <xf numFmtId="49" fontId="14" fillId="36" borderId="20" xfId="0" applyNumberFormat="1" applyFont="1" applyFill="1" applyBorder="1" applyAlignment="1">
      <alignment horizontal="center" vertical="center"/>
    </xf>
    <xf numFmtId="49" fontId="14" fillId="36" borderId="20" xfId="0" applyNumberFormat="1" applyFont="1" applyFill="1" applyBorder="1" applyAlignment="1">
      <alignment horizontal="center" vertical="distributed" wrapText="1"/>
    </xf>
    <xf numFmtId="186" fontId="14" fillId="36" borderId="20" xfId="0" applyNumberFormat="1" applyFont="1" applyFill="1" applyBorder="1" applyAlignment="1">
      <alignment horizontal="left" vertical="center" wrapText="1"/>
    </xf>
    <xf numFmtId="4" fontId="14" fillId="36" borderId="20" xfId="0" applyNumberFormat="1" applyFont="1" applyFill="1" applyBorder="1" applyAlignment="1">
      <alignment horizontal="right" vertical="center" wrapText="1"/>
    </xf>
    <xf numFmtId="0" fontId="14" fillId="36" borderId="0" xfId="0" applyFont="1" applyFill="1" applyAlignment="1">
      <alignment vertical="distributed"/>
    </xf>
    <xf numFmtId="3" fontId="14" fillId="36" borderId="0" xfId="0" applyNumberFormat="1" applyFont="1" applyFill="1" applyAlignment="1">
      <alignment vertical="distributed"/>
    </xf>
    <xf numFmtId="3" fontId="4" fillId="36" borderId="0" xfId="0" applyNumberFormat="1" applyFont="1" applyFill="1" applyAlignment="1">
      <alignment/>
    </xf>
    <xf numFmtId="0" fontId="4" fillId="36" borderId="20" xfId="0" applyFont="1" applyFill="1" applyBorder="1" applyAlignment="1">
      <alignment wrapText="1"/>
    </xf>
    <xf numFmtId="4" fontId="4" fillId="36" borderId="20" xfId="0" applyNumberFormat="1" applyFont="1" applyFill="1" applyBorder="1" applyAlignment="1">
      <alignment horizontal="right" vertical="center" wrapText="1"/>
    </xf>
    <xf numFmtId="0" fontId="4" fillId="36" borderId="0" xfId="0" applyFont="1" applyFill="1" applyAlignment="1">
      <alignment vertical="distributed"/>
    </xf>
    <xf numFmtId="4" fontId="42" fillId="40" borderId="20" xfId="1820" applyNumberFormat="1" applyFont="1" applyFill="1" applyBorder="1" applyAlignment="1">
      <alignment vertical="center" wrapText="1"/>
      <protection/>
    </xf>
    <xf numFmtId="4" fontId="4" fillId="36" borderId="20" xfId="2172" applyNumberFormat="1" applyFont="1" applyFill="1" applyBorder="1" applyAlignment="1">
      <alignment horizontal="right" vertical="center"/>
      <protection/>
    </xf>
    <xf numFmtId="186" fontId="4" fillId="36" borderId="20" xfId="0" applyNumberFormat="1" applyFont="1" applyFill="1" applyBorder="1" applyAlignment="1">
      <alignment horizontal="left" vertical="center" wrapText="1"/>
    </xf>
    <xf numFmtId="186" fontId="4" fillId="36" borderId="20" xfId="0" applyNumberFormat="1" applyFont="1" applyFill="1" applyBorder="1" applyAlignment="1">
      <alignment vertical="center" wrapText="1"/>
    </xf>
    <xf numFmtId="0" fontId="4" fillId="36" borderId="20" xfId="0" applyFont="1" applyFill="1" applyBorder="1" applyAlignment="1">
      <alignment/>
    </xf>
    <xf numFmtId="0" fontId="4" fillId="36" borderId="20" xfId="0" applyFont="1" applyFill="1" applyBorder="1" applyAlignment="1">
      <alignment vertical="center" wrapText="1"/>
    </xf>
    <xf numFmtId="4" fontId="14" fillId="36" borderId="20" xfId="2172" applyNumberFormat="1" applyFont="1" applyFill="1" applyBorder="1" applyAlignment="1">
      <alignment horizontal="right" vertical="center"/>
      <protection/>
    </xf>
    <xf numFmtId="186" fontId="14" fillId="36" borderId="20" xfId="0" applyNumberFormat="1" applyFont="1" applyFill="1" applyBorder="1" applyAlignment="1">
      <alignment vertical="center" wrapText="1"/>
    </xf>
    <xf numFmtId="49" fontId="4" fillId="36" borderId="21" xfId="0" applyNumberFormat="1" applyFont="1" applyFill="1" applyBorder="1" applyAlignment="1">
      <alignment horizontal="center" vertical="center"/>
    </xf>
    <xf numFmtId="49" fontId="4" fillId="36" borderId="21" xfId="0" applyNumberFormat="1" applyFont="1" applyFill="1" applyBorder="1" applyAlignment="1">
      <alignment horizontal="center" vertical="distributed" wrapText="1"/>
    </xf>
    <xf numFmtId="0" fontId="5" fillId="0" borderId="0" xfId="0" applyFont="1" applyAlignment="1">
      <alignment/>
    </xf>
    <xf numFmtId="49" fontId="4" fillId="36" borderId="20" xfId="2172" applyNumberFormat="1" applyFont="1" applyFill="1" applyBorder="1" applyAlignment="1">
      <alignment horizontal="center" vertical="center"/>
      <protection/>
    </xf>
    <xf numFmtId="49" fontId="4" fillId="36" borderId="20" xfId="2172" applyNumberFormat="1" applyFont="1" applyFill="1" applyBorder="1" applyAlignment="1">
      <alignment horizontal="center" vertical="center" wrapText="1"/>
      <protection/>
    </xf>
    <xf numFmtId="1" fontId="4" fillId="0" borderId="2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20" xfId="2171" applyFont="1" applyBorder="1" applyAlignment="1">
      <alignment horizontal="left" vertical="center" wrapText="1"/>
      <protection/>
    </xf>
    <xf numFmtId="0" fontId="14" fillId="36" borderId="20" xfId="2174" applyFont="1" applyFill="1" applyBorder="1">
      <alignment/>
      <protection/>
    </xf>
    <xf numFmtId="0" fontId="14" fillId="36" borderId="20" xfId="2174" applyFont="1" applyFill="1" applyBorder="1" applyAlignment="1">
      <alignment horizontal="left"/>
      <protection/>
    </xf>
    <xf numFmtId="4" fontId="14" fillId="36" borderId="20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40" fillId="0" borderId="0" xfId="0" applyNumberFormat="1" applyFont="1" applyAlignment="1">
      <alignment vertical="center"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3" fontId="40" fillId="0" borderId="0" xfId="0" applyNumberFormat="1" applyFont="1" applyAlignment="1">
      <alignment/>
    </xf>
    <xf numFmtId="3" fontId="41" fillId="0" borderId="0" xfId="0" applyNumberFormat="1" applyFont="1" applyAlignment="1">
      <alignment/>
    </xf>
    <xf numFmtId="4" fontId="14" fillId="36" borderId="0" xfId="0" applyNumberFormat="1" applyFont="1" applyFill="1" applyAlignment="1">
      <alignment/>
    </xf>
    <xf numFmtId="4" fontId="4" fillId="36" borderId="0" xfId="0" applyNumberFormat="1" applyFont="1" applyFill="1" applyAlignment="1">
      <alignment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14" fillId="36" borderId="0" xfId="0" applyNumberFormat="1" applyFont="1" applyFill="1" applyAlignment="1">
      <alignment/>
    </xf>
    <xf numFmtId="3" fontId="3" fillId="36" borderId="0" xfId="1966" applyNumberFormat="1" applyFont="1" applyFill="1" applyBorder="1" applyAlignment="1">
      <alignment horizontal="center" vertical="center"/>
      <protection/>
    </xf>
    <xf numFmtId="4" fontId="3" fillId="36" borderId="0" xfId="1966" applyNumberFormat="1" applyFont="1" applyFill="1" applyBorder="1" applyAlignment="1">
      <alignment horizontal="center" vertical="center"/>
      <protection/>
    </xf>
    <xf numFmtId="0" fontId="39" fillId="36" borderId="0" xfId="0" applyFont="1" applyFill="1" applyAlignment="1">
      <alignment horizontal="center" vertical="center" wrapText="1"/>
    </xf>
    <xf numFmtId="49" fontId="39" fillId="36" borderId="0" xfId="0" applyNumberFormat="1" applyFont="1" applyFill="1" applyAlignment="1">
      <alignment vertical="center"/>
    </xf>
    <xf numFmtId="186" fontId="5" fillId="36" borderId="22" xfId="1966" applyNumberFormat="1" applyFont="1" applyFill="1" applyBorder="1" applyAlignment="1" applyProtection="1">
      <alignment horizontal="left" vertical="center" wrapText="1"/>
      <protection locked="0"/>
    </xf>
    <xf numFmtId="0" fontId="4" fillId="36" borderId="21" xfId="1966" applyNumberFormat="1" applyFont="1" applyFill="1" applyBorder="1" applyAlignment="1">
      <alignment vertical="center" wrapText="1"/>
      <protection/>
    </xf>
    <xf numFmtId="0" fontId="4" fillId="36" borderId="20" xfId="1966" applyNumberFormat="1" applyFont="1" applyFill="1" applyBorder="1" applyAlignment="1">
      <alignment vertical="center" wrapText="1"/>
      <protection/>
    </xf>
    <xf numFmtId="4" fontId="3" fillId="36" borderId="20" xfId="1966" applyNumberFormat="1" applyFont="1" applyFill="1" applyBorder="1" applyAlignment="1">
      <alignment vertical="center"/>
      <protection/>
    </xf>
    <xf numFmtId="4" fontId="5" fillId="36" borderId="20" xfId="1966" applyNumberFormat="1" applyFont="1" applyFill="1" applyBorder="1" applyAlignment="1">
      <alignment vertical="center"/>
      <protection/>
    </xf>
    <xf numFmtId="4" fontId="5" fillId="36" borderId="20" xfId="0" applyNumberFormat="1" applyFont="1" applyFill="1" applyBorder="1" applyAlignment="1">
      <alignment vertical="center"/>
    </xf>
    <xf numFmtId="4" fontId="7" fillId="36" borderId="20" xfId="1966" applyNumberFormat="1" applyFont="1" applyFill="1" applyBorder="1" applyAlignment="1">
      <alignment vertical="center"/>
      <protection/>
    </xf>
    <xf numFmtId="4" fontId="3" fillId="36" borderId="20" xfId="0" applyNumberFormat="1" applyFont="1" applyFill="1" applyBorder="1" applyAlignment="1">
      <alignment vertical="center"/>
    </xf>
    <xf numFmtId="3" fontId="5" fillId="36" borderId="20" xfId="1966" applyNumberFormat="1" applyFont="1" applyFill="1" applyBorder="1" applyAlignment="1">
      <alignment vertical="center" wrapText="1"/>
      <protection/>
    </xf>
    <xf numFmtId="3" fontId="5" fillId="36" borderId="20" xfId="1966" applyNumberFormat="1" applyFont="1" applyFill="1" applyBorder="1" applyAlignment="1">
      <alignment vertical="center"/>
      <protection/>
    </xf>
    <xf numFmtId="4" fontId="3" fillId="36" borderId="20" xfId="1966" applyNumberFormat="1" applyFont="1" applyFill="1" applyBorder="1" applyAlignment="1">
      <alignment horizontal="right" vertical="center" wrapText="1"/>
      <protection/>
    </xf>
    <xf numFmtId="4" fontId="3" fillId="36" borderId="20" xfId="0" applyNumberFormat="1" applyFont="1" applyFill="1" applyBorder="1" applyAlignment="1">
      <alignment horizontal="right" vertical="center"/>
    </xf>
    <xf numFmtId="0" fontId="4" fillId="36" borderId="0" xfId="0" applyFont="1" applyFill="1" applyAlignment="1">
      <alignment vertical="center" wrapText="1"/>
    </xf>
    <xf numFmtId="4" fontId="5" fillId="0" borderId="20" xfId="2172" applyNumberFormat="1" applyFont="1" applyFill="1" applyBorder="1" applyAlignment="1">
      <alignment horizontal="right" vertical="center"/>
      <protection/>
    </xf>
    <xf numFmtId="4" fontId="5" fillId="0" borderId="20" xfId="0" applyNumberFormat="1" applyFont="1" applyFill="1" applyBorder="1" applyAlignment="1">
      <alignment horizontal="right" vertical="center" wrapText="1"/>
    </xf>
    <xf numFmtId="0" fontId="5" fillId="36" borderId="20" xfId="1966" applyFont="1" applyFill="1" applyBorder="1" applyAlignment="1">
      <alignment horizontal="left" vertical="center" wrapText="1"/>
      <protection/>
    </xf>
    <xf numFmtId="0" fontId="4" fillId="36" borderId="20" xfId="0" applyFont="1" applyFill="1" applyBorder="1" applyAlignment="1">
      <alignment vertical="center" wrapText="1"/>
    </xf>
    <xf numFmtId="0" fontId="44" fillId="36" borderId="20" xfId="0" applyFont="1" applyFill="1" applyBorder="1" applyAlignment="1">
      <alignment vertical="center" wrapText="1"/>
    </xf>
    <xf numFmtId="0" fontId="44" fillId="36" borderId="20" xfId="1856" applyFont="1" applyFill="1" applyBorder="1" applyAlignment="1">
      <alignment horizontal="left" vertical="center" wrapText="1"/>
      <protection/>
    </xf>
    <xf numFmtId="0" fontId="4" fillId="36" borderId="0" xfId="0" applyFont="1" applyFill="1" applyAlignment="1">
      <alignment horizontal="center"/>
    </xf>
    <xf numFmtId="0" fontId="83" fillId="36" borderId="0" xfId="0" applyFont="1" applyFill="1" applyAlignment="1">
      <alignment wrapText="1"/>
    </xf>
    <xf numFmtId="0" fontId="84" fillId="36" borderId="0" xfId="0" applyFont="1" applyFill="1" applyAlignment="1">
      <alignment horizontal="center" vertical="center" wrapText="1"/>
    </xf>
    <xf numFmtId="0" fontId="30" fillId="36" borderId="0" xfId="0" applyFont="1" applyFill="1" applyAlignment="1">
      <alignment/>
    </xf>
    <xf numFmtId="49" fontId="5" fillId="36" borderId="0" xfId="0" applyNumberFormat="1" applyFont="1" applyFill="1" applyAlignment="1">
      <alignment/>
    </xf>
    <xf numFmtId="0" fontId="5" fillId="36" borderId="0" xfId="0" applyFont="1" applyFill="1" applyAlignment="1">
      <alignment wrapText="1"/>
    </xf>
    <xf numFmtId="0" fontId="5" fillId="36" borderId="0" xfId="0" applyFont="1" applyFill="1" applyAlignment="1">
      <alignment horizontal="center"/>
    </xf>
    <xf numFmtId="0" fontId="3" fillId="36" borderId="20" xfId="0" applyFont="1" applyFill="1" applyBorder="1" applyAlignment="1">
      <alignment horizontal="center" vertical="center"/>
    </xf>
    <xf numFmtId="3" fontId="3" fillId="36" borderId="20" xfId="0" applyNumberFormat="1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wrapText="1"/>
    </xf>
    <xf numFmtId="0" fontId="3" fillId="36" borderId="20" xfId="0" applyFont="1" applyFill="1" applyBorder="1" applyAlignment="1">
      <alignment horizontal="left" wrapText="1"/>
    </xf>
    <xf numFmtId="0" fontId="3" fillId="36" borderId="20" xfId="0" applyFont="1" applyFill="1" applyBorder="1" applyAlignment="1">
      <alignment wrapText="1"/>
    </xf>
    <xf numFmtId="0" fontId="5" fillId="36" borderId="20" xfId="0" applyFont="1" applyFill="1" applyBorder="1" applyAlignment="1">
      <alignment horizontal="center" wrapText="1"/>
    </xf>
    <xf numFmtId="0" fontId="5" fillId="36" borderId="20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0" fontId="14" fillId="36" borderId="20" xfId="0" applyFont="1" applyFill="1" applyBorder="1" applyAlignment="1">
      <alignment wrapText="1"/>
    </xf>
    <xf numFmtId="0" fontId="3" fillId="36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0" fontId="3" fillId="36" borderId="20" xfId="0" applyFont="1" applyFill="1" applyBorder="1" applyAlignment="1">
      <alignment/>
    </xf>
    <xf numFmtId="0" fontId="3" fillId="36" borderId="21" xfId="0" applyFont="1" applyFill="1" applyBorder="1" applyAlignment="1">
      <alignment horizontal="center" wrapText="1"/>
    </xf>
    <xf numFmtId="49" fontId="5" fillId="36" borderId="20" xfId="0" applyNumberFormat="1" applyFont="1" applyFill="1" applyBorder="1" applyAlignment="1">
      <alignment wrapText="1"/>
    </xf>
    <xf numFmtId="0" fontId="12" fillId="36" borderId="20" xfId="0" applyFont="1" applyFill="1" applyBorder="1" applyAlignment="1">
      <alignment horizontal="center" wrapText="1"/>
    </xf>
    <xf numFmtId="0" fontId="12" fillId="36" borderId="20" xfId="0" applyFont="1" applyFill="1" applyBorder="1" applyAlignment="1">
      <alignment wrapText="1"/>
    </xf>
    <xf numFmtId="0" fontId="5" fillId="0" borderId="0" xfId="2173" applyFont="1">
      <alignment/>
      <protection/>
    </xf>
    <xf numFmtId="0" fontId="87" fillId="36" borderId="20" xfId="0" applyFont="1" applyFill="1" applyBorder="1" applyAlignment="1">
      <alignment horizontal="center" wrapText="1"/>
    </xf>
    <xf numFmtId="0" fontId="87" fillId="36" borderId="20" xfId="0" applyFont="1" applyFill="1" applyBorder="1" applyAlignment="1">
      <alignment wrapText="1"/>
    </xf>
    <xf numFmtId="0" fontId="87" fillId="36" borderId="0" xfId="0" applyFont="1" applyFill="1" applyAlignment="1">
      <alignment/>
    </xf>
    <xf numFmtId="0" fontId="5" fillId="36" borderId="20" xfId="1858" applyFont="1" applyFill="1" applyBorder="1" applyAlignment="1">
      <alignment horizontal="left" vertical="center" wrapText="1"/>
      <protection/>
    </xf>
    <xf numFmtId="0" fontId="7" fillId="36" borderId="20" xfId="1858" applyFont="1" applyFill="1" applyBorder="1" applyAlignment="1">
      <alignment horizontal="center" vertical="center" wrapText="1"/>
      <protection/>
    </xf>
    <xf numFmtId="0" fontId="7" fillId="0" borderId="20" xfId="1813" applyFont="1" applyBorder="1" applyAlignment="1">
      <alignment horizontal="center" vertical="center" wrapText="1"/>
      <protection/>
    </xf>
    <xf numFmtId="0" fontId="7" fillId="0" borderId="20" xfId="1815" applyFont="1" applyBorder="1" applyAlignment="1">
      <alignment horizontal="center" vertical="center" wrapText="1"/>
      <protection/>
    </xf>
    <xf numFmtId="0" fontId="7" fillId="36" borderId="20" xfId="1856" applyFont="1" applyFill="1" applyBorder="1" applyAlignment="1">
      <alignment horizontal="left" vertical="center" wrapText="1"/>
      <protection/>
    </xf>
    <xf numFmtId="3" fontId="7" fillId="36" borderId="20" xfId="1966" applyNumberFormat="1" applyFont="1" applyFill="1" applyBorder="1" applyAlignment="1">
      <alignment vertical="center"/>
      <protection/>
    </xf>
    <xf numFmtId="49" fontId="4" fillId="36" borderId="20" xfId="0" applyNumberFormat="1" applyFont="1" applyFill="1" applyBorder="1" applyAlignment="1">
      <alignment horizontal="center" vertical="center"/>
    </xf>
    <xf numFmtId="49" fontId="4" fillId="36" borderId="20" xfId="0" applyNumberFormat="1" applyFont="1" applyFill="1" applyBorder="1" applyAlignment="1">
      <alignment horizontal="center" vertical="center" wrapText="1"/>
    </xf>
    <xf numFmtId="0" fontId="4" fillId="36" borderId="20" xfId="1858" applyFont="1" applyFill="1" applyBorder="1" applyAlignment="1">
      <alignment horizontal="left" vertical="center" wrapText="1"/>
      <protection/>
    </xf>
    <xf numFmtId="3" fontId="4" fillId="36" borderId="20" xfId="1966" applyNumberFormat="1" applyFont="1" applyFill="1" applyBorder="1" applyAlignment="1">
      <alignment horizontal="left" vertical="center" wrapText="1"/>
      <protection/>
    </xf>
    <xf numFmtId="4" fontId="4" fillId="36" borderId="20" xfId="1966" applyNumberFormat="1" applyFont="1" applyFill="1" applyBorder="1" applyAlignment="1">
      <alignment horizontal="right" vertical="center"/>
      <protection/>
    </xf>
    <xf numFmtId="4" fontId="44" fillId="36" borderId="20" xfId="1966" applyNumberFormat="1" applyFont="1" applyFill="1" applyBorder="1" applyAlignment="1">
      <alignment horizontal="right" vertical="center"/>
      <protection/>
    </xf>
    <xf numFmtId="4" fontId="44" fillId="36" borderId="20" xfId="0" applyNumberFormat="1" applyFont="1" applyFill="1" applyBorder="1" applyAlignment="1">
      <alignment horizontal="right" vertical="center"/>
    </xf>
    <xf numFmtId="0" fontId="44" fillId="0" borderId="20" xfId="1850" applyFont="1" applyBorder="1" applyAlignment="1">
      <alignment horizontal="center" vertical="center" wrapText="1"/>
      <protection/>
    </xf>
    <xf numFmtId="0" fontId="44" fillId="0" borderId="20" xfId="1852" applyFont="1" applyBorder="1" applyAlignment="1">
      <alignment horizontal="center" vertical="center" wrapText="1"/>
      <protection/>
    </xf>
    <xf numFmtId="0" fontId="44" fillId="0" borderId="20" xfId="1854" applyFont="1" applyBorder="1" applyAlignment="1">
      <alignment horizontal="center" vertical="center" wrapText="1"/>
      <protection/>
    </xf>
    <xf numFmtId="0" fontId="44" fillId="36" borderId="20" xfId="1858" applyFont="1" applyFill="1" applyBorder="1" applyAlignment="1">
      <alignment horizontal="center" vertical="center" wrapText="1"/>
      <protection/>
    </xf>
    <xf numFmtId="0" fontId="44" fillId="0" borderId="20" xfId="1813" applyFont="1" applyBorder="1" applyAlignment="1">
      <alignment horizontal="center" vertical="center" wrapText="1"/>
      <protection/>
    </xf>
    <xf numFmtId="4" fontId="5" fillId="36" borderId="20" xfId="1966" applyNumberFormat="1" applyFont="1" applyFill="1" applyBorder="1" applyAlignment="1">
      <alignment horizontal="right" vertical="center" wrapText="1"/>
      <protection/>
    </xf>
    <xf numFmtId="0" fontId="7" fillId="0" borderId="20" xfId="1852" applyFont="1" applyBorder="1" applyAlignment="1">
      <alignment horizontal="center" vertical="center" wrapText="1"/>
      <protection/>
    </xf>
    <xf numFmtId="0" fontId="7" fillId="0" borderId="20" xfId="1854" applyFont="1" applyBorder="1" applyAlignment="1">
      <alignment horizontal="center" vertical="center" wrapText="1"/>
      <protection/>
    </xf>
    <xf numFmtId="0" fontId="7" fillId="0" borderId="20" xfId="1858" applyFont="1" applyBorder="1" applyAlignment="1">
      <alignment horizontal="center" vertical="center" wrapText="1"/>
      <protection/>
    </xf>
    <xf numFmtId="4" fontId="88" fillId="36" borderId="20" xfId="1966" applyNumberFormat="1" applyFont="1" applyFill="1" applyBorder="1" applyAlignment="1">
      <alignment vertical="center"/>
      <protection/>
    </xf>
    <xf numFmtId="4" fontId="40" fillId="36" borderId="20" xfId="1966" applyNumberFormat="1" applyFont="1" applyFill="1" applyBorder="1" applyAlignment="1">
      <alignment vertical="center"/>
      <protection/>
    </xf>
    <xf numFmtId="0" fontId="5" fillId="0" borderId="20" xfId="1858" applyFont="1" applyBorder="1" applyAlignment="1">
      <alignment horizontal="left" vertical="center" wrapText="1"/>
      <protection/>
    </xf>
    <xf numFmtId="0" fontId="44" fillId="0" borderId="20" xfId="0" applyFont="1" applyBorder="1" applyAlignment="1">
      <alignment/>
    </xf>
    <xf numFmtId="4" fontId="29" fillId="36" borderId="0" xfId="0" applyNumberFormat="1" applyFont="1" applyFill="1" applyBorder="1" applyAlignment="1" applyProtection="1">
      <alignment vertical="center" wrapText="1"/>
      <protection/>
    </xf>
    <xf numFmtId="3" fontId="3" fillId="36" borderId="20" xfId="0" applyNumberFormat="1" applyFont="1" applyFill="1" applyBorder="1" applyAlignment="1">
      <alignment/>
    </xf>
    <xf numFmtId="3" fontId="3" fillId="36" borderId="20" xfId="0" applyNumberFormat="1" applyFont="1" applyFill="1" applyBorder="1" applyAlignment="1">
      <alignment wrapText="1"/>
    </xf>
    <xf numFmtId="3" fontId="5" fillId="36" borderId="20" xfId="0" applyNumberFormat="1" applyFont="1" applyFill="1" applyBorder="1" applyAlignment="1">
      <alignment/>
    </xf>
    <xf numFmtId="3" fontId="5" fillId="36" borderId="20" xfId="2175" applyNumberFormat="1" applyFont="1" applyFill="1" applyBorder="1">
      <alignment/>
      <protection/>
    </xf>
    <xf numFmtId="3" fontId="5" fillId="36" borderId="20" xfId="0" applyNumberFormat="1" applyFont="1" applyFill="1" applyBorder="1" applyAlignment="1">
      <alignment wrapText="1"/>
    </xf>
    <xf numFmtId="3" fontId="5" fillId="0" borderId="20" xfId="0" applyNumberFormat="1" applyFont="1" applyBorder="1" applyAlignment="1">
      <alignment/>
    </xf>
    <xf numFmtId="3" fontId="87" fillId="36" borderId="20" xfId="0" applyNumberFormat="1" applyFont="1" applyFill="1" applyBorder="1" applyAlignment="1">
      <alignment/>
    </xf>
    <xf numFmtId="3" fontId="87" fillId="36" borderId="20" xfId="0" applyNumberFormat="1" applyFont="1" applyFill="1" applyBorder="1" applyAlignment="1">
      <alignment wrapText="1"/>
    </xf>
    <xf numFmtId="3" fontId="3" fillId="36" borderId="21" xfId="0" applyNumberFormat="1" applyFont="1" applyFill="1" applyBorder="1" applyAlignment="1">
      <alignment/>
    </xf>
    <xf numFmtId="3" fontId="3" fillId="36" borderId="21" xfId="0" applyNumberFormat="1" applyFont="1" applyFill="1" applyBorder="1" applyAlignment="1">
      <alignment wrapText="1"/>
    </xf>
    <xf numFmtId="3" fontId="5" fillId="36" borderId="21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wrapText="1"/>
    </xf>
    <xf numFmtId="3" fontId="12" fillId="36" borderId="20" xfId="0" applyNumberFormat="1" applyFont="1" applyFill="1" applyBorder="1" applyAlignment="1">
      <alignment/>
    </xf>
    <xf numFmtId="3" fontId="12" fillId="36" borderId="20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14" fillId="36" borderId="0" xfId="0" applyFont="1" applyFill="1" applyAlignment="1">
      <alignment horizontal="center" vertical="center" wrapText="1"/>
    </xf>
    <xf numFmtId="3" fontId="14" fillId="36" borderId="0" xfId="0" applyNumberFormat="1" applyFont="1" applyFill="1" applyAlignment="1">
      <alignment horizontal="center" vertical="center" wrapText="1"/>
    </xf>
    <xf numFmtId="0" fontId="36" fillId="0" borderId="0" xfId="0" applyFont="1" applyFill="1" applyAlignment="1">
      <alignment/>
    </xf>
    <xf numFmtId="0" fontId="89" fillId="0" borderId="20" xfId="2170" applyFont="1" applyFill="1" applyBorder="1" applyAlignment="1">
      <alignment horizontal="center" vertical="center" wrapText="1"/>
      <protection/>
    </xf>
    <xf numFmtId="0" fontId="90" fillId="0" borderId="20" xfId="0" applyFont="1" applyBorder="1" applyAlignment="1">
      <alignment/>
    </xf>
    <xf numFmtId="0" fontId="101" fillId="0" borderId="20" xfId="2154" applyFont="1" applyBorder="1" applyAlignment="1" quotePrefix="1">
      <alignment horizontal="center" vertical="center" wrapText="1"/>
      <protection/>
    </xf>
    <xf numFmtId="0" fontId="101" fillId="0" borderId="20" xfId="2154" applyFont="1" applyBorder="1" applyAlignment="1">
      <alignment horizontal="center" vertical="center" wrapText="1"/>
      <protection/>
    </xf>
    <xf numFmtId="4" fontId="101" fillId="0" borderId="20" xfId="2154" applyNumberFormat="1" applyFont="1" applyBorder="1" applyAlignment="1">
      <alignment horizontal="center" vertical="center" wrapText="1"/>
      <protection/>
    </xf>
    <xf numFmtId="4" fontId="101" fillId="0" borderId="20" xfId="2154" applyNumberFormat="1" applyFont="1" applyBorder="1" applyAlignment="1" quotePrefix="1">
      <alignment vertical="center" wrapText="1"/>
      <protection/>
    </xf>
    <xf numFmtId="4" fontId="101" fillId="41" borderId="20" xfId="2154" applyNumberFormat="1" applyFont="1" applyFill="1" applyBorder="1" applyAlignment="1">
      <alignment vertical="center" wrapText="1"/>
      <protection/>
    </xf>
    <xf numFmtId="0" fontId="102" fillId="0" borderId="20" xfId="2154" applyFont="1" applyBorder="1" applyAlignment="1" quotePrefix="1">
      <alignment horizontal="center" vertical="center" wrapText="1"/>
      <protection/>
    </xf>
    <xf numFmtId="0" fontId="102" fillId="0" borderId="20" xfId="2154" applyFont="1" applyBorder="1" applyAlignment="1">
      <alignment horizontal="center" vertical="center" wrapText="1"/>
      <protection/>
    </xf>
    <xf numFmtId="4" fontId="102" fillId="0" borderId="20" xfId="2154" applyNumberFormat="1" applyFont="1" applyBorder="1" applyAlignment="1">
      <alignment horizontal="center" vertical="center" wrapText="1"/>
      <protection/>
    </xf>
    <xf numFmtId="4" fontId="102" fillId="0" borderId="20" xfId="2154" applyNumberFormat="1" applyFont="1" applyBorder="1" applyAlignment="1" quotePrefix="1">
      <alignment vertical="center" wrapText="1"/>
      <protection/>
    </xf>
    <xf numFmtId="4" fontId="102" fillId="41" borderId="20" xfId="2154" applyNumberFormat="1" applyFont="1" applyFill="1" applyBorder="1" applyAlignment="1">
      <alignment vertical="center" wrapText="1"/>
      <protection/>
    </xf>
    <xf numFmtId="0" fontId="103" fillId="0" borderId="20" xfId="2154" applyFont="1" applyBorder="1" applyAlignment="1" quotePrefix="1">
      <alignment horizontal="center" vertical="center" wrapText="1"/>
      <protection/>
    </xf>
    <xf numFmtId="4" fontId="103" fillId="0" borderId="20" xfId="2154" applyNumberFormat="1" applyFont="1" applyBorder="1" applyAlignment="1" quotePrefix="1">
      <alignment horizontal="center" vertical="center" wrapText="1"/>
      <protection/>
    </xf>
    <xf numFmtId="4" fontId="103" fillId="0" borderId="20" xfId="2154" applyNumberFormat="1" applyFont="1" applyBorder="1" applyAlignment="1" quotePrefix="1">
      <alignment vertical="center" wrapText="1"/>
      <protection/>
    </xf>
    <xf numFmtId="4" fontId="103" fillId="41" borderId="20" xfId="2154" applyNumberFormat="1" applyFont="1" applyFill="1" applyBorder="1" applyAlignment="1">
      <alignment vertical="center" wrapText="1"/>
      <protection/>
    </xf>
    <xf numFmtId="0" fontId="102" fillId="41" borderId="20" xfId="2154" applyFont="1" applyFill="1" applyBorder="1" applyAlignment="1">
      <alignment horizontal="center" vertical="center" wrapText="1"/>
      <protection/>
    </xf>
    <xf numFmtId="0" fontId="102" fillId="41" borderId="20" xfId="2154" applyFont="1" applyFill="1" applyBorder="1" applyAlignment="1" quotePrefix="1">
      <alignment horizontal="center" vertical="center" wrapText="1"/>
      <protection/>
    </xf>
    <xf numFmtId="4" fontId="102" fillId="41" borderId="20" xfId="2154" applyNumberFormat="1" applyFont="1" applyFill="1" applyBorder="1" applyAlignment="1">
      <alignment horizontal="center" vertical="center" wrapText="1"/>
      <protection/>
    </xf>
    <xf numFmtId="4" fontId="102" fillId="41" borderId="20" xfId="2154" applyNumberFormat="1" applyFont="1" applyFill="1" applyBorder="1" applyAlignment="1" quotePrefix="1">
      <alignment vertical="center" wrapText="1"/>
      <protection/>
    </xf>
    <xf numFmtId="186" fontId="5" fillId="36" borderId="21" xfId="1966" applyNumberFormat="1" applyFont="1" applyFill="1" applyBorder="1" applyAlignment="1">
      <alignment vertical="center" wrapText="1"/>
      <protection/>
    </xf>
    <xf numFmtId="186" fontId="5" fillId="36" borderId="22" xfId="1966" applyNumberFormat="1" applyFont="1" applyFill="1" applyBorder="1" applyAlignment="1">
      <alignment vertical="center" wrapText="1"/>
      <protection/>
    </xf>
    <xf numFmtId="3" fontId="5" fillId="36" borderId="24" xfId="1966" applyNumberFormat="1" applyFont="1" applyFill="1" applyBorder="1" applyAlignment="1">
      <alignment vertical="center" wrapText="1"/>
      <protection/>
    </xf>
    <xf numFmtId="3" fontId="5" fillId="36" borderId="22" xfId="1966" applyNumberFormat="1" applyFont="1" applyFill="1" applyBorder="1" applyAlignment="1">
      <alignment vertical="center" wrapText="1"/>
      <protection/>
    </xf>
    <xf numFmtId="4" fontId="5" fillId="36" borderId="20" xfId="1966" applyNumberFormat="1" applyFont="1" applyFill="1" applyBorder="1" applyAlignment="1">
      <alignment horizontal="center" vertical="center" wrapText="1"/>
      <protection/>
    </xf>
    <xf numFmtId="4" fontId="5" fillId="36" borderId="20" xfId="1966" applyNumberFormat="1" applyFont="1" applyFill="1" applyBorder="1" applyAlignment="1">
      <alignment vertical="center" wrapText="1"/>
      <protection/>
    </xf>
    <xf numFmtId="4" fontId="3" fillId="36" borderId="20" xfId="1966" applyNumberFormat="1" applyFont="1" applyFill="1" applyBorder="1" applyAlignment="1">
      <alignment vertical="center" wrapText="1"/>
      <protection/>
    </xf>
    <xf numFmtId="0" fontId="3" fillId="36" borderId="20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/>
    </xf>
    <xf numFmtId="3" fontId="3" fillId="36" borderId="20" xfId="0" applyNumberFormat="1" applyFont="1" applyFill="1" applyBorder="1" applyAlignment="1">
      <alignment horizontal="center" vertical="center" wrapText="1"/>
    </xf>
    <xf numFmtId="3" fontId="3" fillId="36" borderId="20" xfId="0" applyNumberFormat="1" applyFont="1" applyFill="1" applyBorder="1" applyAlignment="1">
      <alignment horizontal="center" vertical="center"/>
    </xf>
    <xf numFmtId="0" fontId="5" fillId="36" borderId="0" xfId="0" applyFont="1" applyFill="1" applyAlignment="1">
      <alignment horizontal="center"/>
    </xf>
    <xf numFmtId="0" fontId="5" fillId="0" borderId="0" xfId="2173" applyFont="1" applyAlignment="1">
      <alignment horizontal="left"/>
      <protection/>
    </xf>
    <xf numFmtId="0" fontId="84" fillId="36" borderId="0" xfId="0" applyFont="1" applyFill="1" applyAlignment="1">
      <alignment horizontal="left" vertical="center" wrapText="1"/>
    </xf>
    <xf numFmtId="0" fontId="39" fillId="36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49" fontId="85" fillId="36" borderId="0" xfId="0" applyNumberFormat="1" applyFont="1" applyFill="1" applyAlignment="1">
      <alignment horizontal="center"/>
    </xf>
    <xf numFmtId="0" fontId="5" fillId="36" borderId="0" xfId="0" applyFont="1" applyFill="1" applyAlignment="1">
      <alignment horizontal="center" vertical="top"/>
    </xf>
    <xf numFmtId="0" fontId="14" fillId="36" borderId="20" xfId="0" applyFont="1" applyFill="1" applyBorder="1" applyAlignment="1">
      <alignment horizontal="center" vertical="center" wrapText="1"/>
    </xf>
    <xf numFmtId="0" fontId="45" fillId="36" borderId="20" xfId="0" applyFont="1" applyFill="1" applyBorder="1" applyAlignment="1">
      <alignment horizontal="center" vertical="center" wrapText="1"/>
    </xf>
    <xf numFmtId="0" fontId="14" fillId="36" borderId="21" xfId="0" applyFont="1" applyFill="1" applyBorder="1" applyAlignment="1">
      <alignment horizontal="center" vertical="center" wrapText="1"/>
    </xf>
    <xf numFmtId="0" fontId="14" fillId="36" borderId="24" xfId="0" applyFont="1" applyFill="1" applyBorder="1" applyAlignment="1">
      <alignment horizontal="center" vertical="center" wrapText="1"/>
    </xf>
    <xf numFmtId="0" fontId="14" fillId="36" borderId="22" xfId="0" applyFont="1" applyFill="1" applyBorder="1" applyAlignment="1">
      <alignment horizontal="center" vertical="center" wrapText="1"/>
    </xf>
    <xf numFmtId="0" fontId="4" fillId="36" borderId="0" xfId="0" applyFont="1" applyFill="1" applyAlignment="1">
      <alignment horizontal="left" vertical="center" wrapText="1"/>
    </xf>
    <xf numFmtId="49" fontId="39" fillId="36" borderId="0" xfId="0" applyNumberFormat="1" applyFont="1" applyFill="1" applyAlignment="1">
      <alignment horizontal="center" vertical="center"/>
    </xf>
    <xf numFmtId="0" fontId="39" fillId="36" borderId="0" xfId="0" applyFont="1" applyFill="1" applyAlignment="1">
      <alignment horizontal="center" vertical="center" wrapText="1"/>
    </xf>
    <xf numFmtId="49" fontId="46" fillId="36" borderId="0" xfId="0" applyNumberFormat="1" applyFont="1" applyFill="1" applyAlignment="1">
      <alignment horizontal="left" vertical="center" wrapText="1"/>
    </xf>
    <xf numFmtId="49" fontId="14" fillId="36" borderId="20" xfId="0" applyNumberFormat="1" applyFont="1" applyFill="1" applyBorder="1" applyAlignment="1">
      <alignment horizontal="center" vertical="center" wrapText="1"/>
    </xf>
    <xf numFmtId="49" fontId="5" fillId="36" borderId="21" xfId="0" applyNumberFormat="1" applyFont="1" applyFill="1" applyBorder="1" applyAlignment="1">
      <alignment horizontal="center" vertical="center" wrapText="1"/>
    </xf>
    <xf numFmtId="49" fontId="5" fillId="36" borderId="24" xfId="0" applyNumberFormat="1" applyFont="1" applyFill="1" applyBorder="1" applyAlignment="1">
      <alignment horizontal="center" vertical="center" wrapText="1"/>
    </xf>
    <xf numFmtId="0" fontId="0" fillId="36" borderId="22" xfId="0" applyFont="1" applyFill="1" applyBorder="1" applyAlignment="1">
      <alignment horizontal="center" vertical="center" wrapText="1"/>
    </xf>
    <xf numFmtId="49" fontId="5" fillId="36" borderId="20" xfId="0" applyNumberFormat="1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49" fontId="5" fillId="36" borderId="20" xfId="0" applyNumberFormat="1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>
      <alignment horizontal="center" vertical="center" wrapText="1"/>
    </xf>
    <xf numFmtId="186" fontId="5" fillId="36" borderId="20" xfId="0" applyNumberFormat="1" applyFont="1" applyFill="1" applyBorder="1" applyAlignment="1" applyProtection="1">
      <alignment horizontal="left" vertical="center" wrapText="1"/>
      <protection/>
    </xf>
    <xf numFmtId="0" fontId="0" fillId="36" borderId="20" xfId="0" applyFont="1" applyFill="1" applyBorder="1" applyAlignment="1">
      <alignment horizontal="left" vertical="center" wrapText="1"/>
    </xf>
    <xf numFmtId="49" fontId="5" fillId="36" borderId="20" xfId="0" applyNumberFormat="1" applyFont="1" applyFill="1" applyBorder="1" applyAlignment="1">
      <alignment horizontal="center" vertical="center" wrapText="1"/>
    </xf>
    <xf numFmtId="186" fontId="5" fillId="36" borderId="20" xfId="0" applyNumberFormat="1" applyFont="1" applyFill="1" applyBorder="1" applyAlignment="1">
      <alignment horizontal="left" vertical="center" wrapText="1"/>
    </xf>
    <xf numFmtId="49" fontId="34" fillId="36" borderId="0" xfId="0" applyNumberFormat="1" applyFont="1" applyFill="1" applyBorder="1" applyAlignment="1" applyProtection="1">
      <alignment horizontal="left" vertical="center" wrapText="1"/>
      <protection/>
    </xf>
    <xf numFmtId="0" fontId="5" fillId="36" borderId="0" xfId="0" applyNumberFormat="1" applyFont="1" applyFill="1" applyAlignment="1" applyProtection="1">
      <alignment horizontal="center" vertical="center"/>
      <protection/>
    </xf>
    <xf numFmtId="0" fontId="3" fillId="36" borderId="20" xfId="0" applyNumberFormat="1" applyFont="1" applyFill="1" applyBorder="1" applyAlignment="1" applyProtection="1">
      <alignment horizontal="center" vertical="center" wrapText="1"/>
      <protection/>
    </xf>
    <xf numFmtId="0" fontId="30" fillId="36" borderId="0" xfId="0" applyFont="1" applyFill="1" applyAlignment="1">
      <alignment horizontal="left" vertical="center" wrapText="1"/>
    </xf>
    <xf numFmtId="0" fontId="5" fillId="36" borderId="0" xfId="0" applyFont="1" applyFill="1" applyAlignment="1">
      <alignment horizontal="left" vertical="center" wrapText="1"/>
    </xf>
    <xf numFmtId="0" fontId="5" fillId="36" borderId="20" xfId="0" applyFont="1" applyFill="1" applyBorder="1" applyAlignment="1">
      <alignment horizontal="left" vertical="center" wrapText="1"/>
    </xf>
    <xf numFmtId="186" fontId="5" fillId="36" borderId="20" xfId="1966" applyNumberFormat="1" applyFont="1" applyFill="1" applyBorder="1" applyAlignment="1">
      <alignment horizontal="left" vertical="center" wrapText="1"/>
      <protection/>
    </xf>
    <xf numFmtId="3" fontId="5" fillId="36" borderId="20" xfId="2155" applyNumberFormat="1" applyFont="1" applyFill="1" applyBorder="1" applyAlignment="1">
      <alignment horizontal="left" vertical="center" wrapText="1"/>
      <protection/>
    </xf>
    <xf numFmtId="0" fontId="4" fillId="36" borderId="21" xfId="1966" applyNumberFormat="1" applyFont="1" applyFill="1" applyBorder="1" applyAlignment="1">
      <alignment horizontal="left" vertical="center" wrapText="1"/>
      <protection/>
    </xf>
    <xf numFmtId="0" fontId="4" fillId="36" borderId="22" xfId="1966" applyNumberFormat="1" applyFont="1" applyFill="1" applyBorder="1" applyAlignment="1">
      <alignment horizontal="left" vertical="center" wrapText="1"/>
      <protection/>
    </xf>
    <xf numFmtId="186" fontId="5" fillId="36" borderId="21" xfId="1966" applyNumberFormat="1" applyFont="1" applyFill="1" applyBorder="1" applyAlignment="1" applyProtection="1">
      <alignment horizontal="left" vertical="center" wrapText="1"/>
      <protection locked="0"/>
    </xf>
    <xf numFmtId="186" fontId="5" fillId="36" borderId="22" xfId="1966" applyNumberFormat="1" applyFont="1" applyFill="1" applyBorder="1" applyAlignment="1" applyProtection="1">
      <alignment horizontal="left" vertical="center" wrapText="1"/>
      <protection locked="0"/>
    </xf>
    <xf numFmtId="0" fontId="5" fillId="36" borderId="21" xfId="0" applyFont="1" applyFill="1" applyBorder="1" applyAlignment="1">
      <alignment horizontal="left" vertical="center" wrapText="1"/>
    </xf>
    <xf numFmtId="0" fontId="5" fillId="36" borderId="22" xfId="0" applyFont="1" applyFill="1" applyBorder="1" applyAlignment="1">
      <alignment horizontal="left" vertical="center" wrapText="1"/>
    </xf>
    <xf numFmtId="3" fontId="5" fillId="36" borderId="21" xfId="1966" applyNumberFormat="1" applyFont="1" applyFill="1" applyBorder="1" applyAlignment="1">
      <alignment horizontal="left" vertical="center" wrapText="1"/>
      <protection/>
    </xf>
    <xf numFmtId="3" fontId="5" fillId="36" borderId="22" xfId="1966" applyNumberFormat="1" applyFont="1" applyFill="1" applyBorder="1" applyAlignment="1">
      <alignment horizontal="left" vertical="center" wrapText="1"/>
      <protection/>
    </xf>
    <xf numFmtId="3" fontId="5" fillId="36" borderId="20" xfId="1966" applyNumberFormat="1" applyFont="1" applyFill="1" applyBorder="1" applyAlignment="1">
      <alignment horizontal="left" vertical="center" wrapText="1"/>
      <protection/>
    </xf>
    <xf numFmtId="3" fontId="5" fillId="36" borderId="20" xfId="0" applyNumberFormat="1" applyFont="1" applyFill="1" applyBorder="1" applyAlignment="1">
      <alignment horizontal="left" vertical="center" wrapText="1"/>
    </xf>
    <xf numFmtId="186" fontId="5" fillId="36" borderId="21" xfId="0" applyNumberFormat="1" applyFont="1" applyFill="1" applyBorder="1" applyAlignment="1">
      <alignment horizontal="left" vertical="center" wrapText="1"/>
    </xf>
    <xf numFmtId="186" fontId="5" fillId="36" borderId="24" xfId="0" applyNumberFormat="1" applyFont="1" applyFill="1" applyBorder="1" applyAlignment="1">
      <alignment horizontal="left" vertical="center" wrapText="1"/>
    </xf>
    <xf numFmtId="186" fontId="5" fillId="36" borderId="22" xfId="0" applyNumberFormat="1" applyFont="1" applyFill="1" applyBorder="1" applyAlignment="1">
      <alignment horizontal="left" vertical="center" wrapText="1"/>
    </xf>
    <xf numFmtId="3" fontId="5" fillId="36" borderId="20" xfId="0" applyNumberFormat="1" applyFont="1" applyFill="1" applyBorder="1" applyAlignment="1">
      <alignment horizontal="center" vertical="center" wrapText="1"/>
    </xf>
    <xf numFmtId="0" fontId="5" fillId="36" borderId="20" xfId="1966" applyNumberFormat="1" applyFont="1" applyFill="1" applyBorder="1" applyAlignment="1">
      <alignment horizontal="left" vertical="center" wrapText="1"/>
      <protection/>
    </xf>
    <xf numFmtId="0" fontId="14" fillId="36" borderId="0" xfId="0" applyFont="1" applyFill="1" applyAlignment="1">
      <alignment horizontal="center" vertical="center" wrapText="1"/>
    </xf>
    <xf numFmtId="49" fontId="34" fillId="36" borderId="0" xfId="0" applyNumberFormat="1" applyFont="1" applyFill="1" applyAlignment="1">
      <alignment horizontal="left" vertical="center" wrapText="1"/>
    </xf>
    <xf numFmtId="0" fontId="89" fillId="0" borderId="20" xfId="2170" applyFont="1" applyFill="1" applyBorder="1" applyAlignment="1">
      <alignment horizontal="center" vertical="center" wrapText="1"/>
      <protection/>
    </xf>
    <xf numFmtId="0" fontId="91" fillId="0" borderId="20" xfId="2170" applyFont="1" applyFill="1" applyBorder="1" applyAlignment="1">
      <alignment horizontal="center" vertical="center" wrapText="1"/>
      <protection/>
    </xf>
    <xf numFmtId="0" fontId="5" fillId="36" borderId="0" xfId="0" applyFont="1" applyFill="1" applyAlignment="1">
      <alignment horizontal="center" vertical="center" wrapText="1"/>
    </xf>
    <xf numFmtId="49" fontId="14" fillId="36" borderId="0" xfId="0" applyNumberFormat="1" applyFont="1" applyFill="1" applyAlignment="1">
      <alignment horizontal="center" vertical="center"/>
    </xf>
  </cellXfs>
  <cellStyles count="2514">
    <cellStyle name="Normal" xfId="0"/>
    <cellStyle name="”ќђќ‘ћ‚›‰" xfId="15"/>
    <cellStyle name="”ќђќ‘ћ‚›‰ 2" xfId="16"/>
    <cellStyle name="”ќђќ‘ћ‚›‰ 3" xfId="17"/>
    <cellStyle name="”ќђќ‘ћ‚›‰ 4" xfId="18"/>
    <cellStyle name="”љ‘ђћ‚ђќќ›‰" xfId="19"/>
    <cellStyle name="”љ‘ђћ‚ђќќ›‰ 2" xfId="20"/>
    <cellStyle name="”љ‘ђћ‚ђќќ›‰ 3" xfId="21"/>
    <cellStyle name="”љ‘ђћ‚ђќќ›‰ 4" xfId="22"/>
    <cellStyle name="„…ќ…†ќ›‰" xfId="23"/>
    <cellStyle name="„…ќ…†ќ›‰ 2" xfId="24"/>
    <cellStyle name="„…ќ…†ќ›‰ 3" xfId="25"/>
    <cellStyle name="„…ќ…†ќ›‰ 4" xfId="26"/>
    <cellStyle name="‡ђѓћ‹ћ‚ћљ1" xfId="27"/>
    <cellStyle name="‡ђѓћ‹ћ‚ћљ1 2" xfId="28"/>
    <cellStyle name="‡ђѓћ‹ћ‚ћљ1 3" xfId="29"/>
    <cellStyle name="‡ђѓћ‹ћ‚ћљ1 4" xfId="30"/>
    <cellStyle name="‡ђѓћ‹ћ‚ћљ2" xfId="31"/>
    <cellStyle name="‡ђѓћ‹ћ‚ћљ2 2" xfId="32"/>
    <cellStyle name="‡ђѓћ‹ћ‚ћљ2 3" xfId="33"/>
    <cellStyle name="‡ђѓћ‹ћ‚ћљ2 4" xfId="34"/>
    <cellStyle name="’ћѓћ‚›‰" xfId="35"/>
    <cellStyle name="’ћѓћ‚›‰ 2" xfId="36"/>
    <cellStyle name="’ћѓћ‚›‰ 3" xfId="37"/>
    <cellStyle name="’ћѓћ‚›‰ 4" xfId="38"/>
    <cellStyle name="20% - Акцент1" xfId="39"/>
    <cellStyle name="20% — акцент1" xfId="40"/>
    <cellStyle name="20% - Акцент1 2" xfId="41"/>
    <cellStyle name="20% - Акцент1_22.12.2020 Додатки бюджет 2021 Коди нові" xfId="42"/>
    <cellStyle name="20% - Акцент2" xfId="43"/>
    <cellStyle name="20% — акцент2" xfId="44"/>
    <cellStyle name="20% - Акцент2 2" xfId="45"/>
    <cellStyle name="20% - Акцент2_22.12.2020 Додатки бюджет 2021 Коди нові" xfId="46"/>
    <cellStyle name="20% - Акцент3" xfId="47"/>
    <cellStyle name="20% — акцент3" xfId="48"/>
    <cellStyle name="20% - Акцент3 2" xfId="49"/>
    <cellStyle name="20% - Акцент3_22.12.2020 Додатки бюджет 2021 Коди нові" xfId="50"/>
    <cellStyle name="20% - Акцент4" xfId="51"/>
    <cellStyle name="20% — акцент4" xfId="52"/>
    <cellStyle name="20% - Акцент4 2" xfId="53"/>
    <cellStyle name="20% - Акцент4_22.12.2020 Додатки бюджет 2021 Коди нові" xfId="54"/>
    <cellStyle name="20% - Акцент5" xfId="55"/>
    <cellStyle name="20% — акцент5" xfId="56"/>
    <cellStyle name="20% - Акцент5 2" xfId="57"/>
    <cellStyle name="20% - Акцент5_22.12.2020 Додатки бюджет 2021 Коди нові" xfId="58"/>
    <cellStyle name="20% - Акцент6" xfId="59"/>
    <cellStyle name="20% — акцент6" xfId="60"/>
    <cellStyle name="20% - Акцент6 2" xfId="61"/>
    <cellStyle name="20% - Акцент6_22.12.2020 Додатки бюджет 2021 Коди нові" xfId="62"/>
    <cellStyle name="20% – Акцентування1" xfId="63"/>
    <cellStyle name="20% – Акцентування1 10" xfId="64"/>
    <cellStyle name="20% – Акцентування1 11" xfId="65"/>
    <cellStyle name="20% – Акцентування1 12" xfId="66"/>
    <cellStyle name="20% – Акцентування1 13" xfId="67"/>
    <cellStyle name="20% – Акцентування1 14" xfId="68"/>
    <cellStyle name="20% – Акцентування1 14 2" xfId="69"/>
    <cellStyle name="20% – Акцентування1 14 3" xfId="70"/>
    <cellStyle name="20% – Акцентування1 15" xfId="71"/>
    <cellStyle name="20% – Акцентування1 15 2" xfId="72"/>
    <cellStyle name="20% – Акцентування1 16" xfId="73"/>
    <cellStyle name="20% – Акцентування1 16 2" xfId="74"/>
    <cellStyle name="20% – Акцентування1 17" xfId="75"/>
    <cellStyle name="20% – Акцентування1 18" xfId="76"/>
    <cellStyle name="20% – Акцентування1 19" xfId="77"/>
    <cellStyle name="20% – Акцентування1 2" xfId="78"/>
    <cellStyle name="20% – Акцентування1 2 10" xfId="79"/>
    <cellStyle name="20% – Акцентування1 2 11" xfId="80"/>
    <cellStyle name="20% – Акцентування1 2 2" xfId="81"/>
    <cellStyle name="20% – Акцентування1 2 3" xfId="82"/>
    <cellStyle name="20% – Акцентування1 2 4" xfId="83"/>
    <cellStyle name="20% – Акцентування1 2 5" xfId="84"/>
    <cellStyle name="20% – Акцентування1 2 6" xfId="85"/>
    <cellStyle name="20% – Акцентування1 2 7" xfId="86"/>
    <cellStyle name="20% – Акцентування1 2 8" xfId="87"/>
    <cellStyle name="20% – Акцентування1 2 9" xfId="88"/>
    <cellStyle name="20% – Акцентування1 20" xfId="89"/>
    <cellStyle name="20% – Акцентування1 20 2" xfId="90"/>
    <cellStyle name="20% – Акцентування1 21" xfId="91"/>
    <cellStyle name="20% – Акцентування1 22" xfId="92"/>
    <cellStyle name="20% – Акцентування1 23" xfId="93"/>
    <cellStyle name="20% – Акцентування1 24" xfId="94"/>
    <cellStyle name="20% – Акцентування1 3" xfId="95"/>
    <cellStyle name="20% – Акцентування1 4" xfId="96"/>
    <cellStyle name="20% – Акцентування1 5" xfId="97"/>
    <cellStyle name="20% – Акцентування1 6" xfId="98"/>
    <cellStyle name="20% – Акцентування1 7" xfId="99"/>
    <cellStyle name="20% – Акцентування1 7 2" xfId="100"/>
    <cellStyle name="20% – Акцентування1 7 3" xfId="101"/>
    <cellStyle name="20% – Акцентування1 7 4" xfId="102"/>
    <cellStyle name="20% – Акцентування1 8" xfId="103"/>
    <cellStyle name="20% – Акцентування1 8 2" xfId="104"/>
    <cellStyle name="20% – Акцентування1 8 3" xfId="105"/>
    <cellStyle name="20% – Акцентування1 9" xfId="106"/>
    <cellStyle name="20% – Акцентування1 9 2" xfId="107"/>
    <cellStyle name="20% – Акцентування2" xfId="108"/>
    <cellStyle name="20% – Акцентування2 10" xfId="109"/>
    <cellStyle name="20% – Акцентування2 11" xfId="110"/>
    <cellStyle name="20% – Акцентування2 12" xfId="111"/>
    <cellStyle name="20% – Акцентування2 13" xfId="112"/>
    <cellStyle name="20% – Акцентування2 14" xfId="113"/>
    <cellStyle name="20% – Акцентування2 14 2" xfId="114"/>
    <cellStyle name="20% – Акцентування2 14 3" xfId="115"/>
    <cellStyle name="20% – Акцентування2 15" xfId="116"/>
    <cellStyle name="20% – Акцентування2 15 2" xfId="117"/>
    <cellStyle name="20% – Акцентування2 16" xfId="118"/>
    <cellStyle name="20% – Акцентування2 16 2" xfId="119"/>
    <cellStyle name="20% – Акцентування2 17" xfId="120"/>
    <cellStyle name="20% – Акцентування2 18" xfId="121"/>
    <cellStyle name="20% – Акцентування2 19" xfId="122"/>
    <cellStyle name="20% – Акцентування2 2" xfId="123"/>
    <cellStyle name="20% – Акцентування2 2 10" xfId="124"/>
    <cellStyle name="20% – Акцентування2 2 11" xfId="125"/>
    <cellStyle name="20% – Акцентування2 2 2" xfId="126"/>
    <cellStyle name="20% – Акцентування2 2 3" xfId="127"/>
    <cellStyle name="20% – Акцентування2 2 4" xfId="128"/>
    <cellStyle name="20% – Акцентування2 2 5" xfId="129"/>
    <cellStyle name="20% – Акцентування2 2 6" xfId="130"/>
    <cellStyle name="20% – Акцентування2 2 7" xfId="131"/>
    <cellStyle name="20% – Акцентування2 2 8" xfId="132"/>
    <cellStyle name="20% – Акцентування2 2 9" xfId="133"/>
    <cellStyle name="20% – Акцентування2 20" xfId="134"/>
    <cellStyle name="20% – Акцентування2 20 2" xfId="135"/>
    <cellStyle name="20% – Акцентування2 21" xfId="136"/>
    <cellStyle name="20% – Акцентування2 22" xfId="137"/>
    <cellStyle name="20% – Акцентування2 23" xfId="138"/>
    <cellStyle name="20% – Акцентування2 24" xfId="139"/>
    <cellStyle name="20% – Акцентування2 3" xfId="140"/>
    <cellStyle name="20% – Акцентування2 4" xfId="141"/>
    <cellStyle name="20% – Акцентування2 5" xfId="142"/>
    <cellStyle name="20% – Акцентування2 6" xfId="143"/>
    <cellStyle name="20% – Акцентування2 7" xfId="144"/>
    <cellStyle name="20% – Акцентування2 7 2" xfId="145"/>
    <cellStyle name="20% – Акцентування2 7 3" xfId="146"/>
    <cellStyle name="20% – Акцентування2 7 4" xfId="147"/>
    <cellStyle name="20% – Акцентування2 8" xfId="148"/>
    <cellStyle name="20% – Акцентування2 8 2" xfId="149"/>
    <cellStyle name="20% – Акцентування2 8 3" xfId="150"/>
    <cellStyle name="20% – Акцентування2 9" xfId="151"/>
    <cellStyle name="20% – Акцентування2 9 2" xfId="152"/>
    <cellStyle name="20% – Акцентування3" xfId="153"/>
    <cellStyle name="20% – Акцентування3 10" xfId="154"/>
    <cellStyle name="20% – Акцентування3 11" xfId="155"/>
    <cellStyle name="20% – Акцентування3 12" xfId="156"/>
    <cellStyle name="20% – Акцентування3 13" xfId="157"/>
    <cellStyle name="20% – Акцентування3 14" xfId="158"/>
    <cellStyle name="20% – Акцентування3 14 2" xfId="159"/>
    <cellStyle name="20% – Акцентування3 14 3" xfId="160"/>
    <cellStyle name="20% – Акцентування3 15" xfId="161"/>
    <cellStyle name="20% – Акцентування3 15 2" xfId="162"/>
    <cellStyle name="20% – Акцентування3 16" xfId="163"/>
    <cellStyle name="20% – Акцентування3 16 2" xfId="164"/>
    <cellStyle name="20% – Акцентування3 17" xfId="165"/>
    <cellStyle name="20% – Акцентування3 18" xfId="166"/>
    <cellStyle name="20% – Акцентування3 19" xfId="167"/>
    <cellStyle name="20% – Акцентування3 2" xfId="168"/>
    <cellStyle name="20% – Акцентування3 2 10" xfId="169"/>
    <cellStyle name="20% – Акцентування3 2 11" xfId="170"/>
    <cellStyle name="20% – Акцентування3 2 2" xfId="171"/>
    <cellStyle name="20% – Акцентування3 2 3" xfId="172"/>
    <cellStyle name="20% – Акцентування3 2 4" xfId="173"/>
    <cellStyle name="20% – Акцентування3 2 5" xfId="174"/>
    <cellStyle name="20% – Акцентування3 2 6" xfId="175"/>
    <cellStyle name="20% – Акцентування3 2 7" xfId="176"/>
    <cellStyle name="20% – Акцентування3 2 8" xfId="177"/>
    <cellStyle name="20% – Акцентування3 2 9" xfId="178"/>
    <cellStyle name="20% – Акцентування3 20" xfId="179"/>
    <cellStyle name="20% – Акцентування3 20 2" xfId="180"/>
    <cellStyle name="20% – Акцентування3 21" xfId="181"/>
    <cellStyle name="20% – Акцентування3 22" xfId="182"/>
    <cellStyle name="20% – Акцентування3 23" xfId="183"/>
    <cellStyle name="20% – Акцентування3 24" xfId="184"/>
    <cellStyle name="20% – Акцентування3 3" xfId="185"/>
    <cellStyle name="20% – Акцентування3 4" xfId="186"/>
    <cellStyle name="20% – Акцентування3 5" xfId="187"/>
    <cellStyle name="20% – Акцентування3 6" xfId="188"/>
    <cellStyle name="20% – Акцентування3 7" xfId="189"/>
    <cellStyle name="20% – Акцентування3 7 2" xfId="190"/>
    <cellStyle name="20% – Акцентування3 7 3" xfId="191"/>
    <cellStyle name="20% – Акцентування3 7 4" xfId="192"/>
    <cellStyle name="20% – Акцентування3 8" xfId="193"/>
    <cellStyle name="20% – Акцентування3 8 2" xfId="194"/>
    <cellStyle name="20% – Акцентування3 8 3" xfId="195"/>
    <cellStyle name="20% – Акцентування3 9" xfId="196"/>
    <cellStyle name="20% – Акцентування3 9 2" xfId="197"/>
    <cellStyle name="20% – Акцентування4" xfId="198"/>
    <cellStyle name="20% – Акцентування4 10" xfId="199"/>
    <cellStyle name="20% – Акцентування4 11" xfId="200"/>
    <cellStyle name="20% – Акцентування4 12" xfId="201"/>
    <cellStyle name="20% – Акцентування4 13" xfId="202"/>
    <cellStyle name="20% – Акцентування4 14" xfId="203"/>
    <cellStyle name="20% – Акцентування4 14 2" xfId="204"/>
    <cellStyle name="20% – Акцентування4 14 3" xfId="205"/>
    <cellStyle name="20% – Акцентування4 15" xfId="206"/>
    <cellStyle name="20% – Акцентування4 15 2" xfId="207"/>
    <cellStyle name="20% – Акцентування4 16" xfId="208"/>
    <cellStyle name="20% – Акцентування4 16 2" xfId="209"/>
    <cellStyle name="20% – Акцентування4 17" xfId="210"/>
    <cellStyle name="20% – Акцентування4 18" xfId="211"/>
    <cellStyle name="20% – Акцентування4 19" xfId="212"/>
    <cellStyle name="20% – Акцентування4 2" xfId="213"/>
    <cellStyle name="20% – Акцентування4 2 10" xfId="214"/>
    <cellStyle name="20% – Акцентування4 2 11" xfId="215"/>
    <cellStyle name="20% – Акцентування4 2 2" xfId="216"/>
    <cellStyle name="20% – Акцентування4 2 3" xfId="217"/>
    <cellStyle name="20% – Акцентування4 2 4" xfId="218"/>
    <cellStyle name="20% – Акцентування4 2 5" xfId="219"/>
    <cellStyle name="20% – Акцентування4 2 6" xfId="220"/>
    <cellStyle name="20% – Акцентування4 2 7" xfId="221"/>
    <cellStyle name="20% – Акцентування4 2 8" xfId="222"/>
    <cellStyle name="20% – Акцентування4 2 9" xfId="223"/>
    <cellStyle name="20% – Акцентування4 20" xfId="224"/>
    <cellStyle name="20% – Акцентування4 20 2" xfId="225"/>
    <cellStyle name="20% – Акцентування4 21" xfId="226"/>
    <cellStyle name="20% – Акцентування4 22" xfId="227"/>
    <cellStyle name="20% – Акцентування4 23" xfId="228"/>
    <cellStyle name="20% – Акцентування4 24" xfId="229"/>
    <cellStyle name="20% – Акцентування4 3" xfId="230"/>
    <cellStyle name="20% – Акцентування4 4" xfId="231"/>
    <cellStyle name="20% – Акцентування4 5" xfId="232"/>
    <cellStyle name="20% – Акцентування4 6" xfId="233"/>
    <cellStyle name="20% – Акцентування4 7" xfId="234"/>
    <cellStyle name="20% – Акцентування4 7 2" xfId="235"/>
    <cellStyle name="20% – Акцентування4 7 3" xfId="236"/>
    <cellStyle name="20% – Акцентування4 7 4" xfId="237"/>
    <cellStyle name="20% – Акцентування4 8" xfId="238"/>
    <cellStyle name="20% – Акцентування4 8 2" xfId="239"/>
    <cellStyle name="20% – Акцентування4 8 3" xfId="240"/>
    <cellStyle name="20% – Акцентування4 9" xfId="241"/>
    <cellStyle name="20% – Акцентування4 9 2" xfId="242"/>
    <cellStyle name="20% – Акцентування5" xfId="243"/>
    <cellStyle name="20% – Акцентування5 10" xfId="244"/>
    <cellStyle name="20% – Акцентування5 11" xfId="245"/>
    <cellStyle name="20% – Акцентування5 12" xfId="246"/>
    <cellStyle name="20% – Акцентування5 13" xfId="247"/>
    <cellStyle name="20% – Акцентування5 14" xfId="248"/>
    <cellStyle name="20% – Акцентування5 14 2" xfId="249"/>
    <cellStyle name="20% – Акцентування5 14 3" xfId="250"/>
    <cellStyle name="20% – Акцентування5 15" xfId="251"/>
    <cellStyle name="20% – Акцентування5 15 2" xfId="252"/>
    <cellStyle name="20% – Акцентування5 16" xfId="253"/>
    <cellStyle name="20% – Акцентування5 16 2" xfId="254"/>
    <cellStyle name="20% – Акцентування5 17" xfId="255"/>
    <cellStyle name="20% – Акцентування5 18" xfId="256"/>
    <cellStyle name="20% – Акцентування5 19" xfId="257"/>
    <cellStyle name="20% – Акцентування5 2" xfId="258"/>
    <cellStyle name="20% – Акцентування5 2 10" xfId="259"/>
    <cellStyle name="20% – Акцентування5 2 11" xfId="260"/>
    <cellStyle name="20% – Акцентування5 2 2" xfId="261"/>
    <cellStyle name="20% – Акцентування5 2 3" xfId="262"/>
    <cellStyle name="20% – Акцентування5 2 4" xfId="263"/>
    <cellStyle name="20% – Акцентування5 2 5" xfId="264"/>
    <cellStyle name="20% – Акцентування5 2 6" xfId="265"/>
    <cellStyle name="20% – Акцентування5 2 7" xfId="266"/>
    <cellStyle name="20% – Акцентування5 2 8" xfId="267"/>
    <cellStyle name="20% – Акцентування5 2 9" xfId="268"/>
    <cellStyle name="20% – Акцентування5 20" xfId="269"/>
    <cellStyle name="20% – Акцентування5 20 2" xfId="270"/>
    <cellStyle name="20% – Акцентування5 21" xfId="271"/>
    <cellStyle name="20% – Акцентування5 22" xfId="272"/>
    <cellStyle name="20% – Акцентування5 23" xfId="273"/>
    <cellStyle name="20% – Акцентування5 24" xfId="274"/>
    <cellStyle name="20% – Акцентування5 3" xfId="275"/>
    <cellStyle name="20% – Акцентування5 4" xfId="276"/>
    <cellStyle name="20% – Акцентування5 5" xfId="277"/>
    <cellStyle name="20% – Акцентування5 6" xfId="278"/>
    <cellStyle name="20% – Акцентування5 7" xfId="279"/>
    <cellStyle name="20% – Акцентування5 7 2" xfId="280"/>
    <cellStyle name="20% – Акцентування5 7 3" xfId="281"/>
    <cellStyle name="20% – Акцентування5 7 4" xfId="282"/>
    <cellStyle name="20% – Акцентування5 8" xfId="283"/>
    <cellStyle name="20% – Акцентування5 8 2" xfId="284"/>
    <cellStyle name="20% – Акцентування5 8 3" xfId="285"/>
    <cellStyle name="20% – Акцентування5 9" xfId="286"/>
    <cellStyle name="20% – Акцентування5 9 2" xfId="287"/>
    <cellStyle name="20% – Акцентування6" xfId="288"/>
    <cellStyle name="20% – Акцентування6 10" xfId="289"/>
    <cellStyle name="20% – Акцентування6 11" xfId="290"/>
    <cellStyle name="20% – Акцентування6 12" xfId="291"/>
    <cellStyle name="20% – Акцентування6 13" xfId="292"/>
    <cellStyle name="20% – Акцентування6 14" xfId="293"/>
    <cellStyle name="20% – Акцентування6 14 2" xfId="294"/>
    <cellStyle name="20% – Акцентування6 14 3" xfId="295"/>
    <cellStyle name="20% – Акцентування6 15" xfId="296"/>
    <cellStyle name="20% – Акцентування6 15 2" xfId="297"/>
    <cellStyle name="20% – Акцентування6 16" xfId="298"/>
    <cellStyle name="20% – Акцентування6 16 2" xfId="299"/>
    <cellStyle name="20% – Акцентування6 17" xfId="300"/>
    <cellStyle name="20% – Акцентування6 18" xfId="301"/>
    <cellStyle name="20% – Акцентування6 19" xfId="302"/>
    <cellStyle name="20% – Акцентування6 2" xfId="303"/>
    <cellStyle name="20% – Акцентування6 2 10" xfId="304"/>
    <cellStyle name="20% – Акцентування6 2 11" xfId="305"/>
    <cellStyle name="20% – Акцентування6 2 2" xfId="306"/>
    <cellStyle name="20% – Акцентування6 2 3" xfId="307"/>
    <cellStyle name="20% – Акцентування6 2 4" xfId="308"/>
    <cellStyle name="20% – Акцентування6 2 5" xfId="309"/>
    <cellStyle name="20% – Акцентування6 2 6" xfId="310"/>
    <cellStyle name="20% – Акцентування6 2 7" xfId="311"/>
    <cellStyle name="20% – Акцентування6 2 8" xfId="312"/>
    <cellStyle name="20% – Акцентування6 2 9" xfId="313"/>
    <cellStyle name="20% – Акцентування6 20" xfId="314"/>
    <cellStyle name="20% – Акцентування6 20 2" xfId="315"/>
    <cellStyle name="20% – Акцентування6 21" xfId="316"/>
    <cellStyle name="20% – Акцентування6 22" xfId="317"/>
    <cellStyle name="20% – Акцентування6 23" xfId="318"/>
    <cellStyle name="20% – Акцентування6 24" xfId="319"/>
    <cellStyle name="20% – Акцентування6 3" xfId="320"/>
    <cellStyle name="20% – Акцентування6 4" xfId="321"/>
    <cellStyle name="20% – Акцентування6 5" xfId="322"/>
    <cellStyle name="20% – Акцентування6 6" xfId="323"/>
    <cellStyle name="20% – Акцентування6 7" xfId="324"/>
    <cellStyle name="20% – Акцентування6 7 2" xfId="325"/>
    <cellStyle name="20% – Акцентування6 7 3" xfId="326"/>
    <cellStyle name="20% – Акцентування6 7 4" xfId="327"/>
    <cellStyle name="20% – Акцентування6 8" xfId="328"/>
    <cellStyle name="20% – Акцентування6 8 2" xfId="329"/>
    <cellStyle name="20% – Акцентування6 8 3" xfId="330"/>
    <cellStyle name="20% – Акцентування6 9" xfId="331"/>
    <cellStyle name="20% – Акцентування6 9 2" xfId="332"/>
    <cellStyle name="20% — Акцент1" xfId="333"/>
    <cellStyle name="20% — Акцент2" xfId="334"/>
    <cellStyle name="20% — Акцент3" xfId="335"/>
    <cellStyle name="20% — Акцент4" xfId="336"/>
    <cellStyle name="20% — Акцент5" xfId="337"/>
    <cellStyle name="20% — Акцент6" xfId="338"/>
    <cellStyle name="40% - Акцент1" xfId="339"/>
    <cellStyle name="40% — акцент1" xfId="340"/>
    <cellStyle name="40% - Акцент1 2" xfId="341"/>
    <cellStyle name="40% - Акцент1_22.12.2020 Додатки бюджет 2021 Коди нові" xfId="342"/>
    <cellStyle name="40% - Акцент2" xfId="343"/>
    <cellStyle name="40% — акцент2" xfId="344"/>
    <cellStyle name="40% - Акцент2 2" xfId="345"/>
    <cellStyle name="40% - Акцент2_22.12.2020 Додатки бюджет 2021 Коди нові" xfId="346"/>
    <cellStyle name="40% - Акцент3" xfId="347"/>
    <cellStyle name="40% — акцент3" xfId="348"/>
    <cellStyle name="40% - Акцент3 2" xfId="349"/>
    <cellStyle name="40% - Акцент3_22.12.2020 Додатки бюджет 2021 Коди нові" xfId="350"/>
    <cellStyle name="40% - Акцент4" xfId="351"/>
    <cellStyle name="40% — акцент4" xfId="352"/>
    <cellStyle name="40% - Акцент4 2" xfId="353"/>
    <cellStyle name="40% - Акцент4_22.12.2020 Додатки бюджет 2021 Коди нові" xfId="354"/>
    <cellStyle name="40% - Акцент5" xfId="355"/>
    <cellStyle name="40% — акцент5" xfId="356"/>
    <cellStyle name="40% - Акцент5 2" xfId="357"/>
    <cellStyle name="40% - Акцент5_22.12.2020 Додатки бюджет 2021 Коди нові" xfId="358"/>
    <cellStyle name="40% - Акцент6" xfId="359"/>
    <cellStyle name="40% — акцент6" xfId="360"/>
    <cellStyle name="40% - Акцент6 2" xfId="361"/>
    <cellStyle name="40% - Акцент6_22.12.2020 Додатки бюджет 2021 Коди нові" xfId="362"/>
    <cellStyle name="40% – Акцентування1" xfId="363"/>
    <cellStyle name="40% – Акцентування1 10" xfId="364"/>
    <cellStyle name="40% – Акцентування1 11" xfId="365"/>
    <cellStyle name="40% – Акцентування1 12" xfId="366"/>
    <cellStyle name="40% – Акцентування1 13" xfId="367"/>
    <cellStyle name="40% – Акцентування1 14" xfId="368"/>
    <cellStyle name="40% – Акцентування1 14 2" xfId="369"/>
    <cellStyle name="40% – Акцентування1 14 3" xfId="370"/>
    <cellStyle name="40% – Акцентування1 15" xfId="371"/>
    <cellStyle name="40% – Акцентування1 15 2" xfId="372"/>
    <cellStyle name="40% – Акцентування1 16" xfId="373"/>
    <cellStyle name="40% – Акцентування1 16 2" xfId="374"/>
    <cellStyle name="40% – Акцентування1 17" xfId="375"/>
    <cellStyle name="40% – Акцентування1 18" xfId="376"/>
    <cellStyle name="40% – Акцентування1 19" xfId="377"/>
    <cellStyle name="40% – Акцентування1 2" xfId="378"/>
    <cellStyle name="40% – Акцентування1 2 10" xfId="379"/>
    <cellStyle name="40% – Акцентування1 2 11" xfId="380"/>
    <cellStyle name="40% – Акцентування1 2 2" xfId="381"/>
    <cellStyle name="40% – Акцентування1 2 3" xfId="382"/>
    <cellStyle name="40% – Акцентування1 2 4" xfId="383"/>
    <cellStyle name="40% – Акцентування1 2 5" xfId="384"/>
    <cellStyle name="40% – Акцентування1 2 6" xfId="385"/>
    <cellStyle name="40% – Акцентування1 2 7" xfId="386"/>
    <cellStyle name="40% – Акцентування1 2 8" xfId="387"/>
    <cellStyle name="40% – Акцентування1 2 9" xfId="388"/>
    <cellStyle name="40% – Акцентування1 20" xfId="389"/>
    <cellStyle name="40% – Акцентування1 20 2" xfId="390"/>
    <cellStyle name="40% – Акцентування1 21" xfId="391"/>
    <cellStyle name="40% – Акцентування1 22" xfId="392"/>
    <cellStyle name="40% – Акцентування1 23" xfId="393"/>
    <cellStyle name="40% – Акцентування1 24" xfId="394"/>
    <cellStyle name="40% – Акцентування1 3" xfId="395"/>
    <cellStyle name="40% – Акцентування1 4" xfId="396"/>
    <cellStyle name="40% – Акцентування1 5" xfId="397"/>
    <cellStyle name="40% – Акцентування1 6" xfId="398"/>
    <cellStyle name="40% – Акцентування1 7" xfId="399"/>
    <cellStyle name="40% – Акцентування1 7 2" xfId="400"/>
    <cellStyle name="40% – Акцентування1 7 3" xfId="401"/>
    <cellStyle name="40% – Акцентування1 7 4" xfId="402"/>
    <cellStyle name="40% – Акцентування1 8" xfId="403"/>
    <cellStyle name="40% – Акцентування1 8 2" xfId="404"/>
    <cellStyle name="40% – Акцентування1 8 3" xfId="405"/>
    <cellStyle name="40% – Акцентування1 9" xfId="406"/>
    <cellStyle name="40% – Акцентування1 9 2" xfId="407"/>
    <cellStyle name="40% – Акцентування2" xfId="408"/>
    <cellStyle name="40% – Акцентування2 10" xfId="409"/>
    <cellStyle name="40% – Акцентування2 11" xfId="410"/>
    <cellStyle name="40% – Акцентування2 12" xfId="411"/>
    <cellStyle name="40% – Акцентування2 13" xfId="412"/>
    <cellStyle name="40% – Акцентування2 14" xfId="413"/>
    <cellStyle name="40% – Акцентування2 14 2" xfId="414"/>
    <cellStyle name="40% – Акцентування2 14 3" xfId="415"/>
    <cellStyle name="40% – Акцентування2 15" xfId="416"/>
    <cellStyle name="40% – Акцентування2 15 2" xfId="417"/>
    <cellStyle name="40% – Акцентування2 16" xfId="418"/>
    <cellStyle name="40% – Акцентування2 16 2" xfId="419"/>
    <cellStyle name="40% – Акцентування2 17" xfId="420"/>
    <cellStyle name="40% – Акцентування2 18" xfId="421"/>
    <cellStyle name="40% – Акцентування2 19" xfId="422"/>
    <cellStyle name="40% – Акцентування2 2" xfId="423"/>
    <cellStyle name="40% – Акцентування2 2 10" xfId="424"/>
    <cellStyle name="40% – Акцентування2 2 11" xfId="425"/>
    <cellStyle name="40% – Акцентування2 2 2" xfId="426"/>
    <cellStyle name="40% – Акцентування2 2 3" xfId="427"/>
    <cellStyle name="40% – Акцентування2 2 4" xfId="428"/>
    <cellStyle name="40% – Акцентування2 2 5" xfId="429"/>
    <cellStyle name="40% – Акцентування2 2 6" xfId="430"/>
    <cellStyle name="40% – Акцентування2 2 7" xfId="431"/>
    <cellStyle name="40% – Акцентування2 2 8" xfId="432"/>
    <cellStyle name="40% – Акцентування2 2 9" xfId="433"/>
    <cellStyle name="40% – Акцентування2 20" xfId="434"/>
    <cellStyle name="40% – Акцентування2 20 2" xfId="435"/>
    <cellStyle name="40% – Акцентування2 21" xfId="436"/>
    <cellStyle name="40% – Акцентування2 22" xfId="437"/>
    <cellStyle name="40% – Акцентування2 23" xfId="438"/>
    <cellStyle name="40% – Акцентування2 24" xfId="439"/>
    <cellStyle name="40% – Акцентування2 3" xfId="440"/>
    <cellStyle name="40% – Акцентування2 4" xfId="441"/>
    <cellStyle name="40% – Акцентування2 5" xfId="442"/>
    <cellStyle name="40% – Акцентування2 6" xfId="443"/>
    <cellStyle name="40% – Акцентування2 7" xfId="444"/>
    <cellStyle name="40% – Акцентування2 7 2" xfId="445"/>
    <cellStyle name="40% – Акцентування2 7 3" xfId="446"/>
    <cellStyle name="40% – Акцентування2 7 4" xfId="447"/>
    <cellStyle name="40% – Акцентування2 8" xfId="448"/>
    <cellStyle name="40% – Акцентування2 8 2" xfId="449"/>
    <cellStyle name="40% – Акцентування2 8 3" xfId="450"/>
    <cellStyle name="40% – Акцентування2 9" xfId="451"/>
    <cellStyle name="40% – Акцентування2 9 2" xfId="452"/>
    <cellStyle name="40% – Акцентування3" xfId="453"/>
    <cellStyle name="40% – Акцентування3 10" xfId="454"/>
    <cellStyle name="40% – Акцентування3 11" xfId="455"/>
    <cellStyle name="40% – Акцентування3 12" xfId="456"/>
    <cellStyle name="40% – Акцентування3 13" xfId="457"/>
    <cellStyle name="40% – Акцентування3 14" xfId="458"/>
    <cellStyle name="40% – Акцентування3 14 2" xfId="459"/>
    <cellStyle name="40% – Акцентування3 14 3" xfId="460"/>
    <cellStyle name="40% – Акцентування3 15" xfId="461"/>
    <cellStyle name="40% – Акцентування3 15 2" xfId="462"/>
    <cellStyle name="40% – Акцентування3 16" xfId="463"/>
    <cellStyle name="40% – Акцентування3 16 2" xfId="464"/>
    <cellStyle name="40% – Акцентування3 17" xfId="465"/>
    <cellStyle name="40% – Акцентування3 18" xfId="466"/>
    <cellStyle name="40% – Акцентування3 19" xfId="467"/>
    <cellStyle name="40% – Акцентування3 2" xfId="468"/>
    <cellStyle name="40% – Акцентування3 2 10" xfId="469"/>
    <cellStyle name="40% – Акцентування3 2 11" xfId="470"/>
    <cellStyle name="40% – Акцентування3 2 2" xfId="471"/>
    <cellStyle name="40% – Акцентування3 2 3" xfId="472"/>
    <cellStyle name="40% – Акцентування3 2 4" xfId="473"/>
    <cellStyle name="40% – Акцентування3 2 5" xfId="474"/>
    <cellStyle name="40% – Акцентування3 2 6" xfId="475"/>
    <cellStyle name="40% – Акцентування3 2 7" xfId="476"/>
    <cellStyle name="40% – Акцентування3 2 8" xfId="477"/>
    <cellStyle name="40% – Акцентування3 2 9" xfId="478"/>
    <cellStyle name="40% – Акцентування3 20" xfId="479"/>
    <cellStyle name="40% – Акцентування3 20 2" xfId="480"/>
    <cellStyle name="40% – Акцентування3 21" xfId="481"/>
    <cellStyle name="40% – Акцентування3 22" xfId="482"/>
    <cellStyle name="40% – Акцентування3 23" xfId="483"/>
    <cellStyle name="40% – Акцентування3 24" xfId="484"/>
    <cellStyle name="40% – Акцентування3 3" xfId="485"/>
    <cellStyle name="40% – Акцентування3 4" xfId="486"/>
    <cellStyle name="40% – Акцентування3 5" xfId="487"/>
    <cellStyle name="40% – Акцентування3 6" xfId="488"/>
    <cellStyle name="40% – Акцентування3 7" xfId="489"/>
    <cellStyle name="40% – Акцентування3 7 2" xfId="490"/>
    <cellStyle name="40% – Акцентування3 7 3" xfId="491"/>
    <cellStyle name="40% – Акцентування3 7 4" xfId="492"/>
    <cellStyle name="40% – Акцентування3 8" xfId="493"/>
    <cellStyle name="40% – Акцентування3 8 2" xfId="494"/>
    <cellStyle name="40% – Акцентування3 8 3" xfId="495"/>
    <cellStyle name="40% – Акцентування3 9" xfId="496"/>
    <cellStyle name="40% – Акцентування3 9 2" xfId="497"/>
    <cellStyle name="40% – Акцентування4" xfId="498"/>
    <cellStyle name="40% – Акцентування4 10" xfId="499"/>
    <cellStyle name="40% – Акцентування4 11" xfId="500"/>
    <cellStyle name="40% – Акцентування4 12" xfId="501"/>
    <cellStyle name="40% – Акцентування4 13" xfId="502"/>
    <cellStyle name="40% – Акцентування4 14" xfId="503"/>
    <cellStyle name="40% – Акцентування4 14 2" xfId="504"/>
    <cellStyle name="40% – Акцентування4 14 3" xfId="505"/>
    <cellStyle name="40% – Акцентування4 15" xfId="506"/>
    <cellStyle name="40% – Акцентування4 15 2" xfId="507"/>
    <cellStyle name="40% – Акцентування4 16" xfId="508"/>
    <cellStyle name="40% – Акцентування4 16 2" xfId="509"/>
    <cellStyle name="40% – Акцентування4 17" xfId="510"/>
    <cellStyle name="40% – Акцентування4 18" xfId="511"/>
    <cellStyle name="40% – Акцентування4 19" xfId="512"/>
    <cellStyle name="40% – Акцентування4 2" xfId="513"/>
    <cellStyle name="40% – Акцентування4 2 10" xfId="514"/>
    <cellStyle name="40% – Акцентування4 2 11" xfId="515"/>
    <cellStyle name="40% – Акцентування4 2 2" xfId="516"/>
    <cellStyle name="40% – Акцентування4 2 3" xfId="517"/>
    <cellStyle name="40% – Акцентування4 2 4" xfId="518"/>
    <cellStyle name="40% – Акцентування4 2 5" xfId="519"/>
    <cellStyle name="40% – Акцентування4 2 6" xfId="520"/>
    <cellStyle name="40% – Акцентування4 2 7" xfId="521"/>
    <cellStyle name="40% – Акцентування4 2 8" xfId="522"/>
    <cellStyle name="40% – Акцентування4 2 9" xfId="523"/>
    <cellStyle name="40% – Акцентування4 20" xfId="524"/>
    <cellStyle name="40% – Акцентування4 20 2" xfId="525"/>
    <cellStyle name="40% – Акцентування4 21" xfId="526"/>
    <cellStyle name="40% – Акцентування4 22" xfId="527"/>
    <cellStyle name="40% – Акцентування4 23" xfId="528"/>
    <cellStyle name="40% – Акцентування4 24" xfId="529"/>
    <cellStyle name="40% – Акцентування4 3" xfId="530"/>
    <cellStyle name="40% – Акцентування4 4" xfId="531"/>
    <cellStyle name="40% – Акцентування4 5" xfId="532"/>
    <cellStyle name="40% – Акцентування4 6" xfId="533"/>
    <cellStyle name="40% – Акцентування4 7" xfId="534"/>
    <cellStyle name="40% – Акцентування4 7 2" xfId="535"/>
    <cellStyle name="40% – Акцентування4 7 3" xfId="536"/>
    <cellStyle name="40% – Акцентування4 7 4" xfId="537"/>
    <cellStyle name="40% – Акцентування4 8" xfId="538"/>
    <cellStyle name="40% – Акцентування4 8 2" xfId="539"/>
    <cellStyle name="40% – Акцентування4 8 3" xfId="540"/>
    <cellStyle name="40% – Акцентування4 9" xfId="541"/>
    <cellStyle name="40% – Акцентування4 9 2" xfId="542"/>
    <cellStyle name="40% – Акцентування5" xfId="543"/>
    <cellStyle name="40% – Акцентування5 10" xfId="544"/>
    <cellStyle name="40% – Акцентування5 11" xfId="545"/>
    <cellStyle name="40% – Акцентування5 12" xfId="546"/>
    <cellStyle name="40% – Акцентування5 13" xfId="547"/>
    <cellStyle name="40% – Акцентування5 14" xfId="548"/>
    <cellStyle name="40% – Акцентування5 14 2" xfId="549"/>
    <cellStyle name="40% – Акцентування5 14 3" xfId="550"/>
    <cellStyle name="40% – Акцентування5 15" xfId="551"/>
    <cellStyle name="40% – Акцентування5 15 2" xfId="552"/>
    <cellStyle name="40% – Акцентування5 16" xfId="553"/>
    <cellStyle name="40% – Акцентування5 16 2" xfId="554"/>
    <cellStyle name="40% – Акцентування5 17" xfId="555"/>
    <cellStyle name="40% – Акцентування5 18" xfId="556"/>
    <cellStyle name="40% – Акцентування5 19" xfId="557"/>
    <cellStyle name="40% – Акцентування5 2" xfId="558"/>
    <cellStyle name="40% – Акцентування5 2 10" xfId="559"/>
    <cellStyle name="40% – Акцентування5 2 11" xfId="560"/>
    <cellStyle name="40% – Акцентування5 2 2" xfId="561"/>
    <cellStyle name="40% – Акцентування5 2 3" xfId="562"/>
    <cellStyle name="40% – Акцентування5 2 4" xfId="563"/>
    <cellStyle name="40% – Акцентування5 2 5" xfId="564"/>
    <cellStyle name="40% – Акцентування5 2 6" xfId="565"/>
    <cellStyle name="40% – Акцентування5 2 7" xfId="566"/>
    <cellStyle name="40% – Акцентування5 2 8" xfId="567"/>
    <cellStyle name="40% – Акцентування5 2 9" xfId="568"/>
    <cellStyle name="40% – Акцентування5 20" xfId="569"/>
    <cellStyle name="40% – Акцентування5 20 2" xfId="570"/>
    <cellStyle name="40% – Акцентування5 21" xfId="571"/>
    <cellStyle name="40% – Акцентування5 22" xfId="572"/>
    <cellStyle name="40% – Акцентування5 23" xfId="573"/>
    <cellStyle name="40% – Акцентування5 24" xfId="574"/>
    <cellStyle name="40% – Акцентування5 3" xfId="575"/>
    <cellStyle name="40% – Акцентування5 4" xfId="576"/>
    <cellStyle name="40% – Акцентування5 5" xfId="577"/>
    <cellStyle name="40% – Акцентування5 6" xfId="578"/>
    <cellStyle name="40% – Акцентування5 7" xfId="579"/>
    <cellStyle name="40% – Акцентування5 7 2" xfId="580"/>
    <cellStyle name="40% – Акцентування5 7 3" xfId="581"/>
    <cellStyle name="40% – Акцентування5 7 4" xfId="582"/>
    <cellStyle name="40% – Акцентування5 8" xfId="583"/>
    <cellStyle name="40% – Акцентування5 8 2" xfId="584"/>
    <cellStyle name="40% – Акцентування5 8 3" xfId="585"/>
    <cellStyle name="40% – Акцентування5 9" xfId="586"/>
    <cellStyle name="40% – Акцентування5 9 2" xfId="587"/>
    <cellStyle name="40% – Акцентування6" xfId="588"/>
    <cellStyle name="40% – Акцентування6 10" xfId="589"/>
    <cellStyle name="40% – Акцентування6 11" xfId="590"/>
    <cellStyle name="40% – Акцентування6 12" xfId="591"/>
    <cellStyle name="40% – Акцентування6 13" xfId="592"/>
    <cellStyle name="40% – Акцентування6 14" xfId="593"/>
    <cellStyle name="40% – Акцентування6 14 2" xfId="594"/>
    <cellStyle name="40% – Акцентування6 14 3" xfId="595"/>
    <cellStyle name="40% – Акцентування6 15" xfId="596"/>
    <cellStyle name="40% – Акцентування6 15 2" xfId="597"/>
    <cellStyle name="40% – Акцентування6 16" xfId="598"/>
    <cellStyle name="40% – Акцентування6 16 2" xfId="599"/>
    <cellStyle name="40% – Акцентування6 17" xfId="600"/>
    <cellStyle name="40% – Акцентування6 18" xfId="601"/>
    <cellStyle name="40% – Акцентування6 19" xfId="602"/>
    <cellStyle name="40% – Акцентування6 2" xfId="603"/>
    <cellStyle name="40% – Акцентування6 2 10" xfId="604"/>
    <cellStyle name="40% – Акцентування6 2 11" xfId="605"/>
    <cellStyle name="40% – Акцентування6 2 2" xfId="606"/>
    <cellStyle name="40% – Акцентування6 2 3" xfId="607"/>
    <cellStyle name="40% – Акцентування6 2 4" xfId="608"/>
    <cellStyle name="40% – Акцентування6 2 5" xfId="609"/>
    <cellStyle name="40% – Акцентування6 2 6" xfId="610"/>
    <cellStyle name="40% – Акцентування6 2 7" xfId="611"/>
    <cellStyle name="40% – Акцентування6 2 8" xfId="612"/>
    <cellStyle name="40% – Акцентування6 2 9" xfId="613"/>
    <cellStyle name="40% – Акцентування6 20" xfId="614"/>
    <cellStyle name="40% – Акцентування6 20 2" xfId="615"/>
    <cellStyle name="40% – Акцентування6 21" xfId="616"/>
    <cellStyle name="40% – Акцентування6 22" xfId="617"/>
    <cellStyle name="40% – Акцентування6 23" xfId="618"/>
    <cellStyle name="40% – Акцентування6 24" xfId="619"/>
    <cellStyle name="40% – Акцентування6 3" xfId="620"/>
    <cellStyle name="40% – Акцентування6 4" xfId="621"/>
    <cellStyle name="40% – Акцентування6 5" xfId="622"/>
    <cellStyle name="40% – Акцентування6 6" xfId="623"/>
    <cellStyle name="40% – Акцентування6 7" xfId="624"/>
    <cellStyle name="40% – Акцентування6 7 2" xfId="625"/>
    <cellStyle name="40% – Акцентування6 7 3" xfId="626"/>
    <cellStyle name="40% – Акцентування6 7 4" xfId="627"/>
    <cellStyle name="40% – Акцентування6 8" xfId="628"/>
    <cellStyle name="40% – Акцентування6 8 2" xfId="629"/>
    <cellStyle name="40% – Акцентування6 8 3" xfId="630"/>
    <cellStyle name="40% – Акцентування6 9" xfId="631"/>
    <cellStyle name="40% – Акцентування6 9 2" xfId="632"/>
    <cellStyle name="40% — Акцент1" xfId="633"/>
    <cellStyle name="40% — Акцент2" xfId="634"/>
    <cellStyle name="40% — Акцент3" xfId="635"/>
    <cellStyle name="40% — Акцент4" xfId="636"/>
    <cellStyle name="40% — Акцент5" xfId="637"/>
    <cellStyle name="40% — Акцент6" xfId="638"/>
    <cellStyle name="60% - Акцент1" xfId="639"/>
    <cellStyle name="60% — акцент1" xfId="640"/>
    <cellStyle name="60% - Акцент1 2" xfId="641"/>
    <cellStyle name="60% - Акцент1_22.12.2020 Додатки бюджет 2021 Коди нові" xfId="642"/>
    <cellStyle name="60% - Акцент2" xfId="643"/>
    <cellStyle name="60% — акцент2" xfId="644"/>
    <cellStyle name="60% - Акцент2 2" xfId="645"/>
    <cellStyle name="60% - Акцент2_22.12.2020 Додатки бюджет 2021 Коди нові" xfId="646"/>
    <cellStyle name="60% - Акцент3" xfId="647"/>
    <cellStyle name="60% — акцент3" xfId="648"/>
    <cellStyle name="60% - Акцент3 2" xfId="649"/>
    <cellStyle name="60% - Акцент3_22.12.2020 Додатки бюджет 2021 Коди нові" xfId="650"/>
    <cellStyle name="60% - Акцент4" xfId="651"/>
    <cellStyle name="60% — акцент4" xfId="652"/>
    <cellStyle name="60% - Акцент4 2" xfId="653"/>
    <cellStyle name="60% - Акцент4_22.12.2020 Додатки бюджет 2021 Коди нові" xfId="654"/>
    <cellStyle name="60% - Акцент5" xfId="655"/>
    <cellStyle name="60% — акцент5" xfId="656"/>
    <cellStyle name="60% - Акцент5 2" xfId="657"/>
    <cellStyle name="60% - Акцент5_22.12.2020 Додатки бюджет 2021 Коди нові" xfId="658"/>
    <cellStyle name="60% - Акцент6" xfId="659"/>
    <cellStyle name="60% — акцент6" xfId="660"/>
    <cellStyle name="60% - Акцент6 2" xfId="661"/>
    <cellStyle name="60% - Акцент6_22.12.2020 Додатки бюджет 2021 Коди нові" xfId="662"/>
    <cellStyle name="60% – Акцентування1" xfId="663"/>
    <cellStyle name="60% – Акцентування1 10" xfId="664"/>
    <cellStyle name="60% – Акцентування1 11" xfId="665"/>
    <cellStyle name="60% – Акцентування1 12" xfId="666"/>
    <cellStyle name="60% – Акцентування1 13" xfId="667"/>
    <cellStyle name="60% – Акцентування1 14" xfId="668"/>
    <cellStyle name="60% – Акцентування1 14 2" xfId="669"/>
    <cellStyle name="60% – Акцентування1 14 3" xfId="670"/>
    <cellStyle name="60% – Акцентування1 15" xfId="671"/>
    <cellStyle name="60% – Акцентування1 15 2" xfId="672"/>
    <cellStyle name="60% – Акцентування1 16" xfId="673"/>
    <cellStyle name="60% – Акцентування1 16 2" xfId="674"/>
    <cellStyle name="60% – Акцентування1 17" xfId="675"/>
    <cellStyle name="60% – Акцентування1 18" xfId="676"/>
    <cellStyle name="60% – Акцентування1 19" xfId="677"/>
    <cellStyle name="60% – Акцентування1 2" xfId="678"/>
    <cellStyle name="60% – Акцентування1 2 10" xfId="679"/>
    <cellStyle name="60% – Акцентування1 2 11" xfId="680"/>
    <cellStyle name="60% – Акцентування1 2 2" xfId="681"/>
    <cellStyle name="60% – Акцентування1 2 3" xfId="682"/>
    <cellStyle name="60% – Акцентування1 2 4" xfId="683"/>
    <cellStyle name="60% – Акцентування1 2 5" xfId="684"/>
    <cellStyle name="60% – Акцентування1 2 6" xfId="685"/>
    <cellStyle name="60% – Акцентування1 2 7" xfId="686"/>
    <cellStyle name="60% – Акцентування1 2 8" xfId="687"/>
    <cellStyle name="60% – Акцентування1 2 9" xfId="688"/>
    <cellStyle name="60% – Акцентування1 20" xfId="689"/>
    <cellStyle name="60% – Акцентування1 20 2" xfId="690"/>
    <cellStyle name="60% – Акцентування1 21" xfId="691"/>
    <cellStyle name="60% – Акцентування1 22" xfId="692"/>
    <cellStyle name="60% – Акцентування1 23" xfId="693"/>
    <cellStyle name="60% – Акцентування1 24" xfId="694"/>
    <cellStyle name="60% – Акцентування1 3" xfId="695"/>
    <cellStyle name="60% – Акцентування1 4" xfId="696"/>
    <cellStyle name="60% – Акцентування1 5" xfId="697"/>
    <cellStyle name="60% – Акцентування1 6" xfId="698"/>
    <cellStyle name="60% – Акцентування1 7" xfId="699"/>
    <cellStyle name="60% – Акцентування1 7 2" xfId="700"/>
    <cellStyle name="60% – Акцентування1 7 3" xfId="701"/>
    <cellStyle name="60% – Акцентування1 7 4" xfId="702"/>
    <cellStyle name="60% – Акцентування1 8" xfId="703"/>
    <cellStyle name="60% – Акцентування1 8 2" xfId="704"/>
    <cellStyle name="60% – Акцентування1 8 3" xfId="705"/>
    <cellStyle name="60% – Акцентування1 9" xfId="706"/>
    <cellStyle name="60% – Акцентування1 9 2" xfId="707"/>
    <cellStyle name="60% – Акцентування2" xfId="708"/>
    <cellStyle name="60% – Акцентування2 10" xfId="709"/>
    <cellStyle name="60% – Акцентування2 11" xfId="710"/>
    <cellStyle name="60% – Акцентування2 12" xfId="711"/>
    <cellStyle name="60% – Акцентування2 13" xfId="712"/>
    <cellStyle name="60% – Акцентування2 14" xfId="713"/>
    <cellStyle name="60% – Акцентування2 14 2" xfId="714"/>
    <cellStyle name="60% – Акцентування2 14 3" xfId="715"/>
    <cellStyle name="60% – Акцентування2 15" xfId="716"/>
    <cellStyle name="60% – Акцентування2 15 2" xfId="717"/>
    <cellStyle name="60% – Акцентування2 16" xfId="718"/>
    <cellStyle name="60% – Акцентування2 16 2" xfId="719"/>
    <cellStyle name="60% – Акцентування2 17" xfId="720"/>
    <cellStyle name="60% – Акцентування2 18" xfId="721"/>
    <cellStyle name="60% – Акцентування2 19" xfId="722"/>
    <cellStyle name="60% – Акцентування2 2" xfId="723"/>
    <cellStyle name="60% – Акцентування2 2 10" xfId="724"/>
    <cellStyle name="60% – Акцентування2 2 11" xfId="725"/>
    <cellStyle name="60% – Акцентування2 2 2" xfId="726"/>
    <cellStyle name="60% – Акцентування2 2 3" xfId="727"/>
    <cellStyle name="60% – Акцентування2 2 4" xfId="728"/>
    <cellStyle name="60% – Акцентування2 2 5" xfId="729"/>
    <cellStyle name="60% – Акцентування2 2 6" xfId="730"/>
    <cellStyle name="60% – Акцентування2 2 7" xfId="731"/>
    <cellStyle name="60% – Акцентування2 2 8" xfId="732"/>
    <cellStyle name="60% – Акцентування2 2 9" xfId="733"/>
    <cellStyle name="60% – Акцентування2 20" xfId="734"/>
    <cellStyle name="60% – Акцентування2 20 2" xfId="735"/>
    <cellStyle name="60% – Акцентування2 21" xfId="736"/>
    <cellStyle name="60% – Акцентування2 22" xfId="737"/>
    <cellStyle name="60% – Акцентування2 23" xfId="738"/>
    <cellStyle name="60% – Акцентування2 24" xfId="739"/>
    <cellStyle name="60% – Акцентування2 3" xfId="740"/>
    <cellStyle name="60% – Акцентування2 4" xfId="741"/>
    <cellStyle name="60% – Акцентування2 5" xfId="742"/>
    <cellStyle name="60% – Акцентування2 6" xfId="743"/>
    <cellStyle name="60% – Акцентування2 7" xfId="744"/>
    <cellStyle name="60% – Акцентування2 7 2" xfId="745"/>
    <cellStyle name="60% – Акцентування2 7 3" xfId="746"/>
    <cellStyle name="60% – Акцентування2 7 4" xfId="747"/>
    <cellStyle name="60% – Акцентування2 8" xfId="748"/>
    <cellStyle name="60% – Акцентування2 8 2" xfId="749"/>
    <cellStyle name="60% – Акцентування2 8 3" xfId="750"/>
    <cellStyle name="60% – Акцентування2 9" xfId="751"/>
    <cellStyle name="60% – Акцентування2 9 2" xfId="752"/>
    <cellStyle name="60% – Акцентування3" xfId="753"/>
    <cellStyle name="60% – Акцентування3 10" xfId="754"/>
    <cellStyle name="60% – Акцентування3 11" xfId="755"/>
    <cellStyle name="60% – Акцентування3 12" xfId="756"/>
    <cellStyle name="60% – Акцентування3 13" xfId="757"/>
    <cellStyle name="60% – Акцентування3 14" xfId="758"/>
    <cellStyle name="60% – Акцентування3 14 2" xfId="759"/>
    <cellStyle name="60% – Акцентування3 14 3" xfId="760"/>
    <cellStyle name="60% – Акцентування3 15" xfId="761"/>
    <cellStyle name="60% – Акцентування3 15 2" xfId="762"/>
    <cellStyle name="60% – Акцентування3 16" xfId="763"/>
    <cellStyle name="60% – Акцентування3 16 2" xfId="764"/>
    <cellStyle name="60% – Акцентування3 17" xfId="765"/>
    <cellStyle name="60% – Акцентування3 18" xfId="766"/>
    <cellStyle name="60% – Акцентування3 19" xfId="767"/>
    <cellStyle name="60% – Акцентування3 2" xfId="768"/>
    <cellStyle name="60% – Акцентування3 2 10" xfId="769"/>
    <cellStyle name="60% – Акцентування3 2 11" xfId="770"/>
    <cellStyle name="60% – Акцентування3 2 2" xfId="771"/>
    <cellStyle name="60% – Акцентування3 2 3" xfId="772"/>
    <cellStyle name="60% – Акцентування3 2 4" xfId="773"/>
    <cellStyle name="60% – Акцентування3 2 5" xfId="774"/>
    <cellStyle name="60% – Акцентування3 2 6" xfId="775"/>
    <cellStyle name="60% – Акцентування3 2 7" xfId="776"/>
    <cellStyle name="60% – Акцентування3 2 8" xfId="777"/>
    <cellStyle name="60% – Акцентування3 2 9" xfId="778"/>
    <cellStyle name="60% – Акцентування3 20" xfId="779"/>
    <cellStyle name="60% – Акцентування3 20 2" xfId="780"/>
    <cellStyle name="60% – Акцентування3 21" xfId="781"/>
    <cellStyle name="60% – Акцентування3 22" xfId="782"/>
    <cellStyle name="60% – Акцентування3 23" xfId="783"/>
    <cellStyle name="60% – Акцентування3 24" xfId="784"/>
    <cellStyle name="60% – Акцентування3 3" xfId="785"/>
    <cellStyle name="60% – Акцентування3 4" xfId="786"/>
    <cellStyle name="60% – Акцентування3 5" xfId="787"/>
    <cellStyle name="60% – Акцентування3 6" xfId="788"/>
    <cellStyle name="60% – Акцентування3 7" xfId="789"/>
    <cellStyle name="60% – Акцентування3 7 2" xfId="790"/>
    <cellStyle name="60% – Акцентування3 7 3" xfId="791"/>
    <cellStyle name="60% – Акцентування3 7 4" xfId="792"/>
    <cellStyle name="60% – Акцентування3 8" xfId="793"/>
    <cellStyle name="60% – Акцентування3 8 2" xfId="794"/>
    <cellStyle name="60% – Акцентування3 8 3" xfId="795"/>
    <cellStyle name="60% – Акцентування3 9" xfId="796"/>
    <cellStyle name="60% – Акцентування3 9 2" xfId="797"/>
    <cellStyle name="60% – Акцентування4" xfId="798"/>
    <cellStyle name="60% – Акцентування4 10" xfId="799"/>
    <cellStyle name="60% – Акцентування4 11" xfId="800"/>
    <cellStyle name="60% – Акцентування4 12" xfId="801"/>
    <cellStyle name="60% – Акцентування4 13" xfId="802"/>
    <cellStyle name="60% – Акцентування4 14" xfId="803"/>
    <cellStyle name="60% – Акцентування4 14 2" xfId="804"/>
    <cellStyle name="60% – Акцентування4 14 3" xfId="805"/>
    <cellStyle name="60% – Акцентування4 15" xfId="806"/>
    <cellStyle name="60% – Акцентування4 15 2" xfId="807"/>
    <cellStyle name="60% – Акцентування4 16" xfId="808"/>
    <cellStyle name="60% – Акцентування4 16 2" xfId="809"/>
    <cellStyle name="60% – Акцентування4 17" xfId="810"/>
    <cellStyle name="60% – Акцентування4 18" xfId="811"/>
    <cellStyle name="60% – Акцентування4 19" xfId="812"/>
    <cellStyle name="60% – Акцентування4 2" xfId="813"/>
    <cellStyle name="60% – Акцентування4 2 10" xfId="814"/>
    <cellStyle name="60% – Акцентування4 2 11" xfId="815"/>
    <cellStyle name="60% – Акцентування4 2 2" xfId="816"/>
    <cellStyle name="60% – Акцентування4 2 3" xfId="817"/>
    <cellStyle name="60% – Акцентування4 2 4" xfId="818"/>
    <cellStyle name="60% – Акцентування4 2 5" xfId="819"/>
    <cellStyle name="60% – Акцентування4 2 6" xfId="820"/>
    <cellStyle name="60% – Акцентування4 2 7" xfId="821"/>
    <cellStyle name="60% – Акцентування4 2 8" xfId="822"/>
    <cellStyle name="60% – Акцентування4 2 9" xfId="823"/>
    <cellStyle name="60% – Акцентування4 20" xfId="824"/>
    <cellStyle name="60% – Акцентування4 20 2" xfId="825"/>
    <cellStyle name="60% – Акцентування4 21" xfId="826"/>
    <cellStyle name="60% – Акцентування4 22" xfId="827"/>
    <cellStyle name="60% – Акцентування4 23" xfId="828"/>
    <cellStyle name="60% – Акцентування4 24" xfId="829"/>
    <cellStyle name="60% – Акцентування4 3" xfId="830"/>
    <cellStyle name="60% – Акцентування4 4" xfId="831"/>
    <cellStyle name="60% – Акцентування4 5" xfId="832"/>
    <cellStyle name="60% – Акцентування4 6" xfId="833"/>
    <cellStyle name="60% – Акцентування4 7" xfId="834"/>
    <cellStyle name="60% – Акцентування4 7 2" xfId="835"/>
    <cellStyle name="60% – Акцентування4 7 3" xfId="836"/>
    <cellStyle name="60% – Акцентування4 7 4" xfId="837"/>
    <cellStyle name="60% – Акцентування4 8" xfId="838"/>
    <cellStyle name="60% – Акцентування4 8 2" xfId="839"/>
    <cellStyle name="60% – Акцентування4 8 3" xfId="840"/>
    <cellStyle name="60% – Акцентування4 9" xfId="841"/>
    <cellStyle name="60% – Акцентування4 9 2" xfId="842"/>
    <cellStyle name="60% – Акцентування5" xfId="843"/>
    <cellStyle name="60% – Акцентування5 10" xfId="844"/>
    <cellStyle name="60% – Акцентування5 11" xfId="845"/>
    <cellStyle name="60% – Акцентування5 12" xfId="846"/>
    <cellStyle name="60% – Акцентування5 13" xfId="847"/>
    <cellStyle name="60% – Акцентування5 14" xfId="848"/>
    <cellStyle name="60% – Акцентування5 14 2" xfId="849"/>
    <cellStyle name="60% – Акцентування5 14 3" xfId="850"/>
    <cellStyle name="60% – Акцентування5 15" xfId="851"/>
    <cellStyle name="60% – Акцентування5 15 2" xfId="852"/>
    <cellStyle name="60% – Акцентування5 16" xfId="853"/>
    <cellStyle name="60% – Акцентування5 16 2" xfId="854"/>
    <cellStyle name="60% – Акцентування5 17" xfId="855"/>
    <cellStyle name="60% – Акцентування5 18" xfId="856"/>
    <cellStyle name="60% – Акцентування5 19" xfId="857"/>
    <cellStyle name="60% – Акцентування5 2" xfId="858"/>
    <cellStyle name="60% – Акцентування5 2 10" xfId="859"/>
    <cellStyle name="60% – Акцентування5 2 11" xfId="860"/>
    <cellStyle name="60% – Акцентування5 2 2" xfId="861"/>
    <cellStyle name="60% – Акцентування5 2 3" xfId="862"/>
    <cellStyle name="60% – Акцентування5 2 4" xfId="863"/>
    <cellStyle name="60% – Акцентування5 2 5" xfId="864"/>
    <cellStyle name="60% – Акцентування5 2 6" xfId="865"/>
    <cellStyle name="60% – Акцентування5 2 7" xfId="866"/>
    <cellStyle name="60% – Акцентування5 2 8" xfId="867"/>
    <cellStyle name="60% – Акцентування5 2 9" xfId="868"/>
    <cellStyle name="60% – Акцентування5 20" xfId="869"/>
    <cellStyle name="60% – Акцентування5 20 2" xfId="870"/>
    <cellStyle name="60% – Акцентування5 21" xfId="871"/>
    <cellStyle name="60% – Акцентування5 22" xfId="872"/>
    <cellStyle name="60% – Акцентування5 23" xfId="873"/>
    <cellStyle name="60% – Акцентування5 24" xfId="874"/>
    <cellStyle name="60% – Акцентування5 3" xfId="875"/>
    <cellStyle name="60% – Акцентування5 4" xfId="876"/>
    <cellStyle name="60% – Акцентування5 5" xfId="877"/>
    <cellStyle name="60% – Акцентування5 6" xfId="878"/>
    <cellStyle name="60% – Акцентування5 7" xfId="879"/>
    <cellStyle name="60% – Акцентування5 7 2" xfId="880"/>
    <cellStyle name="60% – Акцентування5 7 3" xfId="881"/>
    <cellStyle name="60% – Акцентування5 7 4" xfId="882"/>
    <cellStyle name="60% – Акцентування5 8" xfId="883"/>
    <cellStyle name="60% – Акцентування5 8 2" xfId="884"/>
    <cellStyle name="60% – Акцентування5 8 3" xfId="885"/>
    <cellStyle name="60% – Акцентування5 9" xfId="886"/>
    <cellStyle name="60% – Акцентування5 9 2" xfId="887"/>
    <cellStyle name="60% – Акцентування6" xfId="888"/>
    <cellStyle name="60% – Акцентування6 10" xfId="889"/>
    <cellStyle name="60% – Акцентування6 11" xfId="890"/>
    <cellStyle name="60% – Акцентування6 12" xfId="891"/>
    <cellStyle name="60% – Акцентування6 13" xfId="892"/>
    <cellStyle name="60% – Акцентування6 14" xfId="893"/>
    <cellStyle name="60% – Акцентування6 14 2" xfId="894"/>
    <cellStyle name="60% – Акцентування6 14 3" xfId="895"/>
    <cellStyle name="60% – Акцентування6 15" xfId="896"/>
    <cellStyle name="60% – Акцентування6 15 2" xfId="897"/>
    <cellStyle name="60% – Акцентування6 16" xfId="898"/>
    <cellStyle name="60% – Акцентування6 16 2" xfId="899"/>
    <cellStyle name="60% – Акцентування6 17" xfId="900"/>
    <cellStyle name="60% – Акцентування6 18" xfId="901"/>
    <cellStyle name="60% – Акцентування6 19" xfId="902"/>
    <cellStyle name="60% – Акцентування6 2" xfId="903"/>
    <cellStyle name="60% – Акцентування6 2 10" xfId="904"/>
    <cellStyle name="60% – Акцентування6 2 11" xfId="905"/>
    <cellStyle name="60% – Акцентування6 2 2" xfId="906"/>
    <cellStyle name="60% – Акцентування6 2 3" xfId="907"/>
    <cellStyle name="60% – Акцентування6 2 4" xfId="908"/>
    <cellStyle name="60% – Акцентування6 2 5" xfId="909"/>
    <cellStyle name="60% – Акцентування6 2 6" xfId="910"/>
    <cellStyle name="60% – Акцентування6 2 7" xfId="911"/>
    <cellStyle name="60% – Акцентування6 2 8" xfId="912"/>
    <cellStyle name="60% – Акцентування6 2 9" xfId="913"/>
    <cellStyle name="60% – Акцентування6 20" xfId="914"/>
    <cellStyle name="60% – Акцентування6 20 2" xfId="915"/>
    <cellStyle name="60% – Акцентування6 21" xfId="916"/>
    <cellStyle name="60% – Акцентування6 22" xfId="917"/>
    <cellStyle name="60% – Акцентування6 23" xfId="918"/>
    <cellStyle name="60% – Акцентування6 24" xfId="919"/>
    <cellStyle name="60% – Акцентування6 3" xfId="920"/>
    <cellStyle name="60% – Акцентування6 4" xfId="921"/>
    <cellStyle name="60% – Акцентування6 5" xfId="922"/>
    <cellStyle name="60% – Акцентування6 6" xfId="923"/>
    <cellStyle name="60% – Акцентування6 7" xfId="924"/>
    <cellStyle name="60% – Акцентування6 7 2" xfId="925"/>
    <cellStyle name="60% – Акцентування6 7 3" xfId="926"/>
    <cellStyle name="60% – Акцентування6 7 4" xfId="927"/>
    <cellStyle name="60% – Акцентування6 8" xfId="928"/>
    <cellStyle name="60% – Акцентування6 8 2" xfId="929"/>
    <cellStyle name="60% – Акцентування6 8 3" xfId="930"/>
    <cellStyle name="60% – Акцентування6 9" xfId="931"/>
    <cellStyle name="60% – Акцентування6 9 2" xfId="932"/>
    <cellStyle name="60% — Акцент1" xfId="933"/>
    <cellStyle name="60% — Акцент2" xfId="934"/>
    <cellStyle name="60% — Акцент3" xfId="935"/>
    <cellStyle name="60% — Акцент4" xfId="936"/>
    <cellStyle name="60% — Акцент5" xfId="937"/>
    <cellStyle name="60% — Акцент6" xfId="938"/>
    <cellStyle name="Aaia?iue [0]_laroux" xfId="939"/>
    <cellStyle name="Aaia?iue_laroux" xfId="940"/>
    <cellStyle name="C?O" xfId="941"/>
    <cellStyle name="Cena$" xfId="942"/>
    <cellStyle name="CenaZ?" xfId="943"/>
    <cellStyle name="Ceny$" xfId="944"/>
    <cellStyle name="CenyZ?" xfId="945"/>
    <cellStyle name="Comma [0]_1996-1997-план 10 місяців" xfId="946"/>
    <cellStyle name="Comma_1996-1997-план 10 місяців" xfId="947"/>
    <cellStyle name="Currency [0]_1996-1997-план 10 місяців" xfId="948"/>
    <cellStyle name="Currency_1996-1997-план 10 місяців" xfId="949"/>
    <cellStyle name="Data" xfId="950"/>
    <cellStyle name="Dziesietny [0]_Arkusz1" xfId="951"/>
    <cellStyle name="Dziesietny_Arkusz1" xfId="952"/>
    <cellStyle name="Followed Hyperlink" xfId="953"/>
    <cellStyle name="Headline I" xfId="954"/>
    <cellStyle name="Headline II" xfId="955"/>
    <cellStyle name="Headline III" xfId="956"/>
    <cellStyle name="Hyperlink" xfId="957"/>
    <cellStyle name="Iau?iue_laroux" xfId="958"/>
    <cellStyle name="Marza" xfId="959"/>
    <cellStyle name="Marza%" xfId="960"/>
    <cellStyle name="Nazwa" xfId="961"/>
    <cellStyle name="Normal" xfId="962"/>
    <cellStyle name="normalni_laroux" xfId="963"/>
    <cellStyle name="Normalny_A-FOUR TECH" xfId="964"/>
    <cellStyle name="Oeiainiaue [0]_laroux" xfId="965"/>
    <cellStyle name="Oeiainiaue_laroux" xfId="966"/>
    <cellStyle name="TrOds" xfId="967"/>
    <cellStyle name="Tytul" xfId="968"/>
    <cellStyle name="Walutowy [0]_Arkusz1" xfId="969"/>
    <cellStyle name="Walutowy_Arkusz1" xfId="970"/>
    <cellStyle name="Акцент1" xfId="971"/>
    <cellStyle name="Акцент1 2" xfId="972"/>
    <cellStyle name="Акцент2" xfId="973"/>
    <cellStyle name="Акцент2 2" xfId="974"/>
    <cellStyle name="Акцент3" xfId="975"/>
    <cellStyle name="Акцент3 2" xfId="976"/>
    <cellStyle name="Акцент4" xfId="977"/>
    <cellStyle name="Акцент4 2" xfId="978"/>
    <cellStyle name="Акцент5" xfId="979"/>
    <cellStyle name="Акцент5 2" xfId="980"/>
    <cellStyle name="Акцент6" xfId="981"/>
    <cellStyle name="Акцент6 2" xfId="982"/>
    <cellStyle name="Акцентування1" xfId="983"/>
    <cellStyle name="Акцентування1 10" xfId="984"/>
    <cellStyle name="Акцентування1 11" xfId="985"/>
    <cellStyle name="Акцентування1 12" xfId="986"/>
    <cellStyle name="Акцентування1 13" xfId="987"/>
    <cellStyle name="Акцентування1 14" xfId="988"/>
    <cellStyle name="Акцентування1 14 2" xfId="989"/>
    <cellStyle name="Акцентування1 14 3" xfId="990"/>
    <cellStyle name="Акцентування1 15" xfId="991"/>
    <cellStyle name="Акцентування1 15 2" xfId="992"/>
    <cellStyle name="Акцентування1 16" xfId="993"/>
    <cellStyle name="Акцентування1 16 2" xfId="994"/>
    <cellStyle name="Акцентування1 17" xfId="995"/>
    <cellStyle name="Акцентування1 18" xfId="996"/>
    <cellStyle name="Акцентування1 19" xfId="997"/>
    <cellStyle name="Акцентування1 2" xfId="998"/>
    <cellStyle name="Акцентування1 2 10" xfId="999"/>
    <cellStyle name="Акцентування1 2 11" xfId="1000"/>
    <cellStyle name="Акцентування1 2 2" xfId="1001"/>
    <cellStyle name="Акцентування1 2 3" xfId="1002"/>
    <cellStyle name="Акцентування1 2 4" xfId="1003"/>
    <cellStyle name="Акцентування1 2 5" xfId="1004"/>
    <cellStyle name="Акцентування1 2 6" xfId="1005"/>
    <cellStyle name="Акцентування1 2 7" xfId="1006"/>
    <cellStyle name="Акцентування1 2 8" xfId="1007"/>
    <cellStyle name="Акцентування1 2 9" xfId="1008"/>
    <cellStyle name="Акцентування1 20" xfId="1009"/>
    <cellStyle name="Акцентування1 20 2" xfId="1010"/>
    <cellStyle name="Акцентування1 21" xfId="1011"/>
    <cellStyle name="Акцентування1 22" xfId="1012"/>
    <cellStyle name="Акцентування1 23" xfId="1013"/>
    <cellStyle name="Акцентування1 24" xfId="1014"/>
    <cellStyle name="Акцентування1 3" xfId="1015"/>
    <cellStyle name="Акцентування1 4" xfId="1016"/>
    <cellStyle name="Акцентування1 5" xfId="1017"/>
    <cellStyle name="Акцентування1 6" xfId="1018"/>
    <cellStyle name="Акцентування1 7" xfId="1019"/>
    <cellStyle name="Акцентування1 7 2" xfId="1020"/>
    <cellStyle name="Акцентування1 7 3" xfId="1021"/>
    <cellStyle name="Акцентування1 7 4" xfId="1022"/>
    <cellStyle name="Акцентування1 8" xfId="1023"/>
    <cellStyle name="Акцентування1 8 2" xfId="1024"/>
    <cellStyle name="Акцентування1 8 3" xfId="1025"/>
    <cellStyle name="Акцентування1 9" xfId="1026"/>
    <cellStyle name="Акцентування1 9 2" xfId="1027"/>
    <cellStyle name="Акцентування2" xfId="1028"/>
    <cellStyle name="Акцентування2 10" xfId="1029"/>
    <cellStyle name="Акцентування2 11" xfId="1030"/>
    <cellStyle name="Акцентування2 12" xfId="1031"/>
    <cellStyle name="Акцентування2 13" xfId="1032"/>
    <cellStyle name="Акцентування2 14" xfId="1033"/>
    <cellStyle name="Акцентування2 14 2" xfId="1034"/>
    <cellStyle name="Акцентування2 14 3" xfId="1035"/>
    <cellStyle name="Акцентування2 15" xfId="1036"/>
    <cellStyle name="Акцентування2 15 2" xfId="1037"/>
    <cellStyle name="Акцентування2 16" xfId="1038"/>
    <cellStyle name="Акцентування2 16 2" xfId="1039"/>
    <cellStyle name="Акцентування2 17" xfId="1040"/>
    <cellStyle name="Акцентування2 18" xfId="1041"/>
    <cellStyle name="Акцентування2 19" xfId="1042"/>
    <cellStyle name="Акцентування2 2" xfId="1043"/>
    <cellStyle name="Акцентування2 2 10" xfId="1044"/>
    <cellStyle name="Акцентування2 2 11" xfId="1045"/>
    <cellStyle name="Акцентування2 2 2" xfId="1046"/>
    <cellStyle name="Акцентування2 2 3" xfId="1047"/>
    <cellStyle name="Акцентування2 2 4" xfId="1048"/>
    <cellStyle name="Акцентування2 2 5" xfId="1049"/>
    <cellStyle name="Акцентування2 2 6" xfId="1050"/>
    <cellStyle name="Акцентування2 2 7" xfId="1051"/>
    <cellStyle name="Акцентування2 2 8" xfId="1052"/>
    <cellStyle name="Акцентування2 2 9" xfId="1053"/>
    <cellStyle name="Акцентування2 20" xfId="1054"/>
    <cellStyle name="Акцентування2 20 2" xfId="1055"/>
    <cellStyle name="Акцентування2 21" xfId="1056"/>
    <cellStyle name="Акцентування2 22" xfId="1057"/>
    <cellStyle name="Акцентування2 23" xfId="1058"/>
    <cellStyle name="Акцентування2 24" xfId="1059"/>
    <cellStyle name="Акцентування2 3" xfId="1060"/>
    <cellStyle name="Акцентування2 4" xfId="1061"/>
    <cellStyle name="Акцентування2 5" xfId="1062"/>
    <cellStyle name="Акцентування2 6" xfId="1063"/>
    <cellStyle name="Акцентування2 7" xfId="1064"/>
    <cellStyle name="Акцентування2 7 2" xfId="1065"/>
    <cellStyle name="Акцентування2 7 3" xfId="1066"/>
    <cellStyle name="Акцентування2 7 4" xfId="1067"/>
    <cellStyle name="Акцентування2 8" xfId="1068"/>
    <cellStyle name="Акцентування2 8 2" xfId="1069"/>
    <cellStyle name="Акцентування2 8 3" xfId="1070"/>
    <cellStyle name="Акцентування2 9" xfId="1071"/>
    <cellStyle name="Акцентування2 9 2" xfId="1072"/>
    <cellStyle name="Акцентування3" xfId="1073"/>
    <cellStyle name="Акцентування3 10" xfId="1074"/>
    <cellStyle name="Акцентування3 11" xfId="1075"/>
    <cellStyle name="Акцентування3 12" xfId="1076"/>
    <cellStyle name="Акцентування3 13" xfId="1077"/>
    <cellStyle name="Акцентування3 14" xfId="1078"/>
    <cellStyle name="Акцентування3 14 2" xfId="1079"/>
    <cellStyle name="Акцентування3 14 3" xfId="1080"/>
    <cellStyle name="Акцентування3 15" xfId="1081"/>
    <cellStyle name="Акцентування3 15 2" xfId="1082"/>
    <cellStyle name="Акцентування3 16" xfId="1083"/>
    <cellStyle name="Акцентування3 16 2" xfId="1084"/>
    <cellStyle name="Акцентування3 17" xfId="1085"/>
    <cellStyle name="Акцентування3 18" xfId="1086"/>
    <cellStyle name="Акцентування3 19" xfId="1087"/>
    <cellStyle name="Акцентування3 2" xfId="1088"/>
    <cellStyle name="Акцентування3 2 10" xfId="1089"/>
    <cellStyle name="Акцентування3 2 11" xfId="1090"/>
    <cellStyle name="Акцентування3 2 2" xfId="1091"/>
    <cellStyle name="Акцентування3 2 3" xfId="1092"/>
    <cellStyle name="Акцентування3 2 4" xfId="1093"/>
    <cellStyle name="Акцентування3 2 5" xfId="1094"/>
    <cellStyle name="Акцентування3 2 6" xfId="1095"/>
    <cellStyle name="Акцентування3 2 7" xfId="1096"/>
    <cellStyle name="Акцентування3 2 8" xfId="1097"/>
    <cellStyle name="Акцентування3 2 9" xfId="1098"/>
    <cellStyle name="Акцентування3 20" xfId="1099"/>
    <cellStyle name="Акцентування3 20 2" xfId="1100"/>
    <cellStyle name="Акцентування3 21" xfId="1101"/>
    <cellStyle name="Акцентування3 22" xfId="1102"/>
    <cellStyle name="Акцентування3 23" xfId="1103"/>
    <cellStyle name="Акцентування3 24" xfId="1104"/>
    <cellStyle name="Акцентування3 3" xfId="1105"/>
    <cellStyle name="Акцентування3 4" xfId="1106"/>
    <cellStyle name="Акцентування3 5" xfId="1107"/>
    <cellStyle name="Акцентування3 6" xfId="1108"/>
    <cellStyle name="Акцентування3 7" xfId="1109"/>
    <cellStyle name="Акцентування3 7 2" xfId="1110"/>
    <cellStyle name="Акцентування3 7 3" xfId="1111"/>
    <cellStyle name="Акцентування3 7 4" xfId="1112"/>
    <cellStyle name="Акцентування3 8" xfId="1113"/>
    <cellStyle name="Акцентування3 8 2" xfId="1114"/>
    <cellStyle name="Акцентування3 8 3" xfId="1115"/>
    <cellStyle name="Акцентування3 9" xfId="1116"/>
    <cellStyle name="Акцентування3 9 2" xfId="1117"/>
    <cellStyle name="Акцентування4" xfId="1118"/>
    <cellStyle name="Акцентування4 10" xfId="1119"/>
    <cellStyle name="Акцентування4 11" xfId="1120"/>
    <cellStyle name="Акцентування4 12" xfId="1121"/>
    <cellStyle name="Акцентування4 13" xfId="1122"/>
    <cellStyle name="Акцентування4 14" xfId="1123"/>
    <cellStyle name="Акцентування4 14 2" xfId="1124"/>
    <cellStyle name="Акцентування4 14 3" xfId="1125"/>
    <cellStyle name="Акцентування4 15" xfId="1126"/>
    <cellStyle name="Акцентування4 15 2" xfId="1127"/>
    <cellStyle name="Акцентування4 16" xfId="1128"/>
    <cellStyle name="Акцентування4 16 2" xfId="1129"/>
    <cellStyle name="Акцентування4 17" xfId="1130"/>
    <cellStyle name="Акцентування4 18" xfId="1131"/>
    <cellStyle name="Акцентування4 19" xfId="1132"/>
    <cellStyle name="Акцентування4 2" xfId="1133"/>
    <cellStyle name="Акцентування4 2 10" xfId="1134"/>
    <cellStyle name="Акцентування4 2 11" xfId="1135"/>
    <cellStyle name="Акцентування4 2 2" xfId="1136"/>
    <cellStyle name="Акцентування4 2 3" xfId="1137"/>
    <cellStyle name="Акцентування4 2 4" xfId="1138"/>
    <cellStyle name="Акцентування4 2 5" xfId="1139"/>
    <cellStyle name="Акцентування4 2 6" xfId="1140"/>
    <cellStyle name="Акцентування4 2 7" xfId="1141"/>
    <cellStyle name="Акцентування4 2 8" xfId="1142"/>
    <cellStyle name="Акцентування4 2 9" xfId="1143"/>
    <cellStyle name="Акцентування4 20" xfId="1144"/>
    <cellStyle name="Акцентування4 20 2" xfId="1145"/>
    <cellStyle name="Акцентування4 21" xfId="1146"/>
    <cellStyle name="Акцентування4 22" xfId="1147"/>
    <cellStyle name="Акцентування4 23" xfId="1148"/>
    <cellStyle name="Акцентування4 24" xfId="1149"/>
    <cellStyle name="Акцентування4 3" xfId="1150"/>
    <cellStyle name="Акцентування4 4" xfId="1151"/>
    <cellStyle name="Акцентування4 5" xfId="1152"/>
    <cellStyle name="Акцентування4 6" xfId="1153"/>
    <cellStyle name="Акцентування4 7" xfId="1154"/>
    <cellStyle name="Акцентування4 7 2" xfId="1155"/>
    <cellStyle name="Акцентування4 7 3" xfId="1156"/>
    <cellStyle name="Акцентування4 7 4" xfId="1157"/>
    <cellStyle name="Акцентування4 8" xfId="1158"/>
    <cellStyle name="Акцентування4 8 2" xfId="1159"/>
    <cellStyle name="Акцентування4 8 3" xfId="1160"/>
    <cellStyle name="Акцентування4 9" xfId="1161"/>
    <cellStyle name="Акцентування4 9 2" xfId="1162"/>
    <cellStyle name="Акцентування5" xfId="1163"/>
    <cellStyle name="Акцентування5 10" xfId="1164"/>
    <cellStyle name="Акцентування5 11" xfId="1165"/>
    <cellStyle name="Акцентування5 12" xfId="1166"/>
    <cellStyle name="Акцентування5 13" xfId="1167"/>
    <cellStyle name="Акцентування5 14" xfId="1168"/>
    <cellStyle name="Акцентування5 14 2" xfId="1169"/>
    <cellStyle name="Акцентування5 14 3" xfId="1170"/>
    <cellStyle name="Акцентування5 15" xfId="1171"/>
    <cellStyle name="Акцентування5 15 2" xfId="1172"/>
    <cellStyle name="Акцентування5 16" xfId="1173"/>
    <cellStyle name="Акцентування5 16 2" xfId="1174"/>
    <cellStyle name="Акцентування5 17" xfId="1175"/>
    <cellStyle name="Акцентування5 18" xfId="1176"/>
    <cellStyle name="Акцентування5 19" xfId="1177"/>
    <cellStyle name="Акцентування5 2" xfId="1178"/>
    <cellStyle name="Акцентування5 2 10" xfId="1179"/>
    <cellStyle name="Акцентування5 2 11" xfId="1180"/>
    <cellStyle name="Акцентування5 2 2" xfId="1181"/>
    <cellStyle name="Акцентування5 2 3" xfId="1182"/>
    <cellStyle name="Акцентування5 2 4" xfId="1183"/>
    <cellStyle name="Акцентування5 2 5" xfId="1184"/>
    <cellStyle name="Акцентування5 2 6" xfId="1185"/>
    <cellStyle name="Акцентування5 2 7" xfId="1186"/>
    <cellStyle name="Акцентування5 2 8" xfId="1187"/>
    <cellStyle name="Акцентування5 2 9" xfId="1188"/>
    <cellStyle name="Акцентування5 20" xfId="1189"/>
    <cellStyle name="Акцентування5 20 2" xfId="1190"/>
    <cellStyle name="Акцентування5 21" xfId="1191"/>
    <cellStyle name="Акцентування5 22" xfId="1192"/>
    <cellStyle name="Акцентування5 23" xfId="1193"/>
    <cellStyle name="Акцентування5 24" xfId="1194"/>
    <cellStyle name="Акцентування5 3" xfId="1195"/>
    <cellStyle name="Акцентування5 4" xfId="1196"/>
    <cellStyle name="Акцентування5 5" xfId="1197"/>
    <cellStyle name="Акцентування5 6" xfId="1198"/>
    <cellStyle name="Акцентування5 7" xfId="1199"/>
    <cellStyle name="Акцентування5 7 2" xfId="1200"/>
    <cellStyle name="Акцентування5 7 3" xfId="1201"/>
    <cellStyle name="Акцентування5 7 4" xfId="1202"/>
    <cellStyle name="Акцентування5 8" xfId="1203"/>
    <cellStyle name="Акцентування5 8 2" xfId="1204"/>
    <cellStyle name="Акцентування5 8 3" xfId="1205"/>
    <cellStyle name="Акцентування5 9" xfId="1206"/>
    <cellStyle name="Акцентування5 9 2" xfId="1207"/>
    <cellStyle name="Акцентування6" xfId="1208"/>
    <cellStyle name="Акцентування6 10" xfId="1209"/>
    <cellStyle name="Акцентування6 11" xfId="1210"/>
    <cellStyle name="Акцентування6 12" xfId="1211"/>
    <cellStyle name="Акцентування6 13" xfId="1212"/>
    <cellStyle name="Акцентування6 14" xfId="1213"/>
    <cellStyle name="Акцентування6 14 2" xfId="1214"/>
    <cellStyle name="Акцентування6 14 3" xfId="1215"/>
    <cellStyle name="Акцентування6 15" xfId="1216"/>
    <cellStyle name="Акцентування6 15 2" xfId="1217"/>
    <cellStyle name="Акцентування6 16" xfId="1218"/>
    <cellStyle name="Акцентування6 16 2" xfId="1219"/>
    <cellStyle name="Акцентування6 17" xfId="1220"/>
    <cellStyle name="Акцентування6 18" xfId="1221"/>
    <cellStyle name="Акцентування6 19" xfId="1222"/>
    <cellStyle name="Акцентування6 2" xfId="1223"/>
    <cellStyle name="Акцентування6 2 10" xfId="1224"/>
    <cellStyle name="Акцентування6 2 11" xfId="1225"/>
    <cellStyle name="Акцентування6 2 2" xfId="1226"/>
    <cellStyle name="Акцентування6 2 3" xfId="1227"/>
    <cellStyle name="Акцентування6 2 4" xfId="1228"/>
    <cellStyle name="Акцентування6 2 5" xfId="1229"/>
    <cellStyle name="Акцентування6 2 6" xfId="1230"/>
    <cellStyle name="Акцентування6 2 7" xfId="1231"/>
    <cellStyle name="Акцентування6 2 8" xfId="1232"/>
    <cellStyle name="Акцентування6 2 9" xfId="1233"/>
    <cellStyle name="Акцентування6 20" xfId="1234"/>
    <cellStyle name="Акцентування6 20 2" xfId="1235"/>
    <cellStyle name="Акцентування6 21" xfId="1236"/>
    <cellStyle name="Акцентування6 22" xfId="1237"/>
    <cellStyle name="Акцентування6 23" xfId="1238"/>
    <cellStyle name="Акцентування6 24" xfId="1239"/>
    <cellStyle name="Акцентування6 3" xfId="1240"/>
    <cellStyle name="Акцентування6 4" xfId="1241"/>
    <cellStyle name="Акцентування6 5" xfId="1242"/>
    <cellStyle name="Акцентування6 6" xfId="1243"/>
    <cellStyle name="Акцентування6 7" xfId="1244"/>
    <cellStyle name="Акцентування6 7 2" xfId="1245"/>
    <cellStyle name="Акцентування6 7 3" xfId="1246"/>
    <cellStyle name="Акцентування6 7 4" xfId="1247"/>
    <cellStyle name="Акцентування6 8" xfId="1248"/>
    <cellStyle name="Акцентування6 8 2" xfId="1249"/>
    <cellStyle name="Акцентування6 8 3" xfId="1250"/>
    <cellStyle name="Акцентування6 9" xfId="1251"/>
    <cellStyle name="Акцентування6 9 2" xfId="1252"/>
    <cellStyle name="Ввід" xfId="1253"/>
    <cellStyle name="Ввід 10" xfId="1254"/>
    <cellStyle name="Ввід 11" xfId="1255"/>
    <cellStyle name="Ввід 12" xfId="1256"/>
    <cellStyle name="Ввід 13" xfId="1257"/>
    <cellStyle name="Ввід 14" xfId="1258"/>
    <cellStyle name="Ввід 14 2" xfId="1259"/>
    <cellStyle name="Ввід 14 3" xfId="1260"/>
    <cellStyle name="Ввід 15" xfId="1261"/>
    <cellStyle name="Ввід 15 2" xfId="1262"/>
    <cellStyle name="Ввід 16" xfId="1263"/>
    <cellStyle name="Ввід 16 2" xfId="1264"/>
    <cellStyle name="Ввід 17" xfId="1265"/>
    <cellStyle name="Ввід 18" xfId="1266"/>
    <cellStyle name="Ввід 19" xfId="1267"/>
    <cellStyle name="Ввід 2" xfId="1268"/>
    <cellStyle name="Ввід 2 10" xfId="1269"/>
    <cellStyle name="Ввід 2 11" xfId="1270"/>
    <cellStyle name="Ввід 2 2" xfId="1271"/>
    <cellStyle name="Ввід 2 3" xfId="1272"/>
    <cellStyle name="Ввід 2 4" xfId="1273"/>
    <cellStyle name="Ввід 2 5" xfId="1274"/>
    <cellStyle name="Ввід 2 6" xfId="1275"/>
    <cellStyle name="Ввід 2 7" xfId="1276"/>
    <cellStyle name="Ввід 2 8" xfId="1277"/>
    <cellStyle name="Ввід 2 9" xfId="1278"/>
    <cellStyle name="Ввід 20" xfId="1279"/>
    <cellStyle name="Ввід 20 2" xfId="1280"/>
    <cellStyle name="Ввід 21" xfId="1281"/>
    <cellStyle name="Ввід 22" xfId="1282"/>
    <cellStyle name="Ввід 23" xfId="1283"/>
    <cellStyle name="Ввід 24" xfId="1284"/>
    <cellStyle name="Ввід 3" xfId="1285"/>
    <cellStyle name="Ввід 4" xfId="1286"/>
    <cellStyle name="Ввід 5" xfId="1287"/>
    <cellStyle name="Ввід 6" xfId="1288"/>
    <cellStyle name="Ввід 7" xfId="1289"/>
    <cellStyle name="Ввід 7 2" xfId="1290"/>
    <cellStyle name="Ввід 7 3" xfId="1291"/>
    <cellStyle name="Ввід 7 4" xfId="1292"/>
    <cellStyle name="Ввід 8" xfId="1293"/>
    <cellStyle name="Ввід 8 2" xfId="1294"/>
    <cellStyle name="Ввід 8 3" xfId="1295"/>
    <cellStyle name="Ввід 9" xfId="1296"/>
    <cellStyle name="Ввід 9 2" xfId="1297"/>
    <cellStyle name="Ввод" xfId="1298"/>
    <cellStyle name="Ввод  2" xfId="1299"/>
    <cellStyle name="Percent" xfId="1300"/>
    <cellStyle name="Відсотковий 2" xfId="1301"/>
    <cellStyle name="Вывод" xfId="1302"/>
    <cellStyle name="Вывод 2" xfId="1303"/>
    <cellStyle name="Вычисление" xfId="1304"/>
    <cellStyle name="Вычисление 2" xfId="1305"/>
    <cellStyle name="Гарний 2" xfId="1306"/>
    <cellStyle name="Hyperlink" xfId="1307"/>
    <cellStyle name="Currency" xfId="1308"/>
    <cellStyle name="Currency [0]" xfId="1309"/>
    <cellStyle name="Грошовий 2" xfId="1310"/>
    <cellStyle name="Добре" xfId="1311"/>
    <cellStyle name="Добре 10" xfId="1312"/>
    <cellStyle name="Добре 11" xfId="1313"/>
    <cellStyle name="Добре 12" xfId="1314"/>
    <cellStyle name="Добре 13" xfId="1315"/>
    <cellStyle name="Добре 14" xfId="1316"/>
    <cellStyle name="Добре 14 2" xfId="1317"/>
    <cellStyle name="Добре 14 3" xfId="1318"/>
    <cellStyle name="Добре 15" xfId="1319"/>
    <cellStyle name="Добре 15 2" xfId="1320"/>
    <cellStyle name="Добре 16" xfId="1321"/>
    <cellStyle name="Добре 16 2" xfId="1322"/>
    <cellStyle name="Добре 17" xfId="1323"/>
    <cellStyle name="Добре 18" xfId="1324"/>
    <cellStyle name="Добре 19" xfId="1325"/>
    <cellStyle name="Добре 2" xfId="1326"/>
    <cellStyle name="Добре 2 10" xfId="1327"/>
    <cellStyle name="Добре 2 11" xfId="1328"/>
    <cellStyle name="Добре 2 2" xfId="1329"/>
    <cellStyle name="Добре 2 3" xfId="1330"/>
    <cellStyle name="Добре 2 4" xfId="1331"/>
    <cellStyle name="Добре 2 5" xfId="1332"/>
    <cellStyle name="Добре 2 6" xfId="1333"/>
    <cellStyle name="Добре 2 7" xfId="1334"/>
    <cellStyle name="Добре 2 8" xfId="1335"/>
    <cellStyle name="Добре 2 9" xfId="1336"/>
    <cellStyle name="Добре 20" xfId="1337"/>
    <cellStyle name="Добре 20 2" xfId="1338"/>
    <cellStyle name="Добре 21" xfId="1339"/>
    <cellStyle name="Добре 22" xfId="1340"/>
    <cellStyle name="Добре 23" xfId="1341"/>
    <cellStyle name="Добре 24" xfId="1342"/>
    <cellStyle name="Добре 3" xfId="1343"/>
    <cellStyle name="Добре 4" xfId="1344"/>
    <cellStyle name="Добре 5" xfId="1345"/>
    <cellStyle name="Добре 6" xfId="1346"/>
    <cellStyle name="Добре 7" xfId="1347"/>
    <cellStyle name="Добре 7 2" xfId="1348"/>
    <cellStyle name="Добре 7 3" xfId="1349"/>
    <cellStyle name="Добре 7 4" xfId="1350"/>
    <cellStyle name="Добре 8" xfId="1351"/>
    <cellStyle name="Добре 8 2" xfId="1352"/>
    <cellStyle name="Добре 8 3" xfId="1353"/>
    <cellStyle name="Добре 9" xfId="1354"/>
    <cellStyle name="Добре 9 2" xfId="1355"/>
    <cellStyle name="Заголовок" xfId="1356"/>
    <cellStyle name="Заголовок 1" xfId="1357"/>
    <cellStyle name="Заголовок 1 10" xfId="1358"/>
    <cellStyle name="Заголовок 1 11" xfId="1359"/>
    <cellStyle name="Заголовок 1 12" xfId="1360"/>
    <cellStyle name="Заголовок 1 13" xfId="1361"/>
    <cellStyle name="Заголовок 1 14" xfId="1362"/>
    <cellStyle name="Заголовок 1 14 2" xfId="1363"/>
    <cellStyle name="Заголовок 1 14 3" xfId="1364"/>
    <cellStyle name="Заголовок 1 15" xfId="1365"/>
    <cellStyle name="Заголовок 1 15 2" xfId="1366"/>
    <cellStyle name="Заголовок 1 16" xfId="1367"/>
    <cellStyle name="Заголовок 1 16 2" xfId="1368"/>
    <cellStyle name="Заголовок 1 17" xfId="1369"/>
    <cellStyle name="Заголовок 1 18" xfId="1370"/>
    <cellStyle name="Заголовок 1 19" xfId="1371"/>
    <cellStyle name="Заголовок 1 2" xfId="1372"/>
    <cellStyle name="Заголовок 1 2 10" xfId="1373"/>
    <cellStyle name="Заголовок 1 2 11" xfId="1374"/>
    <cellStyle name="Заголовок 1 2 2" xfId="1375"/>
    <cellStyle name="Заголовок 1 2 3" xfId="1376"/>
    <cellStyle name="Заголовок 1 2 4" xfId="1377"/>
    <cellStyle name="Заголовок 1 2 5" xfId="1378"/>
    <cellStyle name="Заголовок 1 2 6" xfId="1379"/>
    <cellStyle name="Заголовок 1 2 7" xfId="1380"/>
    <cellStyle name="Заголовок 1 2 8" xfId="1381"/>
    <cellStyle name="Заголовок 1 2 9" xfId="1382"/>
    <cellStyle name="Заголовок 1 20" xfId="1383"/>
    <cellStyle name="Заголовок 1 20 2" xfId="1384"/>
    <cellStyle name="Заголовок 1 21" xfId="1385"/>
    <cellStyle name="Заголовок 1 22" xfId="1386"/>
    <cellStyle name="Заголовок 1 23" xfId="1387"/>
    <cellStyle name="Заголовок 1 24" xfId="1388"/>
    <cellStyle name="Заголовок 1 25" xfId="1389"/>
    <cellStyle name="Заголовок 1 26" xfId="1390"/>
    <cellStyle name="Заголовок 1 3" xfId="1391"/>
    <cellStyle name="Заголовок 1 4" xfId="1392"/>
    <cellStyle name="Заголовок 1 5" xfId="1393"/>
    <cellStyle name="Заголовок 1 6" xfId="1394"/>
    <cellStyle name="Заголовок 1 7" xfId="1395"/>
    <cellStyle name="Заголовок 1 7 2" xfId="1396"/>
    <cellStyle name="Заголовок 1 7 3" xfId="1397"/>
    <cellStyle name="Заголовок 1 7 4" xfId="1398"/>
    <cellStyle name="Заголовок 1 8" xfId="1399"/>
    <cellStyle name="Заголовок 1 8 2" xfId="1400"/>
    <cellStyle name="Заголовок 1 8 3" xfId="1401"/>
    <cellStyle name="Заголовок 1 9" xfId="1402"/>
    <cellStyle name="Заголовок 1 9 2" xfId="1403"/>
    <cellStyle name="Заголовок 2" xfId="1404"/>
    <cellStyle name="Заголовок 2 10" xfId="1405"/>
    <cellStyle name="Заголовок 2 11" xfId="1406"/>
    <cellStyle name="Заголовок 2 12" xfId="1407"/>
    <cellStyle name="Заголовок 2 13" xfId="1408"/>
    <cellStyle name="Заголовок 2 14" xfId="1409"/>
    <cellStyle name="Заголовок 2 14 2" xfId="1410"/>
    <cellStyle name="Заголовок 2 14 3" xfId="1411"/>
    <cellStyle name="Заголовок 2 15" xfId="1412"/>
    <cellStyle name="Заголовок 2 15 2" xfId="1413"/>
    <cellStyle name="Заголовок 2 16" xfId="1414"/>
    <cellStyle name="Заголовок 2 16 2" xfId="1415"/>
    <cellStyle name="Заголовок 2 17" xfId="1416"/>
    <cellStyle name="Заголовок 2 18" xfId="1417"/>
    <cellStyle name="Заголовок 2 19" xfId="1418"/>
    <cellStyle name="Заголовок 2 2" xfId="1419"/>
    <cellStyle name="Заголовок 2 2 10" xfId="1420"/>
    <cellStyle name="Заголовок 2 2 11" xfId="1421"/>
    <cellStyle name="Заголовок 2 2 12" xfId="1422"/>
    <cellStyle name="Заголовок 2 2 2" xfId="1423"/>
    <cellStyle name="Заголовок 2 2 3" xfId="1424"/>
    <cellStyle name="Заголовок 2 2 4" xfId="1425"/>
    <cellStyle name="Заголовок 2 2 5" xfId="1426"/>
    <cellStyle name="Заголовок 2 2 6" xfId="1427"/>
    <cellStyle name="Заголовок 2 2 7" xfId="1428"/>
    <cellStyle name="Заголовок 2 2 8" xfId="1429"/>
    <cellStyle name="Заголовок 2 2 9" xfId="1430"/>
    <cellStyle name="Заголовок 2 20" xfId="1431"/>
    <cellStyle name="Заголовок 2 20 2" xfId="1432"/>
    <cellStyle name="Заголовок 2 21" xfId="1433"/>
    <cellStyle name="Заголовок 2 22" xfId="1434"/>
    <cellStyle name="Заголовок 2 23" xfId="1435"/>
    <cellStyle name="Заголовок 2 24" xfId="1436"/>
    <cellStyle name="Заголовок 2 25" xfId="1437"/>
    <cellStyle name="Заголовок 2 3" xfId="1438"/>
    <cellStyle name="Заголовок 2 4" xfId="1439"/>
    <cellStyle name="Заголовок 2 5" xfId="1440"/>
    <cellStyle name="Заголовок 2 6" xfId="1441"/>
    <cellStyle name="Заголовок 2 7" xfId="1442"/>
    <cellStyle name="Заголовок 2 7 2" xfId="1443"/>
    <cellStyle name="Заголовок 2 7 3" xfId="1444"/>
    <cellStyle name="Заголовок 2 7 4" xfId="1445"/>
    <cellStyle name="Заголовок 2 8" xfId="1446"/>
    <cellStyle name="Заголовок 2 8 2" xfId="1447"/>
    <cellStyle name="Заголовок 2 8 3" xfId="1448"/>
    <cellStyle name="Заголовок 2 9" xfId="1449"/>
    <cellStyle name="Заголовок 2 9 2" xfId="1450"/>
    <cellStyle name="Заголовок 3" xfId="1451"/>
    <cellStyle name="Заголовок 3 10" xfId="1452"/>
    <cellStyle name="Заголовок 3 11" xfId="1453"/>
    <cellStyle name="Заголовок 3 12" xfId="1454"/>
    <cellStyle name="Заголовок 3 13" xfId="1455"/>
    <cellStyle name="Заголовок 3 14" xfId="1456"/>
    <cellStyle name="Заголовок 3 14 2" xfId="1457"/>
    <cellStyle name="Заголовок 3 14 3" xfId="1458"/>
    <cellStyle name="Заголовок 3 15" xfId="1459"/>
    <cellStyle name="Заголовок 3 15 2" xfId="1460"/>
    <cellStyle name="Заголовок 3 16" xfId="1461"/>
    <cellStyle name="Заголовок 3 16 2" xfId="1462"/>
    <cellStyle name="Заголовок 3 17" xfId="1463"/>
    <cellStyle name="Заголовок 3 18" xfId="1464"/>
    <cellStyle name="Заголовок 3 19" xfId="1465"/>
    <cellStyle name="Заголовок 3 2" xfId="1466"/>
    <cellStyle name="Заголовок 3 2 10" xfId="1467"/>
    <cellStyle name="Заголовок 3 2 11" xfId="1468"/>
    <cellStyle name="Заголовок 3 2 2" xfId="1469"/>
    <cellStyle name="Заголовок 3 2 3" xfId="1470"/>
    <cellStyle name="Заголовок 3 2 4" xfId="1471"/>
    <cellStyle name="Заголовок 3 2 5" xfId="1472"/>
    <cellStyle name="Заголовок 3 2 6" xfId="1473"/>
    <cellStyle name="Заголовок 3 2 7" xfId="1474"/>
    <cellStyle name="Заголовок 3 2 8" xfId="1475"/>
    <cellStyle name="Заголовок 3 2 9" xfId="1476"/>
    <cellStyle name="Заголовок 3 20" xfId="1477"/>
    <cellStyle name="Заголовок 3 20 2" xfId="1478"/>
    <cellStyle name="Заголовок 3 21" xfId="1479"/>
    <cellStyle name="Заголовок 3 22" xfId="1480"/>
    <cellStyle name="Заголовок 3 23" xfId="1481"/>
    <cellStyle name="Заголовок 3 24" xfId="1482"/>
    <cellStyle name="Заголовок 3 25" xfId="1483"/>
    <cellStyle name="Заголовок 3 26" xfId="1484"/>
    <cellStyle name="Заголовок 3 3" xfId="1485"/>
    <cellStyle name="Заголовок 3 4" xfId="1486"/>
    <cellStyle name="Заголовок 3 5" xfId="1487"/>
    <cellStyle name="Заголовок 3 6" xfId="1488"/>
    <cellStyle name="Заголовок 3 7" xfId="1489"/>
    <cellStyle name="Заголовок 3 7 2" xfId="1490"/>
    <cellStyle name="Заголовок 3 7 3" xfId="1491"/>
    <cellStyle name="Заголовок 3 7 4" xfId="1492"/>
    <cellStyle name="Заголовок 3 8" xfId="1493"/>
    <cellStyle name="Заголовок 3 8 2" xfId="1494"/>
    <cellStyle name="Заголовок 3 8 3" xfId="1495"/>
    <cellStyle name="Заголовок 3 9" xfId="1496"/>
    <cellStyle name="Заголовок 3 9 2" xfId="1497"/>
    <cellStyle name="Заголовок 4" xfId="1498"/>
    <cellStyle name="Заголовок 4 10" xfId="1499"/>
    <cellStyle name="Заголовок 4 11" xfId="1500"/>
    <cellStyle name="Заголовок 4 12" xfId="1501"/>
    <cellStyle name="Заголовок 4 13" xfId="1502"/>
    <cellStyle name="Заголовок 4 14" xfId="1503"/>
    <cellStyle name="Заголовок 4 14 2" xfId="1504"/>
    <cellStyle name="Заголовок 4 14 3" xfId="1505"/>
    <cellStyle name="Заголовок 4 15" xfId="1506"/>
    <cellStyle name="Заголовок 4 15 2" xfId="1507"/>
    <cellStyle name="Заголовок 4 16" xfId="1508"/>
    <cellStyle name="Заголовок 4 16 2" xfId="1509"/>
    <cellStyle name="Заголовок 4 17" xfId="1510"/>
    <cellStyle name="Заголовок 4 18" xfId="1511"/>
    <cellStyle name="Заголовок 4 19" xfId="1512"/>
    <cellStyle name="Заголовок 4 2" xfId="1513"/>
    <cellStyle name="Заголовок 4 2 10" xfId="1514"/>
    <cellStyle name="Заголовок 4 2 11" xfId="1515"/>
    <cellStyle name="Заголовок 4 2 2" xfId="1516"/>
    <cellStyle name="Заголовок 4 2 3" xfId="1517"/>
    <cellStyle name="Заголовок 4 2 4" xfId="1518"/>
    <cellStyle name="Заголовок 4 2 5" xfId="1519"/>
    <cellStyle name="Заголовок 4 2 6" xfId="1520"/>
    <cellStyle name="Заголовок 4 2 7" xfId="1521"/>
    <cellStyle name="Заголовок 4 2 8" xfId="1522"/>
    <cellStyle name="Заголовок 4 2 9" xfId="1523"/>
    <cellStyle name="Заголовок 4 20" xfId="1524"/>
    <cellStyle name="Заголовок 4 20 2" xfId="1525"/>
    <cellStyle name="Заголовок 4 21" xfId="1526"/>
    <cellStyle name="Заголовок 4 22" xfId="1527"/>
    <cellStyle name="Заголовок 4 23" xfId="1528"/>
    <cellStyle name="Заголовок 4 24" xfId="1529"/>
    <cellStyle name="Заголовок 4 25" xfId="1530"/>
    <cellStyle name="Заголовок 4 26" xfId="1531"/>
    <cellStyle name="Заголовок 4 3" xfId="1532"/>
    <cellStyle name="Заголовок 4 4" xfId="1533"/>
    <cellStyle name="Заголовок 4 5" xfId="1534"/>
    <cellStyle name="Заголовок 4 6" xfId="1535"/>
    <cellStyle name="Заголовок 4 7" xfId="1536"/>
    <cellStyle name="Заголовок 4 7 2" xfId="1537"/>
    <cellStyle name="Заголовок 4 7 3" xfId="1538"/>
    <cellStyle name="Заголовок 4 7 4" xfId="1539"/>
    <cellStyle name="Заголовок 4 8" xfId="1540"/>
    <cellStyle name="Заголовок 4 8 2" xfId="1541"/>
    <cellStyle name="Заголовок 4 8 3" xfId="1542"/>
    <cellStyle name="Заголовок 4 9" xfId="1543"/>
    <cellStyle name="Заголовок 4 9 2" xfId="1544"/>
    <cellStyle name="Звичайний 10" xfId="1545"/>
    <cellStyle name="Звичайний 10 2" xfId="1546"/>
    <cellStyle name="Звичайний 10 2 2" xfId="1547"/>
    <cellStyle name="Звичайний 10 3" xfId="1548"/>
    <cellStyle name="Звичайний 10 3 2" xfId="1549"/>
    <cellStyle name="Звичайний 10 4" xfId="1550"/>
    <cellStyle name="Звичайний 10 4 2" xfId="1551"/>
    <cellStyle name="Звичайний 10 5" xfId="1552"/>
    <cellStyle name="Звичайний 10_Прогноз" xfId="1553"/>
    <cellStyle name="Звичайний 11" xfId="1554"/>
    <cellStyle name="Звичайний 11 2" xfId="1555"/>
    <cellStyle name="Звичайний 11 2 2" xfId="1556"/>
    <cellStyle name="Звичайний 11 3" xfId="1557"/>
    <cellStyle name="Звичайний 11 3 2" xfId="1558"/>
    <cellStyle name="Звичайний 11 4" xfId="1559"/>
    <cellStyle name="Звичайний 11_Прогноз" xfId="1560"/>
    <cellStyle name="Звичайний 12" xfId="1561"/>
    <cellStyle name="Звичайний 12 2" xfId="1562"/>
    <cellStyle name="Звичайний 12 2 2" xfId="1563"/>
    <cellStyle name="Звичайний 12_Прогноз" xfId="1564"/>
    <cellStyle name="Звичайний 13" xfId="1565"/>
    <cellStyle name="Звичайний 13 2" xfId="1566"/>
    <cellStyle name="Звичайний 13 2 2" xfId="1567"/>
    <cellStyle name="Звичайний 13 3" xfId="1568"/>
    <cellStyle name="Звичайний 13_Прогноз" xfId="1569"/>
    <cellStyle name="Звичайний 14" xfId="1570"/>
    <cellStyle name="Звичайний 15" xfId="1571"/>
    <cellStyle name="Звичайний 16" xfId="1572"/>
    <cellStyle name="Звичайний 16 10" xfId="1573"/>
    <cellStyle name="Звичайний 16 11" xfId="1574"/>
    <cellStyle name="Звичайний 16 2" xfId="1575"/>
    <cellStyle name="Звичайний 16 3" xfId="1576"/>
    <cellStyle name="Звичайний 16 4" xfId="1577"/>
    <cellStyle name="Звичайний 16 5" xfId="1578"/>
    <cellStyle name="Звичайний 16 6" xfId="1579"/>
    <cellStyle name="Звичайний 16 7" xfId="1580"/>
    <cellStyle name="Звичайний 16 8" xfId="1581"/>
    <cellStyle name="Звичайний 16 9" xfId="1582"/>
    <cellStyle name="Звичайний 16_Прогноз" xfId="1583"/>
    <cellStyle name="Звичайний 17" xfId="1584"/>
    <cellStyle name="Звичайний 18" xfId="1585"/>
    <cellStyle name="Звичайний 19" xfId="1586"/>
    <cellStyle name="Звичайний 2" xfId="1587"/>
    <cellStyle name="Звичайний 2 10" xfId="1588"/>
    <cellStyle name="Звичайний 2 10 2" xfId="1589"/>
    <cellStyle name="Звичайний 2 11" xfId="1590"/>
    <cellStyle name="Звичайний 2 11 2" xfId="1591"/>
    <cellStyle name="Звичайний 2 12" xfId="1592"/>
    <cellStyle name="Звичайний 2 12 2" xfId="1593"/>
    <cellStyle name="Звичайний 2 12 3" xfId="1594"/>
    <cellStyle name="Звичайний 2 13" xfId="1595"/>
    <cellStyle name="Звичайний 2 13 2" xfId="1596"/>
    <cellStyle name="Звичайний 2 13 3" xfId="1597"/>
    <cellStyle name="Звичайний 2 14" xfId="1598"/>
    <cellStyle name="Звичайний 2 14 2" xfId="1599"/>
    <cellStyle name="Звичайний 2 14 2 2" xfId="1600"/>
    <cellStyle name="Звичайний 2 14 2 2 2" xfId="1601"/>
    <cellStyle name="Звичайний 2 14 2 2 2 2" xfId="1602"/>
    <cellStyle name="Звичайний 2 14 2 2 2 2 2" xfId="1603"/>
    <cellStyle name="Звичайний 2 14 2 2 2 2 2 2" xfId="1604"/>
    <cellStyle name="Звичайний 2 14 2 2 2 2 2 2 2" xfId="1605"/>
    <cellStyle name="Звичайний 2 14 2 2 2 2 2 2 2 2" xfId="1606"/>
    <cellStyle name="Звичайний 2 14 2 2 2 2 2 2 2 2 2" xfId="1607"/>
    <cellStyle name="Звичайний 2 14 2 2 2 2 2 2 2 2 3" xfId="1608"/>
    <cellStyle name="Звичайний 2 14 2 2 2 2 2 2 2 2 4" xfId="1609"/>
    <cellStyle name="Звичайний 2 14 2 2 2 2 2 2 2 3" xfId="1610"/>
    <cellStyle name="Звичайний 2 14 2 2 2 2 2 2 2 3 2" xfId="1611"/>
    <cellStyle name="Звичайний 2 14 2 2 2 2 2 2 3" xfId="1612"/>
    <cellStyle name="Звичайний 2 14 2 2 2 2 2 2 4" xfId="1613"/>
    <cellStyle name="Звичайний 2 14 2 2 2 2 2 2 5" xfId="1614"/>
    <cellStyle name="Звичайний 2 14 2 2 2 2 2 3" xfId="1615"/>
    <cellStyle name="Звичайний 2 14 2 2 2 2 2 3 2" xfId="1616"/>
    <cellStyle name="Звичайний 2 14 2 2 2 2 2 3 3" xfId="1617"/>
    <cellStyle name="Звичайний 2 14 2 2 2 2 2 3 4" xfId="1618"/>
    <cellStyle name="Звичайний 2 14 2 2 2 2 2 4" xfId="1619"/>
    <cellStyle name="Звичайний 2 14 2 2 2 2 2 4 2" xfId="1620"/>
    <cellStyle name="Звичайний 2 14 2 2 2 2 3" xfId="1621"/>
    <cellStyle name="Звичайний 2 14 2 2 2 2 3 2" xfId="1622"/>
    <cellStyle name="Звичайний 2 14 2 2 2 2 3 2 2" xfId="1623"/>
    <cellStyle name="Звичайний 2 14 2 2 2 2 3 2 3" xfId="1624"/>
    <cellStyle name="Звичайний 2 14 2 2 2 2 3 2 4" xfId="1625"/>
    <cellStyle name="Звичайний 2 14 2 2 2 2 3 3" xfId="1626"/>
    <cellStyle name="Звичайний 2 14 2 2 2 2 3 3 2" xfId="1627"/>
    <cellStyle name="Звичайний 2 14 2 2 2 2 4" xfId="1628"/>
    <cellStyle name="Звичайний 2 14 2 2 2 2 5" xfId="1629"/>
    <cellStyle name="Звичайний 2 14 2 2 2 2 6" xfId="1630"/>
    <cellStyle name="Звичайний 2 14 2 2 2 3" xfId="1631"/>
    <cellStyle name="Звичайний 2 14 2 2 2 3 2" xfId="1632"/>
    <cellStyle name="Звичайний 2 14 2 2 2 3 2 2" xfId="1633"/>
    <cellStyle name="Звичайний 2 14 2 2 2 3 2 2 2" xfId="1634"/>
    <cellStyle name="Звичайний 2 14 2 2 2 3 2 3" xfId="1635"/>
    <cellStyle name="Звичайний 2 14 2 2 2 3 2 3 2" xfId="1636"/>
    <cellStyle name="Звичайний 2 14 2 2 2 3 3" xfId="1637"/>
    <cellStyle name="Звичайний 2 14 2 2 2 3 4" xfId="1638"/>
    <cellStyle name="Звичайний 2 14 2 2 2 4" xfId="1639"/>
    <cellStyle name="Звичайний 2 14 2 2 2 4 2" xfId="1640"/>
    <cellStyle name="Звичайний 2 14 2 2 2 5" xfId="1641"/>
    <cellStyle name="Звичайний 2 14 2 2 2 5 2" xfId="1642"/>
    <cellStyle name="Звичайний 2 14 2 2 3" xfId="1643"/>
    <cellStyle name="Звичайний 2 14 2 2 4" xfId="1644"/>
    <cellStyle name="Звичайний 2 14 2 2 5" xfId="1645"/>
    <cellStyle name="Звичайний 2 14 2 2 5 2" xfId="1646"/>
    <cellStyle name="Звичайний 2 14 2 2 5 2 2" xfId="1647"/>
    <cellStyle name="Звичайний 2 14 2 2 5 2 3" xfId="1648"/>
    <cellStyle name="Звичайний 2 14 2 2 5 2 4" xfId="1649"/>
    <cellStyle name="Звичайний 2 14 2 2 5 3" xfId="1650"/>
    <cellStyle name="Звичайний 2 14 2 2 5 3 2" xfId="1651"/>
    <cellStyle name="Звичайний 2 14 2 2 6" xfId="1652"/>
    <cellStyle name="Звичайний 2 14 2 2 7" xfId="1653"/>
    <cellStyle name="Звичайний 2 14 2 2 8" xfId="1654"/>
    <cellStyle name="Звичайний 2 14 2 3" xfId="1655"/>
    <cellStyle name="Звичайний 2 14 2 3 2" xfId="1656"/>
    <cellStyle name="Звичайний 2 14 2 3 2 2" xfId="1657"/>
    <cellStyle name="Звичайний 2 14 2 3 2 2 2" xfId="1658"/>
    <cellStyle name="Звичайний 2 14 2 3 3" xfId="1659"/>
    <cellStyle name="Звичайний 2 14 2 4" xfId="1660"/>
    <cellStyle name="Звичайний 2 14 2 4 2" xfId="1661"/>
    <cellStyle name="Звичайний 2 14 2 5" xfId="1662"/>
    <cellStyle name="Звичайний 2 14 2 5 2" xfId="1663"/>
    <cellStyle name="Звичайний 2 14 2 5 2 2" xfId="1664"/>
    <cellStyle name="Звичайний 2 14 2 5 2 2 2" xfId="1665"/>
    <cellStyle name="Звичайний 2 14 2 5 2 3" xfId="1666"/>
    <cellStyle name="Звичайний 2 14 2 5 2 3 2" xfId="1667"/>
    <cellStyle name="Звичайний 2 14 2 5 3" xfId="1668"/>
    <cellStyle name="Звичайний 2 14 2 5 4" xfId="1669"/>
    <cellStyle name="Звичайний 2 14 2 6" xfId="1670"/>
    <cellStyle name="Звичайний 2 14 2 6 2" xfId="1671"/>
    <cellStyle name="Звичайний 2 14 2 7" xfId="1672"/>
    <cellStyle name="Звичайний 2 14 2 7 2" xfId="1673"/>
    <cellStyle name="Звичайний 2 14 3" xfId="1674"/>
    <cellStyle name="Звичайний 2 14 3 2" xfId="1675"/>
    <cellStyle name="Звичайний 2 14 3 2 2" xfId="1676"/>
    <cellStyle name="Звичайний 2 14 3 2 3" xfId="1677"/>
    <cellStyle name="Звичайний 2 14 4" xfId="1678"/>
    <cellStyle name="Звичайний 2 14 5" xfId="1679"/>
    <cellStyle name="Звичайний 2 14 6" xfId="1680"/>
    <cellStyle name="Звичайний 2 14 6 2" xfId="1681"/>
    <cellStyle name="Звичайний 2 14 6 2 2" xfId="1682"/>
    <cellStyle name="Звичайний 2 14 6 2 3" xfId="1683"/>
    <cellStyle name="Звичайний 2 14 6 2 4" xfId="1684"/>
    <cellStyle name="Звичайний 2 14 6 3" xfId="1685"/>
    <cellStyle name="Звичайний 2 14 6 3 2" xfId="1686"/>
    <cellStyle name="Звичайний 2 14 7" xfId="1687"/>
    <cellStyle name="Звичайний 2 14 8" xfId="1688"/>
    <cellStyle name="Звичайний 2 14 9" xfId="1689"/>
    <cellStyle name="Звичайний 2 15" xfId="1690"/>
    <cellStyle name="Звичайний 2 16" xfId="1691"/>
    <cellStyle name="Звичайний 2 17" xfId="1692"/>
    <cellStyle name="Звичайний 2 18" xfId="1693"/>
    <cellStyle name="Звичайний 2 19" xfId="1694"/>
    <cellStyle name="Звичайний 2 2" xfId="1695"/>
    <cellStyle name="Звичайний 2 2 2" xfId="1696"/>
    <cellStyle name="Звичайний 2 20" xfId="1697"/>
    <cellStyle name="Звичайний 2 20 2" xfId="1698"/>
    <cellStyle name="Звичайний 2 20 2 2" xfId="1699"/>
    <cellStyle name="Звичайний 2 20 2 2 2" xfId="1700"/>
    <cellStyle name="Звичайний 2 20 2 3" xfId="1701"/>
    <cellStyle name="Звичайний 2 20 2 3 2" xfId="1702"/>
    <cellStyle name="Звичайний 2 20 3" xfId="1703"/>
    <cellStyle name="Звичайний 2 20 4" xfId="1704"/>
    <cellStyle name="Звичайний 2 21" xfId="1705"/>
    <cellStyle name="Звичайний 2 21 2" xfId="1706"/>
    <cellStyle name="Звичайний 2 22" xfId="1707"/>
    <cellStyle name="Звичайний 2 22 2" xfId="1708"/>
    <cellStyle name="Звичайний 2 23" xfId="1709"/>
    <cellStyle name="Звичайний 2 23 2" xfId="1710"/>
    <cellStyle name="Звичайний 2 23 2 2" xfId="1711"/>
    <cellStyle name="Звичайний 2 23 2 2 2" xfId="1712"/>
    <cellStyle name="Звичайний 2 23 2 2 2 2" xfId="1713"/>
    <cellStyle name="Звичайний 2 23 2 2 2 2 2" xfId="1714"/>
    <cellStyle name="Звичайний 2 23 2 2 2 2 3" xfId="1715"/>
    <cellStyle name="Звичайний 2 23 2 2 3" xfId="1716"/>
    <cellStyle name="Звичайний 2 23 2 2 4" xfId="1717"/>
    <cellStyle name="Звичайний 2 23 2 3" xfId="1718"/>
    <cellStyle name="Звичайний 2 23 2 3 2" xfId="1719"/>
    <cellStyle name="Звичайний 2 23 2 3 3" xfId="1720"/>
    <cellStyle name="Звичайний 2 23 3" xfId="1721"/>
    <cellStyle name="Звичайний 2 23 3 2" xfId="1722"/>
    <cellStyle name="Звичайний 2 23 3 2 2" xfId="1723"/>
    <cellStyle name="Звичайний 2 23 3 2 3" xfId="1724"/>
    <cellStyle name="Звичайний 2 23 4" xfId="1725"/>
    <cellStyle name="Звичайний 2 23 5" xfId="1726"/>
    <cellStyle name="Звичайний 2 24" xfId="1727"/>
    <cellStyle name="Звичайний 2 24 2" xfId="1728"/>
    <cellStyle name="Звичайний 2 24 2 2" xfId="1729"/>
    <cellStyle name="Звичайний 2 24 2 2 2" xfId="1730"/>
    <cellStyle name="Звичайний 2 24 2 2 3" xfId="1731"/>
    <cellStyle name="Звичайний 2 24 3" xfId="1732"/>
    <cellStyle name="Звичайний 2 24 4" xfId="1733"/>
    <cellStyle name="Звичайний 2 25" xfId="1734"/>
    <cellStyle name="Звичайний 2 26" xfId="1735"/>
    <cellStyle name="Звичайний 2 26 2" xfId="1736"/>
    <cellStyle name="Звичайний 2 26 3" xfId="1737"/>
    <cellStyle name="Звичайний 2 27" xfId="1738"/>
    <cellStyle name="Звичайний 2 28" xfId="1739"/>
    <cellStyle name="Звичайний 2 28 2" xfId="1740"/>
    <cellStyle name="Звичайний 2 28 3" xfId="1741"/>
    <cellStyle name="Звичайний 2 29" xfId="1742"/>
    <cellStyle name="Звичайний 2 29 2" xfId="1743"/>
    <cellStyle name="Звичайний 2 29 2 2" xfId="1744"/>
    <cellStyle name="Звичайний 2 29 2 2 2" xfId="1745"/>
    <cellStyle name="Звичайний 2 29 2 2 2 2" xfId="1746"/>
    <cellStyle name="Звичайний 2 29 2 2 2 2 2" xfId="1747"/>
    <cellStyle name="Звичайний 2 29 2 2 3" xfId="1748"/>
    <cellStyle name="Звичайний 2 29 2 3" xfId="1749"/>
    <cellStyle name="Звичайний 2 29 2 3 2" xfId="1750"/>
    <cellStyle name="Звичайний 2 29 3" xfId="1751"/>
    <cellStyle name="Звичайний 2 29 3 2" xfId="1752"/>
    <cellStyle name="Звичайний 2 29 3 2 2" xfId="1753"/>
    <cellStyle name="Звичайний 2 29 4" xfId="1754"/>
    <cellStyle name="Звичайний 2 3" xfId="1755"/>
    <cellStyle name="Звичайний 2 3 10" xfId="1756"/>
    <cellStyle name="Звичайний 2 3 11" xfId="1757"/>
    <cellStyle name="Звичайний 2 3 12" xfId="1758"/>
    <cellStyle name="Звичайний 2 3 13" xfId="1759"/>
    <cellStyle name="Звичайний 2 3 14" xfId="1760"/>
    <cellStyle name="Звичайний 2 3 15" xfId="1761"/>
    <cellStyle name="Звичайний 2 3 16" xfId="1762"/>
    <cellStyle name="Звичайний 2 3 17" xfId="1763"/>
    <cellStyle name="Звичайний 2 3 18" xfId="1764"/>
    <cellStyle name="Звичайний 2 3 19" xfId="1765"/>
    <cellStyle name="Звичайний 2 3 2" xfId="1766"/>
    <cellStyle name="Звичайний 2 3 20" xfId="1767"/>
    <cellStyle name="Звичайний 2 3 3" xfId="1768"/>
    <cellStyle name="Звичайний 2 3 4" xfId="1769"/>
    <cellStyle name="Звичайний 2 3 5" xfId="1770"/>
    <cellStyle name="Звичайний 2 3 6" xfId="1771"/>
    <cellStyle name="Звичайний 2 3 7" xfId="1772"/>
    <cellStyle name="Звичайний 2 3 8" xfId="1773"/>
    <cellStyle name="Звичайний 2 3 9" xfId="1774"/>
    <cellStyle name="Звичайний 2 30" xfId="1775"/>
    <cellStyle name="Звичайний 2 31" xfId="1776"/>
    <cellStyle name="Звичайний 2 32" xfId="1777"/>
    <cellStyle name="Звичайний 2 33" xfId="1778"/>
    <cellStyle name="Звичайний 2 4" xfId="1779"/>
    <cellStyle name="Звичайний 2 4 10" xfId="1780"/>
    <cellStyle name="Звичайний 2 4 11" xfId="1781"/>
    <cellStyle name="Звичайний 2 4 2" xfId="1782"/>
    <cellStyle name="Звичайний 2 4 3" xfId="1783"/>
    <cellStyle name="Звичайний 2 4 4" xfId="1784"/>
    <cellStyle name="Звичайний 2 4 5" xfId="1785"/>
    <cellStyle name="Звичайний 2 4 6" xfId="1786"/>
    <cellStyle name="Звичайний 2 4 7" xfId="1787"/>
    <cellStyle name="Звичайний 2 4 8" xfId="1788"/>
    <cellStyle name="Звичайний 2 4 9" xfId="1789"/>
    <cellStyle name="Звичайний 2 5" xfId="1790"/>
    <cellStyle name="Звичайний 2 5 2" xfId="1791"/>
    <cellStyle name="Звичайний 2 6" xfId="1792"/>
    <cellStyle name="Звичайний 2 6 2" xfId="1793"/>
    <cellStyle name="Звичайний 2 7" xfId="1794"/>
    <cellStyle name="Звичайний 2 7 2" xfId="1795"/>
    <cellStyle name="Звичайний 2 8" xfId="1796"/>
    <cellStyle name="Звичайний 2 8 2" xfId="1797"/>
    <cellStyle name="Звичайний 2 9" xfId="1798"/>
    <cellStyle name="Звичайний 2 9 2" xfId="1799"/>
    <cellStyle name="Звичайний 2_22.12.2020 Додатки бюджет 2021 Коди нові" xfId="1800"/>
    <cellStyle name="Звичайний 20" xfId="1801"/>
    <cellStyle name="Звичайний 21" xfId="1802"/>
    <cellStyle name="Звичайний 21 2" xfId="1803"/>
    <cellStyle name="Звичайний 22" xfId="1804"/>
    <cellStyle name="Звичайний 22 2" xfId="1805"/>
    <cellStyle name="Звичайний 23" xfId="1806"/>
    <cellStyle name="Звичайний 23 2" xfId="1807"/>
    <cellStyle name="Звичайний 24" xfId="1808"/>
    <cellStyle name="Звичайний 24 2" xfId="1809"/>
    <cellStyle name="Звичайний 25" xfId="1810"/>
    <cellStyle name="Звичайний 25 2" xfId="1811"/>
    <cellStyle name="Звичайний 26" xfId="1812"/>
    <cellStyle name="Звичайний 26 2" xfId="1813"/>
    <cellStyle name="Звичайний 27" xfId="1814"/>
    <cellStyle name="Звичайний 27 2" xfId="1815"/>
    <cellStyle name="Звичайний 28" xfId="1816"/>
    <cellStyle name="Звичайний 28 2" xfId="1817"/>
    <cellStyle name="Звичайний 29" xfId="1818"/>
    <cellStyle name="Звичайний 29 2" xfId="1819"/>
    <cellStyle name="Звичайний 3" xfId="1820"/>
    <cellStyle name="Звичайний 3 10" xfId="1821"/>
    <cellStyle name="Звичайний 3 11" xfId="1822"/>
    <cellStyle name="Звичайний 3 12" xfId="1823"/>
    <cellStyle name="Звичайний 3 13" xfId="1824"/>
    <cellStyle name="Звичайний 3 14" xfId="1825"/>
    <cellStyle name="Звичайний 3 15" xfId="1826"/>
    <cellStyle name="Звичайний 3 16" xfId="1827"/>
    <cellStyle name="Звичайний 3 17" xfId="1828"/>
    <cellStyle name="Звичайний 3 18" xfId="1829"/>
    <cellStyle name="Звичайний 3 19" xfId="1830"/>
    <cellStyle name="Звичайний 3 2" xfId="1831"/>
    <cellStyle name="Звичайний 3 20" xfId="1832"/>
    <cellStyle name="Звичайний 3 21" xfId="1833"/>
    <cellStyle name="Звичайний 3 22" xfId="1834"/>
    <cellStyle name="Звичайний 3 23" xfId="1835"/>
    <cellStyle name="Звичайний 3 24" xfId="1836"/>
    <cellStyle name="Звичайний 3 25" xfId="1837"/>
    <cellStyle name="Звичайний 3 26" xfId="1838"/>
    <cellStyle name="Звичайний 3 3" xfId="1839"/>
    <cellStyle name="Звичайний 3 4" xfId="1840"/>
    <cellStyle name="Звичайний 3 5" xfId="1841"/>
    <cellStyle name="Звичайний 3 6" xfId="1842"/>
    <cellStyle name="Звичайний 3 7" xfId="1843"/>
    <cellStyle name="Звичайний 3 8" xfId="1844"/>
    <cellStyle name="Звичайний 3 9" xfId="1845"/>
    <cellStyle name="Звичайний 3_22.12.2020 Додатки бюджет 2021 Коди нові" xfId="1846"/>
    <cellStyle name="Звичайний 30" xfId="1847"/>
    <cellStyle name="Звичайний 30 2" xfId="1848"/>
    <cellStyle name="Звичайний 31" xfId="1849"/>
    <cellStyle name="Звичайний 31 2" xfId="1850"/>
    <cellStyle name="Звичайний 32" xfId="1851"/>
    <cellStyle name="Звичайний 32 2" xfId="1852"/>
    <cellStyle name="Звичайний 33" xfId="1853"/>
    <cellStyle name="Звичайний 33 2" xfId="1854"/>
    <cellStyle name="Звичайний 34" xfId="1855"/>
    <cellStyle name="Звичайний 34 2" xfId="1856"/>
    <cellStyle name="Звичайний 35" xfId="1857"/>
    <cellStyle name="Звичайний 35 2" xfId="1858"/>
    <cellStyle name="Звичайний 36" xfId="1859"/>
    <cellStyle name="Звичайний 37" xfId="1860"/>
    <cellStyle name="Звичайний 38" xfId="1861"/>
    <cellStyle name="Звичайний 39" xfId="1862"/>
    <cellStyle name="Звичайний 4" xfId="1863"/>
    <cellStyle name="Звичайний 40" xfId="1864"/>
    <cellStyle name="Звичайний 41" xfId="1865"/>
    <cellStyle name="Звичайний 42" xfId="1866"/>
    <cellStyle name="Звичайний 5" xfId="1867"/>
    <cellStyle name="Звичайний 5 10" xfId="1868"/>
    <cellStyle name="Звичайний 5 11" xfId="1869"/>
    <cellStyle name="Звичайний 5 12" xfId="1870"/>
    <cellStyle name="Звичайний 5 13" xfId="1871"/>
    <cellStyle name="Звичайний 5 14" xfId="1872"/>
    <cellStyle name="Звичайний 5 15" xfId="1873"/>
    <cellStyle name="Звичайний 5 16" xfId="1874"/>
    <cellStyle name="Звичайний 5 17" xfId="1875"/>
    <cellStyle name="Звичайний 5 18" xfId="1876"/>
    <cellStyle name="Звичайний 5 19" xfId="1877"/>
    <cellStyle name="Звичайний 5 2" xfId="1878"/>
    <cellStyle name="Звичайний 5 20" xfId="1879"/>
    <cellStyle name="Звичайний 5 21" xfId="1880"/>
    <cellStyle name="Звичайний 5 22" xfId="1881"/>
    <cellStyle name="Звичайний 5 23" xfId="1882"/>
    <cellStyle name="Звичайний 5 24" xfId="1883"/>
    <cellStyle name="Звичайний 5 25" xfId="1884"/>
    <cellStyle name="Звичайний 5 3" xfId="1885"/>
    <cellStyle name="Звичайний 5 4" xfId="1886"/>
    <cellStyle name="Звичайний 5 5" xfId="1887"/>
    <cellStyle name="Звичайний 5 6" xfId="1888"/>
    <cellStyle name="Звичайний 5 7" xfId="1889"/>
    <cellStyle name="Звичайний 5 8" xfId="1890"/>
    <cellStyle name="Звичайний 5 9" xfId="1891"/>
    <cellStyle name="Звичайний 5_Прогноз" xfId="1892"/>
    <cellStyle name="Звичайний 6" xfId="1893"/>
    <cellStyle name="Звичайний 6 10" xfId="1894"/>
    <cellStyle name="Звичайний 6 10 2" xfId="1895"/>
    <cellStyle name="Звичайний 6 11" xfId="1896"/>
    <cellStyle name="Звичайний 6 11 2" xfId="1897"/>
    <cellStyle name="Звичайний 6 12" xfId="1898"/>
    <cellStyle name="Звичайний 6 12 2" xfId="1899"/>
    <cellStyle name="Звичайний 6 13" xfId="1900"/>
    <cellStyle name="Звичайний 6 13 2" xfId="1901"/>
    <cellStyle name="Звичайний 6 14" xfId="1902"/>
    <cellStyle name="Звичайний 6 14 2" xfId="1903"/>
    <cellStyle name="Звичайний 6 15" xfId="1904"/>
    <cellStyle name="Звичайний 6 15 2" xfId="1905"/>
    <cellStyle name="Звичайний 6 16" xfId="1906"/>
    <cellStyle name="Звичайний 6 16 2" xfId="1907"/>
    <cellStyle name="Звичайний 6 17" xfId="1908"/>
    <cellStyle name="Звичайний 6 17 2" xfId="1909"/>
    <cellStyle name="Звичайний 6 18" xfId="1910"/>
    <cellStyle name="Звичайний 6 18 2" xfId="1911"/>
    <cellStyle name="Звичайний 6 19" xfId="1912"/>
    <cellStyle name="Звичайний 6 2" xfId="1913"/>
    <cellStyle name="Звичайний 6 2 2" xfId="1914"/>
    <cellStyle name="Звичайний 6 3" xfId="1915"/>
    <cellStyle name="Звичайний 6 3 2" xfId="1916"/>
    <cellStyle name="Звичайний 6 4" xfId="1917"/>
    <cellStyle name="Звичайний 6 4 2" xfId="1918"/>
    <cellStyle name="Звичайний 6 5" xfId="1919"/>
    <cellStyle name="Звичайний 6 5 2" xfId="1920"/>
    <cellStyle name="Звичайний 6 6" xfId="1921"/>
    <cellStyle name="Звичайний 6 6 2" xfId="1922"/>
    <cellStyle name="Звичайний 6 7" xfId="1923"/>
    <cellStyle name="Звичайний 6 7 2" xfId="1924"/>
    <cellStyle name="Звичайний 6 8" xfId="1925"/>
    <cellStyle name="Звичайний 6 8 2" xfId="1926"/>
    <cellStyle name="Звичайний 6 9" xfId="1927"/>
    <cellStyle name="Звичайний 6 9 2" xfId="1928"/>
    <cellStyle name="Звичайний 6_Прогноз" xfId="1929"/>
    <cellStyle name="Звичайний 7" xfId="1930"/>
    <cellStyle name="Звичайний 7 2" xfId="1931"/>
    <cellStyle name="Звичайний 7_Прогноз" xfId="1932"/>
    <cellStyle name="Звичайний 8" xfId="1933"/>
    <cellStyle name="Звичайний 8 10" xfId="1934"/>
    <cellStyle name="Звичайний 8 11" xfId="1935"/>
    <cellStyle name="Звичайний 8 12" xfId="1936"/>
    <cellStyle name="Звичайний 8 13" xfId="1937"/>
    <cellStyle name="Звичайний 8 13 2" xfId="1938"/>
    <cellStyle name="Звичайний 8 14" xfId="1939"/>
    <cellStyle name="Звичайний 8 15" xfId="1940"/>
    <cellStyle name="Звичайний 8 2" xfId="1941"/>
    <cellStyle name="Звичайний 8 3" xfId="1942"/>
    <cellStyle name="Звичайний 8 4" xfId="1943"/>
    <cellStyle name="Звичайний 8 5" xfId="1944"/>
    <cellStyle name="Звичайний 8 6" xfId="1945"/>
    <cellStyle name="Звичайний 8 7" xfId="1946"/>
    <cellStyle name="Звичайний 8 8" xfId="1947"/>
    <cellStyle name="Звичайний 8 9" xfId="1948"/>
    <cellStyle name="Звичайний 8_Прогноз" xfId="1949"/>
    <cellStyle name="Звичайний 9" xfId="1950"/>
    <cellStyle name="Звичайний 9 2" xfId="1951"/>
    <cellStyle name="Звичайний 9 2 2" xfId="1952"/>
    <cellStyle name="Звичайний 9 3" xfId="1953"/>
    <cellStyle name="Звичайний 9 3 2" xfId="1954"/>
    <cellStyle name="Звичайний 9 4" xfId="1955"/>
    <cellStyle name="Звичайний 9 4 2" xfId="1956"/>
    <cellStyle name="Звичайний 9 5" xfId="1957"/>
    <cellStyle name="Звичайний 9 5 2" xfId="1958"/>
    <cellStyle name="Звичайний 9 6" xfId="1959"/>
    <cellStyle name="Звичайний 9 6 2" xfId="1960"/>
    <cellStyle name="Звичайний 9 7" xfId="1961"/>
    <cellStyle name="Звичайний 9 7 2" xfId="1962"/>
    <cellStyle name="Звичайний 9 8" xfId="1963"/>
    <cellStyle name="Звичайний 9 9" xfId="1964"/>
    <cellStyle name="Звичайний 9_Прогноз" xfId="1965"/>
    <cellStyle name="Звичайний_Додаток _ 3 зм_ни 4575" xfId="1966"/>
    <cellStyle name="Зв'язана клітинка" xfId="1967"/>
    <cellStyle name="Зв'язана клітинка 10" xfId="1968"/>
    <cellStyle name="Зв'язана клітинка 11" xfId="1969"/>
    <cellStyle name="Зв'язана клітинка 12" xfId="1970"/>
    <cellStyle name="Зв'язана клітинка 13" xfId="1971"/>
    <cellStyle name="Зв'язана клітинка 14" xfId="1972"/>
    <cellStyle name="Зв'язана клітинка 14 2" xfId="1973"/>
    <cellStyle name="Зв'язана клітинка 14 3" xfId="1974"/>
    <cellStyle name="Зв'язана клітинка 15" xfId="1975"/>
    <cellStyle name="Зв'язана клітинка 15 2" xfId="1976"/>
    <cellStyle name="Зв'язана клітинка 16" xfId="1977"/>
    <cellStyle name="Зв'язана клітинка 16 2" xfId="1978"/>
    <cellStyle name="Зв'язана клітинка 17" xfId="1979"/>
    <cellStyle name="Зв'язана клітинка 18" xfId="1980"/>
    <cellStyle name="Зв'язана клітинка 19" xfId="1981"/>
    <cellStyle name="Зв'язана клітинка 2" xfId="1982"/>
    <cellStyle name="Зв'язана клітинка 2 10" xfId="1983"/>
    <cellStyle name="Зв'язана клітинка 2 11" xfId="1984"/>
    <cellStyle name="Зв'язана клітинка 2 2" xfId="1985"/>
    <cellStyle name="Зв'язана клітинка 2 3" xfId="1986"/>
    <cellStyle name="Зв'язана клітинка 2 4" xfId="1987"/>
    <cellStyle name="Зв'язана клітинка 2 5" xfId="1988"/>
    <cellStyle name="Зв'язана клітинка 2 6" xfId="1989"/>
    <cellStyle name="Зв'язана клітинка 2 7" xfId="1990"/>
    <cellStyle name="Зв'язана клітинка 2 8" xfId="1991"/>
    <cellStyle name="Зв'язана клітинка 2 9" xfId="1992"/>
    <cellStyle name="Зв'язана клітинка 20" xfId="1993"/>
    <cellStyle name="Зв'язана клітинка 20 2" xfId="1994"/>
    <cellStyle name="Зв'язана клітинка 21" xfId="1995"/>
    <cellStyle name="Зв'язана клітинка 22" xfId="1996"/>
    <cellStyle name="Зв'язана клітинка 23" xfId="1997"/>
    <cellStyle name="Зв'язана клітинка 24" xfId="1998"/>
    <cellStyle name="Зв'язана клітинка 3" xfId="1999"/>
    <cellStyle name="Зв'язана клітинка 4" xfId="2000"/>
    <cellStyle name="Зв'язана клітинка 5" xfId="2001"/>
    <cellStyle name="Зв'язана клітинка 6" xfId="2002"/>
    <cellStyle name="Зв'язана клітинка 7" xfId="2003"/>
    <cellStyle name="Зв'язана клітинка 7 2" xfId="2004"/>
    <cellStyle name="Зв'язана клітинка 7 3" xfId="2005"/>
    <cellStyle name="Зв'язана клітинка 7 4" xfId="2006"/>
    <cellStyle name="Зв'язана клітинка 8" xfId="2007"/>
    <cellStyle name="Зв'язана клітинка 8 2" xfId="2008"/>
    <cellStyle name="Зв'язана клітинка 8 3" xfId="2009"/>
    <cellStyle name="Зв'язана клітинка 9" xfId="2010"/>
    <cellStyle name="Зв'язана клітинка 9 2" xfId="2011"/>
    <cellStyle name="Итог" xfId="2012"/>
    <cellStyle name="Итог 2" xfId="2013"/>
    <cellStyle name="Итого" xfId="2014"/>
    <cellStyle name="Контрольна клітинка" xfId="2015"/>
    <cellStyle name="Контрольна клітинка 10" xfId="2016"/>
    <cellStyle name="Контрольна клітинка 11" xfId="2017"/>
    <cellStyle name="Контрольна клітинка 12" xfId="2018"/>
    <cellStyle name="Контрольна клітинка 13" xfId="2019"/>
    <cellStyle name="Контрольна клітинка 14" xfId="2020"/>
    <cellStyle name="Контрольна клітинка 14 2" xfId="2021"/>
    <cellStyle name="Контрольна клітинка 14 3" xfId="2022"/>
    <cellStyle name="Контрольна клітинка 15" xfId="2023"/>
    <cellStyle name="Контрольна клітинка 15 2" xfId="2024"/>
    <cellStyle name="Контрольна клітинка 16" xfId="2025"/>
    <cellStyle name="Контрольна клітинка 16 2" xfId="2026"/>
    <cellStyle name="Контрольна клітинка 17" xfId="2027"/>
    <cellStyle name="Контрольна клітинка 18" xfId="2028"/>
    <cellStyle name="Контрольна клітинка 19" xfId="2029"/>
    <cellStyle name="Контрольна клітинка 2" xfId="2030"/>
    <cellStyle name="Контрольна клітинка 2 10" xfId="2031"/>
    <cellStyle name="Контрольна клітинка 2 11" xfId="2032"/>
    <cellStyle name="Контрольна клітинка 2 2" xfId="2033"/>
    <cellStyle name="Контрольна клітинка 2 3" xfId="2034"/>
    <cellStyle name="Контрольна клітинка 2 4" xfId="2035"/>
    <cellStyle name="Контрольна клітинка 2 5" xfId="2036"/>
    <cellStyle name="Контрольна клітинка 2 6" xfId="2037"/>
    <cellStyle name="Контрольна клітинка 2 7" xfId="2038"/>
    <cellStyle name="Контрольна клітинка 2 8" xfId="2039"/>
    <cellStyle name="Контрольна клітинка 2 9" xfId="2040"/>
    <cellStyle name="Контрольна клітинка 20" xfId="2041"/>
    <cellStyle name="Контрольна клітинка 20 2" xfId="2042"/>
    <cellStyle name="Контрольна клітинка 21" xfId="2043"/>
    <cellStyle name="Контрольна клітинка 22" xfId="2044"/>
    <cellStyle name="Контрольна клітинка 23" xfId="2045"/>
    <cellStyle name="Контрольна клітинка 24" xfId="2046"/>
    <cellStyle name="Контрольна клітинка 3" xfId="2047"/>
    <cellStyle name="Контрольна клітинка 4" xfId="2048"/>
    <cellStyle name="Контрольна клітинка 5" xfId="2049"/>
    <cellStyle name="Контрольна клітинка 6" xfId="2050"/>
    <cellStyle name="Контрольна клітинка 7" xfId="2051"/>
    <cellStyle name="Контрольна клітинка 7 2" xfId="2052"/>
    <cellStyle name="Контрольна клітинка 7 3" xfId="2053"/>
    <cellStyle name="Контрольна клітинка 7 4" xfId="2054"/>
    <cellStyle name="Контрольна клітинка 8" xfId="2055"/>
    <cellStyle name="Контрольна клітинка 8 2" xfId="2056"/>
    <cellStyle name="Контрольна клітинка 8 3" xfId="2057"/>
    <cellStyle name="Контрольна клітинка 9" xfId="2058"/>
    <cellStyle name="Контрольна клітинка 9 2" xfId="2059"/>
    <cellStyle name="Контрольная ячейка 2" xfId="2060"/>
    <cellStyle name="Назва" xfId="2061"/>
    <cellStyle name="Назва 10" xfId="2062"/>
    <cellStyle name="Назва 11" xfId="2063"/>
    <cellStyle name="Назва 12" xfId="2064"/>
    <cellStyle name="Назва 13" xfId="2065"/>
    <cellStyle name="Назва 14" xfId="2066"/>
    <cellStyle name="Назва 14 2" xfId="2067"/>
    <cellStyle name="Назва 14 3" xfId="2068"/>
    <cellStyle name="Назва 15" xfId="2069"/>
    <cellStyle name="Назва 15 2" xfId="2070"/>
    <cellStyle name="Назва 16" xfId="2071"/>
    <cellStyle name="Назва 16 2" xfId="2072"/>
    <cellStyle name="Назва 17" xfId="2073"/>
    <cellStyle name="Назва 18" xfId="2074"/>
    <cellStyle name="Назва 19" xfId="2075"/>
    <cellStyle name="Назва 2" xfId="2076"/>
    <cellStyle name="Назва 2 10" xfId="2077"/>
    <cellStyle name="Назва 2 11" xfId="2078"/>
    <cellStyle name="Назва 2 2" xfId="2079"/>
    <cellStyle name="Назва 2 3" xfId="2080"/>
    <cellStyle name="Назва 2 4" xfId="2081"/>
    <cellStyle name="Назва 2 5" xfId="2082"/>
    <cellStyle name="Назва 2 6" xfId="2083"/>
    <cellStyle name="Назва 2 7" xfId="2084"/>
    <cellStyle name="Назва 2 8" xfId="2085"/>
    <cellStyle name="Назва 2 9" xfId="2086"/>
    <cellStyle name="Назва 20" xfId="2087"/>
    <cellStyle name="Назва 20 2" xfId="2088"/>
    <cellStyle name="Назва 21" xfId="2089"/>
    <cellStyle name="Назва 22" xfId="2090"/>
    <cellStyle name="Назва 23" xfId="2091"/>
    <cellStyle name="Назва 24" xfId="2092"/>
    <cellStyle name="Назва 3" xfId="2093"/>
    <cellStyle name="Назва 4" xfId="2094"/>
    <cellStyle name="Назва 5" xfId="2095"/>
    <cellStyle name="Назва 6" xfId="2096"/>
    <cellStyle name="Назва 7" xfId="2097"/>
    <cellStyle name="Назва 7 2" xfId="2098"/>
    <cellStyle name="Назва 7 3" xfId="2099"/>
    <cellStyle name="Назва 7 4" xfId="2100"/>
    <cellStyle name="Назва 8" xfId="2101"/>
    <cellStyle name="Назва 8 2" xfId="2102"/>
    <cellStyle name="Назва 8 3" xfId="2103"/>
    <cellStyle name="Назва 9" xfId="2104"/>
    <cellStyle name="Назва 9 2" xfId="2105"/>
    <cellStyle name="Нейтральний 2" xfId="2106"/>
    <cellStyle name="Нейтральный 2" xfId="2107"/>
    <cellStyle name="Обчислення" xfId="2108"/>
    <cellStyle name="Обчислення 10" xfId="2109"/>
    <cellStyle name="Обчислення 11" xfId="2110"/>
    <cellStyle name="Обчислення 12" xfId="2111"/>
    <cellStyle name="Обчислення 13" xfId="2112"/>
    <cellStyle name="Обчислення 14" xfId="2113"/>
    <cellStyle name="Обчислення 14 2" xfId="2114"/>
    <cellStyle name="Обчислення 14 3" xfId="2115"/>
    <cellStyle name="Обчислення 15" xfId="2116"/>
    <cellStyle name="Обчислення 15 2" xfId="2117"/>
    <cellStyle name="Обчислення 16" xfId="2118"/>
    <cellStyle name="Обчислення 16 2" xfId="2119"/>
    <cellStyle name="Обчислення 17" xfId="2120"/>
    <cellStyle name="Обчислення 18" xfId="2121"/>
    <cellStyle name="Обчислення 19" xfId="2122"/>
    <cellStyle name="Обчислення 2" xfId="2123"/>
    <cellStyle name="Обчислення 2 10" xfId="2124"/>
    <cellStyle name="Обчислення 2 11" xfId="2125"/>
    <cellStyle name="Обчислення 2 2" xfId="2126"/>
    <cellStyle name="Обчислення 2 3" xfId="2127"/>
    <cellStyle name="Обчислення 2 4" xfId="2128"/>
    <cellStyle name="Обчислення 2 5" xfId="2129"/>
    <cellStyle name="Обчислення 2 6" xfId="2130"/>
    <cellStyle name="Обчислення 2 7" xfId="2131"/>
    <cellStyle name="Обчислення 2 8" xfId="2132"/>
    <cellStyle name="Обчислення 2 9" xfId="2133"/>
    <cellStyle name="Обчислення 20" xfId="2134"/>
    <cellStyle name="Обчислення 20 2" xfId="2135"/>
    <cellStyle name="Обчислення 21" xfId="2136"/>
    <cellStyle name="Обчислення 22" xfId="2137"/>
    <cellStyle name="Обчислення 23" xfId="2138"/>
    <cellStyle name="Обчислення 24" xfId="2139"/>
    <cellStyle name="Обчислення 25" xfId="2140"/>
    <cellStyle name="Обчислення 3" xfId="2141"/>
    <cellStyle name="Обчислення 4" xfId="2142"/>
    <cellStyle name="Обчислення 5" xfId="2143"/>
    <cellStyle name="Обчислення 6" xfId="2144"/>
    <cellStyle name="Обчислення 7" xfId="2145"/>
    <cellStyle name="Обчислення 7 2" xfId="2146"/>
    <cellStyle name="Обчислення 7 3" xfId="2147"/>
    <cellStyle name="Обчислення 7 4" xfId="2148"/>
    <cellStyle name="Обчислення 8" xfId="2149"/>
    <cellStyle name="Обчислення 8 2" xfId="2150"/>
    <cellStyle name="Обчислення 8 3" xfId="2151"/>
    <cellStyle name="Обчислення 9" xfId="2152"/>
    <cellStyle name="Обчислення 9 2" xfId="2153"/>
    <cellStyle name="Обычный 10" xfId="2154"/>
    <cellStyle name="Обычный 2" xfId="2155"/>
    <cellStyle name="Обычный 2 2" xfId="2156"/>
    <cellStyle name="Обычный 2 3" xfId="2157"/>
    <cellStyle name="Обычный 2 4" xfId="2158"/>
    <cellStyle name="Обычный 2_22.12.2020 Додатки бюджет 2021 Коди нові" xfId="2159"/>
    <cellStyle name="Обычный 3" xfId="2160"/>
    <cellStyle name="Обычный 3 2" xfId="2161"/>
    <cellStyle name="Обычный 4" xfId="2162"/>
    <cellStyle name="Обычный 4 2" xfId="2163"/>
    <cellStyle name="Обычный 5" xfId="2164"/>
    <cellStyle name="Обычный 5 2" xfId="2165"/>
    <cellStyle name="Обычный 6" xfId="2166"/>
    <cellStyle name="Обычный 7" xfId="2167"/>
    <cellStyle name="Обычный 7 2" xfId="2168"/>
    <cellStyle name="Обычный 8" xfId="2169"/>
    <cellStyle name="Обычный 9" xfId="2170"/>
    <cellStyle name="Обычный_ZV1PIV98" xfId="2171"/>
    <cellStyle name="Обычный_дод на комісію про затверд бюд 2004" xfId="2172"/>
    <cellStyle name="Обычный_дод на комісію про затверд бюд 2004_Dod 4." xfId="2173"/>
    <cellStyle name="Обычный_Додатки 2004 2" xfId="2174"/>
    <cellStyle name="Обычный_ОБЛАСТІ 2002 РІЙОНИ 2002" xfId="2175"/>
    <cellStyle name="Followed Hyperlink" xfId="2176"/>
    <cellStyle name="Підсумок" xfId="2177"/>
    <cellStyle name="Підсумок 10" xfId="2178"/>
    <cellStyle name="Підсумок 11" xfId="2179"/>
    <cellStyle name="Підсумок 12" xfId="2180"/>
    <cellStyle name="Підсумок 13" xfId="2181"/>
    <cellStyle name="Підсумок 14" xfId="2182"/>
    <cellStyle name="Підсумок 14 2" xfId="2183"/>
    <cellStyle name="Підсумок 14 3" xfId="2184"/>
    <cellStyle name="Підсумок 15" xfId="2185"/>
    <cellStyle name="Підсумок 15 2" xfId="2186"/>
    <cellStyle name="Підсумок 16" xfId="2187"/>
    <cellStyle name="Підсумок 16 2" xfId="2188"/>
    <cellStyle name="Підсумок 17" xfId="2189"/>
    <cellStyle name="Підсумок 18" xfId="2190"/>
    <cellStyle name="Підсумок 19" xfId="2191"/>
    <cellStyle name="Підсумок 2" xfId="2192"/>
    <cellStyle name="Підсумок 2 10" xfId="2193"/>
    <cellStyle name="Підсумок 2 11" xfId="2194"/>
    <cellStyle name="Підсумок 2 2" xfId="2195"/>
    <cellStyle name="Підсумок 2 3" xfId="2196"/>
    <cellStyle name="Підсумок 2 4" xfId="2197"/>
    <cellStyle name="Підсумок 2 5" xfId="2198"/>
    <cellStyle name="Підсумок 2 6" xfId="2199"/>
    <cellStyle name="Підсумок 2 7" xfId="2200"/>
    <cellStyle name="Підсумок 2 8" xfId="2201"/>
    <cellStyle name="Підсумок 2 9" xfId="2202"/>
    <cellStyle name="Підсумок 20" xfId="2203"/>
    <cellStyle name="Підсумок 20 2" xfId="2204"/>
    <cellStyle name="Підсумок 21" xfId="2205"/>
    <cellStyle name="Підсумок 22" xfId="2206"/>
    <cellStyle name="Підсумок 23" xfId="2207"/>
    <cellStyle name="Підсумок 24" xfId="2208"/>
    <cellStyle name="Підсумок 25" xfId="2209"/>
    <cellStyle name="Підсумок 3" xfId="2210"/>
    <cellStyle name="Підсумок 4" xfId="2211"/>
    <cellStyle name="Підсумок 5" xfId="2212"/>
    <cellStyle name="Підсумок 6" xfId="2213"/>
    <cellStyle name="Підсумок 7" xfId="2214"/>
    <cellStyle name="Підсумок 7 2" xfId="2215"/>
    <cellStyle name="Підсумок 7 3" xfId="2216"/>
    <cellStyle name="Підсумок 7 4" xfId="2217"/>
    <cellStyle name="Підсумок 8" xfId="2218"/>
    <cellStyle name="Підсумок 8 2" xfId="2219"/>
    <cellStyle name="Підсумок 8 3" xfId="2220"/>
    <cellStyle name="Підсумок 9" xfId="2221"/>
    <cellStyle name="Підсумок 9 2" xfId="2222"/>
    <cellStyle name="Плохой" xfId="2223"/>
    <cellStyle name="Плохой 2" xfId="2224"/>
    <cellStyle name="Поганий" xfId="2225"/>
    <cellStyle name="Поганий 10" xfId="2226"/>
    <cellStyle name="Поганий 11" xfId="2227"/>
    <cellStyle name="Поганий 12" xfId="2228"/>
    <cellStyle name="Поганий 13" xfId="2229"/>
    <cellStyle name="Поганий 14" xfId="2230"/>
    <cellStyle name="Поганий 14 2" xfId="2231"/>
    <cellStyle name="Поганий 14 3" xfId="2232"/>
    <cellStyle name="Поганий 15" xfId="2233"/>
    <cellStyle name="Поганий 15 2" xfId="2234"/>
    <cellStyle name="Поганий 16" xfId="2235"/>
    <cellStyle name="Поганий 16 2" xfId="2236"/>
    <cellStyle name="Поганий 17" xfId="2237"/>
    <cellStyle name="Поганий 18" xfId="2238"/>
    <cellStyle name="Поганий 19" xfId="2239"/>
    <cellStyle name="Поганий 2" xfId="2240"/>
    <cellStyle name="Поганий 2 10" xfId="2241"/>
    <cellStyle name="Поганий 2 11" xfId="2242"/>
    <cellStyle name="Поганий 2 2" xfId="2243"/>
    <cellStyle name="Поганий 2 3" xfId="2244"/>
    <cellStyle name="Поганий 2 4" xfId="2245"/>
    <cellStyle name="Поганий 2 5" xfId="2246"/>
    <cellStyle name="Поганий 2 6" xfId="2247"/>
    <cellStyle name="Поганий 2 7" xfId="2248"/>
    <cellStyle name="Поганий 2 8" xfId="2249"/>
    <cellStyle name="Поганий 2 9" xfId="2250"/>
    <cellStyle name="Поганий 20" xfId="2251"/>
    <cellStyle name="Поганий 20 2" xfId="2252"/>
    <cellStyle name="Поганий 21" xfId="2253"/>
    <cellStyle name="Поганий 22" xfId="2254"/>
    <cellStyle name="Поганий 23" xfId="2255"/>
    <cellStyle name="Поганий 24" xfId="2256"/>
    <cellStyle name="Поганий 25" xfId="2257"/>
    <cellStyle name="Поганий 3" xfId="2258"/>
    <cellStyle name="Поганий 4" xfId="2259"/>
    <cellStyle name="Поганий 5" xfId="2260"/>
    <cellStyle name="Поганий 6" xfId="2261"/>
    <cellStyle name="Поганий 7" xfId="2262"/>
    <cellStyle name="Поганий 7 2" xfId="2263"/>
    <cellStyle name="Поганий 7 3" xfId="2264"/>
    <cellStyle name="Поганий 7 4" xfId="2265"/>
    <cellStyle name="Поганий 8" xfId="2266"/>
    <cellStyle name="Поганий 8 2" xfId="2267"/>
    <cellStyle name="Поганий 8 3" xfId="2268"/>
    <cellStyle name="Поганий 9" xfId="2269"/>
    <cellStyle name="Поганий 9 2" xfId="2270"/>
    <cellStyle name="Пояснение" xfId="2271"/>
    <cellStyle name="Пояснение 2" xfId="2272"/>
    <cellStyle name="Пояснительный текст" xfId="2273"/>
    <cellStyle name="Предупреждающий текст" xfId="2274"/>
    <cellStyle name="Примечание" xfId="2275"/>
    <cellStyle name="Примечание 2" xfId="2276"/>
    <cellStyle name="Примечание 2 2" xfId="2277"/>
    <cellStyle name="Примечание_22.12.2020 Додатки бюджет 2021 Коди нові" xfId="2278"/>
    <cellStyle name="Примітка" xfId="2279"/>
    <cellStyle name="Примітка 10" xfId="2280"/>
    <cellStyle name="Примітка 11" xfId="2281"/>
    <cellStyle name="Примітка 12" xfId="2282"/>
    <cellStyle name="Примітка 13" xfId="2283"/>
    <cellStyle name="Примітка 14" xfId="2284"/>
    <cellStyle name="Примітка 14 2" xfId="2285"/>
    <cellStyle name="Примітка 14 3" xfId="2286"/>
    <cellStyle name="Примітка 15" xfId="2287"/>
    <cellStyle name="Примітка 15 2" xfId="2288"/>
    <cellStyle name="Примітка 16" xfId="2289"/>
    <cellStyle name="Примітка 16 2" xfId="2290"/>
    <cellStyle name="Примітка 17" xfId="2291"/>
    <cellStyle name="Примітка 18" xfId="2292"/>
    <cellStyle name="Примітка 19" xfId="2293"/>
    <cellStyle name="Примітка 2" xfId="2294"/>
    <cellStyle name="Примітка 2 10" xfId="2295"/>
    <cellStyle name="Примітка 2 11" xfId="2296"/>
    <cellStyle name="Примітка 2 2" xfId="2297"/>
    <cellStyle name="Примітка 2 3" xfId="2298"/>
    <cellStyle name="Примітка 2 4" xfId="2299"/>
    <cellStyle name="Примітка 2 5" xfId="2300"/>
    <cellStyle name="Примітка 2 6" xfId="2301"/>
    <cellStyle name="Примітка 2 7" xfId="2302"/>
    <cellStyle name="Примітка 2 8" xfId="2303"/>
    <cellStyle name="Примітка 2 9" xfId="2304"/>
    <cellStyle name="Примітка 20" xfId="2305"/>
    <cellStyle name="Примітка 20 2" xfId="2306"/>
    <cellStyle name="Примітка 21" xfId="2307"/>
    <cellStyle name="Примітка 22" xfId="2308"/>
    <cellStyle name="Примітка 23" xfId="2309"/>
    <cellStyle name="Примітка 24" xfId="2310"/>
    <cellStyle name="Примітка 25" xfId="2311"/>
    <cellStyle name="Примітка 25 2" xfId="2312"/>
    <cellStyle name="Примітка 3" xfId="2313"/>
    <cellStyle name="Примітка 4" xfId="2314"/>
    <cellStyle name="Примітка 5" xfId="2315"/>
    <cellStyle name="Примітка 6" xfId="2316"/>
    <cellStyle name="Примітка 7" xfId="2317"/>
    <cellStyle name="Примітка 7 2" xfId="2318"/>
    <cellStyle name="Примітка 7 3" xfId="2319"/>
    <cellStyle name="Примітка 7 4" xfId="2320"/>
    <cellStyle name="Примітка 7 4 2" xfId="2321"/>
    <cellStyle name="Примітка 7 4 2 2" xfId="2322"/>
    <cellStyle name="Примітка 7 4 2 3" xfId="2323"/>
    <cellStyle name="Примітка 7 4 3" xfId="2324"/>
    <cellStyle name="Примітка 7 5" xfId="2325"/>
    <cellStyle name="Примітка 7 6" xfId="2326"/>
    <cellStyle name="Примітка 8" xfId="2327"/>
    <cellStyle name="Примітка 8 2" xfId="2328"/>
    <cellStyle name="Примітка 8 3" xfId="2329"/>
    <cellStyle name="Примітка 9" xfId="2330"/>
    <cellStyle name="Примітка 9 2" xfId="2331"/>
    <cellStyle name="Проверить ячейку" xfId="2332"/>
    <cellStyle name="Результат" xfId="2333"/>
    <cellStyle name="Результат 10" xfId="2334"/>
    <cellStyle name="Результат 11" xfId="2335"/>
    <cellStyle name="Результат 12" xfId="2336"/>
    <cellStyle name="Результат 13" xfId="2337"/>
    <cellStyle name="Результат 14" xfId="2338"/>
    <cellStyle name="Результат 14 2" xfId="2339"/>
    <cellStyle name="Результат 14 3" xfId="2340"/>
    <cellStyle name="Результат 15" xfId="2341"/>
    <cellStyle name="Результат 15 2" xfId="2342"/>
    <cellStyle name="Результат 16" xfId="2343"/>
    <cellStyle name="Результат 16 2" xfId="2344"/>
    <cellStyle name="Результат 17" xfId="2345"/>
    <cellStyle name="Результат 18" xfId="2346"/>
    <cellStyle name="Результат 19" xfId="2347"/>
    <cellStyle name="Результат 2" xfId="2348"/>
    <cellStyle name="Результат 2 10" xfId="2349"/>
    <cellStyle name="Результат 2 11" xfId="2350"/>
    <cellStyle name="Результат 2 2" xfId="2351"/>
    <cellStyle name="Результат 2 3" xfId="2352"/>
    <cellStyle name="Результат 2 4" xfId="2353"/>
    <cellStyle name="Результат 2 5" xfId="2354"/>
    <cellStyle name="Результат 2 6" xfId="2355"/>
    <cellStyle name="Результат 2 7" xfId="2356"/>
    <cellStyle name="Результат 2 8" xfId="2357"/>
    <cellStyle name="Результат 2 9" xfId="2358"/>
    <cellStyle name="Результат 20" xfId="2359"/>
    <cellStyle name="Результат 20 2" xfId="2360"/>
    <cellStyle name="Результат 21" xfId="2361"/>
    <cellStyle name="Результат 22" xfId="2362"/>
    <cellStyle name="Результат 23" xfId="2363"/>
    <cellStyle name="Результат 24" xfId="2364"/>
    <cellStyle name="Результат 25" xfId="2365"/>
    <cellStyle name="Результат 3" xfId="2366"/>
    <cellStyle name="Результат 4" xfId="2367"/>
    <cellStyle name="Результат 5" xfId="2368"/>
    <cellStyle name="Результат 6" xfId="2369"/>
    <cellStyle name="Результат 7" xfId="2370"/>
    <cellStyle name="Результат 7 2" xfId="2371"/>
    <cellStyle name="Результат 7 3" xfId="2372"/>
    <cellStyle name="Результат 7 4" xfId="2373"/>
    <cellStyle name="Результат 8" xfId="2374"/>
    <cellStyle name="Результат 8 2" xfId="2375"/>
    <cellStyle name="Результат 8 3" xfId="2376"/>
    <cellStyle name="Результат 9" xfId="2377"/>
    <cellStyle name="Результат 9 2" xfId="2378"/>
    <cellStyle name="Связанная ячейка 2" xfId="2379"/>
    <cellStyle name="Середній" xfId="2380"/>
    <cellStyle name="Середній 10" xfId="2381"/>
    <cellStyle name="Середній 11" xfId="2382"/>
    <cellStyle name="Середній 12" xfId="2383"/>
    <cellStyle name="Середній 13" xfId="2384"/>
    <cellStyle name="Середній 14" xfId="2385"/>
    <cellStyle name="Середній 14 2" xfId="2386"/>
    <cellStyle name="Середній 14 3" xfId="2387"/>
    <cellStyle name="Середній 15" xfId="2388"/>
    <cellStyle name="Середній 15 2" xfId="2389"/>
    <cellStyle name="Середній 16" xfId="2390"/>
    <cellStyle name="Середній 16 2" xfId="2391"/>
    <cellStyle name="Середній 17" xfId="2392"/>
    <cellStyle name="Середній 18" xfId="2393"/>
    <cellStyle name="Середній 19" xfId="2394"/>
    <cellStyle name="Середній 2" xfId="2395"/>
    <cellStyle name="Середній 2 10" xfId="2396"/>
    <cellStyle name="Середній 2 11" xfId="2397"/>
    <cellStyle name="Середній 2 2" xfId="2398"/>
    <cellStyle name="Середній 2 3" xfId="2399"/>
    <cellStyle name="Середній 2 4" xfId="2400"/>
    <cellStyle name="Середній 2 5" xfId="2401"/>
    <cellStyle name="Середній 2 6" xfId="2402"/>
    <cellStyle name="Середній 2 7" xfId="2403"/>
    <cellStyle name="Середній 2 8" xfId="2404"/>
    <cellStyle name="Середній 2 9" xfId="2405"/>
    <cellStyle name="Середній 20" xfId="2406"/>
    <cellStyle name="Середній 20 2" xfId="2407"/>
    <cellStyle name="Середній 21" xfId="2408"/>
    <cellStyle name="Середній 22" xfId="2409"/>
    <cellStyle name="Середній 23" xfId="2410"/>
    <cellStyle name="Середній 24" xfId="2411"/>
    <cellStyle name="Середній 3" xfId="2412"/>
    <cellStyle name="Середній 4" xfId="2413"/>
    <cellStyle name="Середній 5" xfId="2414"/>
    <cellStyle name="Середній 6" xfId="2415"/>
    <cellStyle name="Середній 7" xfId="2416"/>
    <cellStyle name="Середній 7 2" xfId="2417"/>
    <cellStyle name="Середній 7 3" xfId="2418"/>
    <cellStyle name="Середній 7 4" xfId="2419"/>
    <cellStyle name="Середній 8" xfId="2420"/>
    <cellStyle name="Середній 8 2" xfId="2421"/>
    <cellStyle name="Середній 8 3" xfId="2422"/>
    <cellStyle name="Середній 9" xfId="2423"/>
    <cellStyle name="Середній 9 2" xfId="2424"/>
    <cellStyle name="Стиль 1" xfId="2425"/>
    <cellStyle name="Текст попередження" xfId="2426"/>
    <cellStyle name="Текст попередження 10" xfId="2427"/>
    <cellStyle name="Текст попередження 11" xfId="2428"/>
    <cellStyle name="Текст попередження 12" xfId="2429"/>
    <cellStyle name="Текст попередження 13" xfId="2430"/>
    <cellStyle name="Текст попередження 14" xfId="2431"/>
    <cellStyle name="Текст попередження 14 2" xfId="2432"/>
    <cellStyle name="Текст попередження 14 3" xfId="2433"/>
    <cellStyle name="Текст попередження 15" xfId="2434"/>
    <cellStyle name="Текст попередження 15 2" xfId="2435"/>
    <cellStyle name="Текст попередження 16" xfId="2436"/>
    <cellStyle name="Текст попередження 16 2" xfId="2437"/>
    <cellStyle name="Текст попередження 17" xfId="2438"/>
    <cellStyle name="Текст попередження 18" xfId="2439"/>
    <cellStyle name="Текст попередження 19" xfId="2440"/>
    <cellStyle name="Текст попередження 2" xfId="2441"/>
    <cellStyle name="Текст попередження 2 10" xfId="2442"/>
    <cellStyle name="Текст попередження 2 11" xfId="2443"/>
    <cellStyle name="Текст попередження 2 2" xfId="2444"/>
    <cellStyle name="Текст попередження 2 3" xfId="2445"/>
    <cellStyle name="Текст попередження 2 4" xfId="2446"/>
    <cellStyle name="Текст попередження 2 5" xfId="2447"/>
    <cellStyle name="Текст попередження 2 6" xfId="2448"/>
    <cellStyle name="Текст попередження 2 7" xfId="2449"/>
    <cellStyle name="Текст попередження 2 8" xfId="2450"/>
    <cellStyle name="Текст попередження 2 9" xfId="2451"/>
    <cellStyle name="Текст попередження 20" xfId="2452"/>
    <cellStyle name="Текст попередження 20 2" xfId="2453"/>
    <cellStyle name="Текст попередження 21" xfId="2454"/>
    <cellStyle name="Текст попередження 22" xfId="2455"/>
    <cellStyle name="Текст попередження 23" xfId="2456"/>
    <cellStyle name="Текст попередження 24" xfId="2457"/>
    <cellStyle name="Текст попередження 3" xfId="2458"/>
    <cellStyle name="Текст попередження 4" xfId="2459"/>
    <cellStyle name="Текст попередження 5" xfId="2460"/>
    <cellStyle name="Текст попередження 6" xfId="2461"/>
    <cellStyle name="Текст попередження 7" xfId="2462"/>
    <cellStyle name="Текст попередження 7 2" xfId="2463"/>
    <cellStyle name="Текст попередження 7 3" xfId="2464"/>
    <cellStyle name="Текст попередження 7 4" xfId="2465"/>
    <cellStyle name="Текст попередження 8" xfId="2466"/>
    <cellStyle name="Текст попередження 8 2" xfId="2467"/>
    <cellStyle name="Текст попередження 8 3" xfId="2468"/>
    <cellStyle name="Текст попередження 9" xfId="2469"/>
    <cellStyle name="Текст попередження 9 2" xfId="2470"/>
    <cellStyle name="Текст пояснення" xfId="2471"/>
    <cellStyle name="Текст пояснення 10" xfId="2472"/>
    <cellStyle name="Текст пояснення 11" xfId="2473"/>
    <cellStyle name="Текст пояснення 12" xfId="2474"/>
    <cellStyle name="Текст пояснення 13" xfId="2475"/>
    <cellStyle name="Текст пояснення 14" xfId="2476"/>
    <cellStyle name="Текст пояснення 14 2" xfId="2477"/>
    <cellStyle name="Текст пояснення 14 3" xfId="2478"/>
    <cellStyle name="Текст пояснення 15" xfId="2479"/>
    <cellStyle name="Текст пояснення 15 2" xfId="2480"/>
    <cellStyle name="Текст пояснення 16" xfId="2481"/>
    <cellStyle name="Текст пояснення 16 2" xfId="2482"/>
    <cellStyle name="Текст пояснення 17" xfId="2483"/>
    <cellStyle name="Текст пояснення 18" xfId="2484"/>
    <cellStyle name="Текст пояснення 19" xfId="2485"/>
    <cellStyle name="Текст пояснення 2" xfId="2486"/>
    <cellStyle name="Текст пояснення 2 10" xfId="2487"/>
    <cellStyle name="Текст пояснення 2 11" xfId="2488"/>
    <cellStyle name="Текст пояснення 2 2" xfId="2489"/>
    <cellStyle name="Текст пояснення 2 3" xfId="2490"/>
    <cellStyle name="Текст пояснення 2 4" xfId="2491"/>
    <cellStyle name="Текст пояснення 2 5" xfId="2492"/>
    <cellStyle name="Текст пояснення 2 6" xfId="2493"/>
    <cellStyle name="Текст пояснення 2 7" xfId="2494"/>
    <cellStyle name="Текст пояснення 2 8" xfId="2495"/>
    <cellStyle name="Текст пояснення 2 9" xfId="2496"/>
    <cellStyle name="Текст пояснення 20" xfId="2497"/>
    <cellStyle name="Текст пояснення 20 2" xfId="2498"/>
    <cellStyle name="Текст пояснення 21" xfId="2499"/>
    <cellStyle name="Текст пояснення 22" xfId="2500"/>
    <cellStyle name="Текст пояснення 23" xfId="2501"/>
    <cellStyle name="Текст пояснення 24" xfId="2502"/>
    <cellStyle name="Текст пояснення 25" xfId="2503"/>
    <cellStyle name="Текст пояснення 3" xfId="2504"/>
    <cellStyle name="Текст пояснення 4" xfId="2505"/>
    <cellStyle name="Текст пояснення 5" xfId="2506"/>
    <cellStyle name="Текст пояснення 6" xfId="2507"/>
    <cellStyle name="Текст пояснення 7" xfId="2508"/>
    <cellStyle name="Текст пояснення 7 2" xfId="2509"/>
    <cellStyle name="Текст пояснення 7 3" xfId="2510"/>
    <cellStyle name="Текст пояснення 7 4" xfId="2511"/>
    <cellStyle name="Текст пояснення 8" xfId="2512"/>
    <cellStyle name="Текст пояснення 8 2" xfId="2513"/>
    <cellStyle name="Текст пояснення 8 3" xfId="2514"/>
    <cellStyle name="Текст пояснення 9" xfId="2515"/>
    <cellStyle name="Текст пояснення 9 2" xfId="2516"/>
    <cellStyle name="Текст предупреждения 2" xfId="2517"/>
    <cellStyle name="Тысячи [0]_Розподіл (2)" xfId="2518"/>
    <cellStyle name="Тысячи_бюджет 1998 по клас." xfId="2519"/>
    <cellStyle name="Comma" xfId="2520"/>
    <cellStyle name="Comma [0]" xfId="2521"/>
    <cellStyle name="Фінансовий 2" xfId="2522"/>
    <cellStyle name="Хороший 2" xfId="2523"/>
    <cellStyle name="Џђћ–…ќ’ќ›‰" xfId="2524"/>
    <cellStyle name="Џђћ–…ќ’ќ›‰ 2" xfId="2525"/>
    <cellStyle name="Џђћ–…ќ’ќ›‰ 3" xfId="2526"/>
    <cellStyle name="Џђћ–…ќ’ќ›‰ 4" xfId="2527"/>
  </cellStyles>
  <dxfs count="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view="pageBreakPreview" zoomScale="70" zoomScaleSheetLayoutView="70" zoomScalePageLayoutView="0" workbookViewId="0" topLeftCell="A1">
      <selection activeCell="B32" sqref="B32"/>
    </sheetView>
  </sheetViews>
  <sheetFormatPr defaultColWidth="9.00390625" defaultRowHeight="12.75"/>
  <cols>
    <col min="1" max="1" width="13.00390625" style="239" customWidth="1"/>
    <col min="2" max="2" width="76.125" style="238" customWidth="1"/>
    <col min="3" max="3" width="19.375" style="1" customWidth="1"/>
    <col min="4" max="4" width="19.875" style="2" customWidth="1"/>
    <col min="5" max="5" width="18.25390625" style="1" customWidth="1"/>
    <col min="6" max="6" width="17.75390625" style="1" customWidth="1"/>
    <col min="7" max="7" width="8.875" style="187" customWidth="1"/>
    <col min="8" max="16384" width="9.125" style="187" customWidth="1"/>
  </cols>
  <sheetData>
    <row r="1" spans="1:6" s="1" customFormat="1" ht="100.5" customHeight="1">
      <c r="A1" s="233"/>
      <c r="B1" s="234"/>
      <c r="C1" s="345" t="s">
        <v>571</v>
      </c>
      <c r="D1" s="345"/>
      <c r="E1" s="345"/>
      <c r="F1" s="345"/>
    </row>
    <row r="2" spans="1:6" s="1" customFormat="1" ht="18.75" customHeight="1">
      <c r="A2" s="233"/>
      <c r="B2" s="234"/>
      <c r="C2" s="187" t="s">
        <v>464</v>
      </c>
      <c r="D2" s="235"/>
      <c r="E2" s="235"/>
      <c r="F2" s="235"/>
    </row>
    <row r="3" spans="1:6" s="1" customFormat="1" ht="27.75" customHeight="1">
      <c r="A3" s="346" t="s">
        <v>465</v>
      </c>
      <c r="B3" s="347"/>
      <c r="C3" s="347"/>
      <c r="D3" s="347"/>
      <c r="E3" s="347"/>
      <c r="F3" s="347"/>
    </row>
    <row r="4" spans="1:6" s="236" customFormat="1" ht="24.75" customHeight="1">
      <c r="A4" s="348" t="s">
        <v>466</v>
      </c>
      <c r="B4" s="348"/>
      <c r="C4" s="348"/>
      <c r="D4" s="348"/>
      <c r="E4" s="348"/>
      <c r="F4" s="348"/>
    </row>
    <row r="5" spans="1:6" s="237" customFormat="1" ht="24.75" customHeight="1">
      <c r="A5" s="349" t="s">
        <v>184</v>
      </c>
      <c r="B5" s="349"/>
      <c r="C5" s="349"/>
      <c r="D5" s="349"/>
      <c r="E5" s="349"/>
      <c r="F5" s="349"/>
    </row>
    <row r="6" spans="1:6" s="1" customFormat="1" ht="24.75" customHeight="1">
      <c r="A6" s="350" t="s">
        <v>172</v>
      </c>
      <c r="B6" s="350"/>
      <c r="C6" s="350"/>
      <c r="D6" s="350"/>
      <c r="E6" s="350"/>
      <c r="F6" s="350"/>
    </row>
    <row r="7" spans="2:6" s="1" customFormat="1" ht="24.75" customHeight="1">
      <c r="B7" s="238"/>
      <c r="D7" s="2"/>
      <c r="F7" s="239" t="s">
        <v>467</v>
      </c>
    </row>
    <row r="8" spans="1:6" s="4" customFormat="1" ht="24.75" customHeight="1">
      <c r="A8" s="340" t="s">
        <v>427</v>
      </c>
      <c r="B8" s="339" t="s">
        <v>468</v>
      </c>
      <c r="C8" s="340" t="s">
        <v>141</v>
      </c>
      <c r="D8" s="341" t="s">
        <v>469</v>
      </c>
      <c r="E8" s="340" t="s">
        <v>53</v>
      </c>
      <c r="F8" s="340"/>
    </row>
    <row r="9" spans="1:6" s="4" customFormat="1" ht="50.25" customHeight="1">
      <c r="A9" s="340"/>
      <c r="B9" s="339"/>
      <c r="C9" s="340"/>
      <c r="D9" s="342"/>
      <c r="E9" s="240" t="s">
        <v>142</v>
      </c>
      <c r="F9" s="76" t="s">
        <v>146</v>
      </c>
    </row>
    <row r="10" spans="1:6" s="4" customFormat="1" ht="18.75" customHeight="1">
      <c r="A10" s="240">
        <v>1</v>
      </c>
      <c r="B10" s="76">
        <v>2</v>
      </c>
      <c r="C10" s="240">
        <v>3</v>
      </c>
      <c r="D10" s="241">
        <v>4</v>
      </c>
      <c r="E10" s="240">
        <v>5</v>
      </c>
      <c r="F10" s="76">
        <v>6</v>
      </c>
    </row>
    <row r="11" spans="1:6" s="4" customFormat="1" ht="24.75" customHeight="1">
      <c r="A11" s="242">
        <v>10000000</v>
      </c>
      <c r="B11" s="243" t="s">
        <v>470</v>
      </c>
      <c r="C11" s="293">
        <f aca="true" t="shared" si="0" ref="C11:C82">D11+E11</f>
        <v>3000000</v>
      </c>
      <c r="D11" s="294">
        <f>D12+D26+D34+D53+D21</f>
        <v>3000000</v>
      </c>
      <c r="E11" s="294">
        <f>E12+E26+E34+E53</f>
        <v>0</v>
      </c>
      <c r="F11" s="294"/>
    </row>
    <row r="12" spans="1:6" s="4" customFormat="1" ht="34.5" customHeight="1">
      <c r="A12" s="242">
        <v>11000000</v>
      </c>
      <c r="B12" s="244" t="s">
        <v>471</v>
      </c>
      <c r="C12" s="293">
        <f t="shared" si="0"/>
        <v>1000000</v>
      </c>
      <c r="D12" s="294">
        <f>D13+D19</f>
        <v>1000000</v>
      </c>
      <c r="E12" s="294">
        <f>E13+E19</f>
        <v>0</v>
      </c>
      <c r="F12" s="294"/>
    </row>
    <row r="13" spans="1:6" s="4" customFormat="1" ht="26.25" customHeight="1">
      <c r="A13" s="242">
        <v>11010000</v>
      </c>
      <c r="B13" s="244" t="s">
        <v>472</v>
      </c>
      <c r="C13" s="293">
        <f t="shared" si="0"/>
        <v>1000000</v>
      </c>
      <c r="D13" s="294">
        <f>SUM(D14:D18)</f>
        <v>1000000</v>
      </c>
      <c r="E13" s="294"/>
      <c r="F13" s="294"/>
    </row>
    <row r="14" spans="1:6" s="1" customFormat="1" ht="44.25" customHeight="1" hidden="1">
      <c r="A14" s="245">
        <v>11010100</v>
      </c>
      <c r="B14" s="24" t="s">
        <v>473</v>
      </c>
      <c r="C14" s="295">
        <f t="shared" si="0"/>
        <v>0</v>
      </c>
      <c r="D14" s="295"/>
      <c r="E14" s="295"/>
      <c r="F14" s="295"/>
    </row>
    <row r="15" spans="1:6" s="1" customFormat="1" ht="58.5" customHeight="1">
      <c r="A15" s="245">
        <v>11010200</v>
      </c>
      <c r="B15" s="24" t="s">
        <v>474</v>
      </c>
      <c r="C15" s="295">
        <f t="shared" si="0"/>
        <v>1000000</v>
      </c>
      <c r="D15" s="296">
        <v>1000000</v>
      </c>
      <c r="E15" s="295"/>
      <c r="F15" s="295"/>
    </row>
    <row r="16" spans="1:6" s="1" customFormat="1" ht="36.75" customHeight="1" hidden="1">
      <c r="A16" s="245">
        <v>11010400</v>
      </c>
      <c r="B16" s="24" t="s">
        <v>475</v>
      </c>
      <c r="C16" s="295">
        <f t="shared" si="0"/>
        <v>0</v>
      </c>
      <c r="D16" s="295"/>
      <c r="E16" s="295"/>
      <c r="F16" s="295"/>
    </row>
    <row r="17" spans="1:6" s="1" customFormat="1" ht="33.75" customHeight="1" hidden="1">
      <c r="A17" s="245">
        <v>11010500</v>
      </c>
      <c r="B17" s="24" t="s">
        <v>476</v>
      </c>
      <c r="C17" s="295">
        <f t="shared" si="0"/>
        <v>0</v>
      </c>
      <c r="D17" s="295"/>
      <c r="E17" s="295"/>
      <c r="F17" s="295"/>
    </row>
    <row r="18" spans="1:6" s="1" customFormat="1" ht="51" customHeight="1" hidden="1">
      <c r="A18" s="246">
        <v>11010900</v>
      </c>
      <c r="B18" s="24" t="s">
        <v>477</v>
      </c>
      <c r="C18" s="295">
        <f t="shared" si="0"/>
        <v>0</v>
      </c>
      <c r="D18" s="295"/>
      <c r="E18" s="295"/>
      <c r="F18" s="295"/>
    </row>
    <row r="19" spans="1:6" s="4" customFormat="1" ht="19.5" customHeight="1" hidden="1">
      <c r="A19" s="242">
        <v>11020000</v>
      </c>
      <c r="B19" s="244" t="s">
        <v>478</v>
      </c>
      <c r="C19" s="293">
        <f t="shared" si="0"/>
        <v>0</v>
      </c>
      <c r="D19" s="294">
        <f>D20</f>
        <v>0</v>
      </c>
      <c r="E19" s="293"/>
      <c r="F19" s="293"/>
    </row>
    <row r="20" spans="1:6" s="1" customFormat="1" ht="33.75" customHeight="1" hidden="1">
      <c r="A20" s="245">
        <v>11020200</v>
      </c>
      <c r="B20" s="174" t="s">
        <v>479</v>
      </c>
      <c r="C20" s="295">
        <f t="shared" si="0"/>
        <v>0</v>
      </c>
      <c r="D20" s="297"/>
      <c r="E20" s="295"/>
      <c r="F20" s="295"/>
    </row>
    <row r="21" spans="1:6" s="4" customFormat="1" ht="33.75" customHeight="1" hidden="1">
      <c r="A21" s="247">
        <v>13000000</v>
      </c>
      <c r="B21" s="248" t="s">
        <v>480</v>
      </c>
      <c r="C21" s="293">
        <f t="shared" si="0"/>
        <v>0</v>
      </c>
      <c r="D21" s="294">
        <f>D22+D24</f>
        <v>0</v>
      </c>
      <c r="E21" s="293"/>
      <c r="F21" s="293"/>
    </row>
    <row r="22" spans="1:6" s="4" customFormat="1" ht="33.75" customHeight="1" hidden="1">
      <c r="A22" s="249">
        <v>13010000</v>
      </c>
      <c r="B22" s="250" t="s">
        <v>481</v>
      </c>
      <c r="C22" s="293">
        <f t="shared" si="0"/>
        <v>0</v>
      </c>
      <c r="D22" s="294">
        <f>D23</f>
        <v>0</v>
      </c>
      <c r="E22" s="293"/>
      <c r="F22" s="293"/>
    </row>
    <row r="23" spans="1:6" s="1" customFormat="1" ht="48.75" customHeight="1" hidden="1">
      <c r="A23" s="251">
        <v>13010200</v>
      </c>
      <c r="B23" s="252" t="s">
        <v>482</v>
      </c>
      <c r="C23" s="295">
        <f t="shared" si="0"/>
        <v>0</v>
      </c>
      <c r="D23" s="297"/>
      <c r="E23" s="295"/>
      <c r="F23" s="295"/>
    </row>
    <row r="24" spans="1:6" s="4" customFormat="1" ht="33.75" customHeight="1" hidden="1">
      <c r="A24" s="249">
        <v>13030000</v>
      </c>
      <c r="B24" s="250" t="s">
        <v>483</v>
      </c>
      <c r="C24" s="293">
        <f t="shared" si="0"/>
        <v>0</v>
      </c>
      <c r="D24" s="294">
        <f>D25</f>
        <v>0</v>
      </c>
      <c r="E24" s="293"/>
      <c r="F24" s="293"/>
    </row>
    <row r="25" spans="1:6" s="1" customFormat="1" ht="33.75" customHeight="1" hidden="1">
      <c r="A25" s="251">
        <v>13030100</v>
      </c>
      <c r="B25" s="252" t="s">
        <v>484</v>
      </c>
      <c r="C25" s="295">
        <f t="shared" si="0"/>
        <v>0</v>
      </c>
      <c r="D25" s="297"/>
      <c r="E25" s="295"/>
      <c r="F25" s="295"/>
    </row>
    <row r="26" spans="1:6" s="4" customFormat="1" ht="21.75" customHeight="1">
      <c r="A26" s="242">
        <v>14000000</v>
      </c>
      <c r="B26" s="253" t="s">
        <v>485</v>
      </c>
      <c r="C26" s="293">
        <f t="shared" si="0"/>
        <v>1800000</v>
      </c>
      <c r="D26" s="294">
        <f>D31+D27+D29</f>
        <v>1800000</v>
      </c>
      <c r="E26" s="293"/>
      <c r="F26" s="293"/>
    </row>
    <row r="27" spans="1:6" s="4" customFormat="1" ht="33.75" customHeight="1" hidden="1">
      <c r="A27" s="254">
        <v>14020000</v>
      </c>
      <c r="B27" s="244" t="s">
        <v>486</v>
      </c>
      <c r="C27" s="293">
        <f t="shared" si="0"/>
        <v>0</v>
      </c>
      <c r="D27" s="294">
        <f>D28</f>
        <v>0</v>
      </c>
      <c r="E27" s="293"/>
      <c r="F27" s="293"/>
    </row>
    <row r="28" spans="1:6" s="1" customFormat="1" ht="33.75" customHeight="1" hidden="1">
      <c r="A28" s="246">
        <v>14021900</v>
      </c>
      <c r="B28" s="24" t="s">
        <v>487</v>
      </c>
      <c r="C28" s="295">
        <f t="shared" si="0"/>
        <v>0</v>
      </c>
      <c r="D28" s="297"/>
      <c r="E28" s="295"/>
      <c r="F28" s="295"/>
    </row>
    <row r="29" spans="1:6" s="4" customFormat="1" ht="33.75" customHeight="1" hidden="1">
      <c r="A29" s="254">
        <v>14030000</v>
      </c>
      <c r="B29" s="244" t="s">
        <v>488</v>
      </c>
      <c r="C29" s="293">
        <f t="shared" si="0"/>
        <v>0</v>
      </c>
      <c r="D29" s="294">
        <f>D30</f>
        <v>0</v>
      </c>
      <c r="E29" s="293"/>
      <c r="F29" s="293"/>
    </row>
    <row r="30" spans="1:6" s="1" customFormat="1" ht="33.75" customHeight="1" hidden="1">
      <c r="A30" s="246">
        <v>14031900</v>
      </c>
      <c r="B30" s="24" t="s">
        <v>487</v>
      </c>
      <c r="C30" s="295">
        <f t="shared" si="0"/>
        <v>0</v>
      </c>
      <c r="D30" s="297"/>
      <c r="E30" s="295"/>
      <c r="F30" s="295"/>
    </row>
    <row r="31" spans="1:6" s="4" customFormat="1" ht="33.75" customHeight="1">
      <c r="A31" s="242">
        <v>14040000</v>
      </c>
      <c r="B31" s="244" t="s">
        <v>489</v>
      </c>
      <c r="C31" s="293">
        <f t="shared" si="0"/>
        <v>1800000</v>
      </c>
      <c r="D31" s="294">
        <f>D32+D33</f>
        <v>1800000</v>
      </c>
      <c r="E31" s="293"/>
      <c r="F31" s="293"/>
    </row>
    <row r="32" spans="1:6" s="1" customFormat="1" ht="83.25" customHeight="1">
      <c r="A32" s="245">
        <v>14040100</v>
      </c>
      <c r="B32" s="255" t="s">
        <v>594</v>
      </c>
      <c r="C32" s="295">
        <f t="shared" si="0"/>
        <v>900000</v>
      </c>
      <c r="D32" s="297">
        <v>900000</v>
      </c>
      <c r="E32" s="295"/>
      <c r="F32" s="295"/>
    </row>
    <row r="33" spans="1:6" s="1" customFormat="1" ht="71.25" customHeight="1">
      <c r="A33" s="245">
        <v>14040200</v>
      </c>
      <c r="B33" s="255" t="s">
        <v>490</v>
      </c>
      <c r="C33" s="295">
        <f t="shared" si="0"/>
        <v>900000</v>
      </c>
      <c r="D33" s="297">
        <v>900000</v>
      </c>
      <c r="E33" s="295"/>
      <c r="F33" s="295"/>
    </row>
    <row r="34" spans="1:6" s="4" customFormat="1" ht="45" customHeight="1">
      <c r="A34" s="242">
        <v>18000000</v>
      </c>
      <c r="B34" s="244" t="s">
        <v>491</v>
      </c>
      <c r="C34" s="293">
        <f t="shared" si="0"/>
        <v>200000</v>
      </c>
      <c r="D34" s="294">
        <f>D35+D46+D49</f>
        <v>200000</v>
      </c>
      <c r="E34" s="294"/>
      <c r="F34" s="294"/>
    </row>
    <row r="35" spans="1:6" s="4" customFormat="1" ht="24.75" customHeight="1" hidden="1">
      <c r="A35" s="242">
        <v>18010000</v>
      </c>
      <c r="B35" s="244" t="s">
        <v>492</v>
      </c>
      <c r="C35" s="293">
        <f t="shared" si="0"/>
        <v>0</v>
      </c>
      <c r="D35" s="294">
        <f>SUM(D36:D45)</f>
        <v>0</v>
      </c>
      <c r="E35" s="293"/>
      <c r="F35" s="293"/>
    </row>
    <row r="36" spans="1:6" s="1" customFormat="1" ht="38.25" customHeight="1" hidden="1">
      <c r="A36" s="245">
        <v>18010100</v>
      </c>
      <c r="B36" s="24" t="s">
        <v>493</v>
      </c>
      <c r="C36" s="295">
        <f t="shared" si="0"/>
        <v>0</v>
      </c>
      <c r="D36" s="297"/>
      <c r="E36" s="295"/>
      <c r="F36" s="295"/>
    </row>
    <row r="37" spans="1:6" s="1" customFormat="1" ht="42" customHeight="1" hidden="1">
      <c r="A37" s="245">
        <v>18010200</v>
      </c>
      <c r="B37" s="24" t="s">
        <v>494</v>
      </c>
      <c r="C37" s="295">
        <f t="shared" si="0"/>
        <v>0</v>
      </c>
      <c r="D37" s="297"/>
      <c r="E37" s="295"/>
      <c r="F37" s="295"/>
    </row>
    <row r="38" spans="1:6" s="1" customFormat="1" ht="40.5" customHeight="1" hidden="1">
      <c r="A38" s="245">
        <v>18010300</v>
      </c>
      <c r="B38" s="24" t="s">
        <v>495</v>
      </c>
      <c r="C38" s="295">
        <f t="shared" si="0"/>
        <v>0</v>
      </c>
      <c r="D38" s="297"/>
      <c r="E38" s="295"/>
      <c r="F38" s="295"/>
    </row>
    <row r="39" spans="1:6" s="1" customFormat="1" ht="42.75" customHeight="1" hidden="1">
      <c r="A39" s="245">
        <v>18010400</v>
      </c>
      <c r="B39" s="24" t="s">
        <v>496</v>
      </c>
      <c r="C39" s="295">
        <f t="shared" si="0"/>
        <v>0</v>
      </c>
      <c r="D39" s="297"/>
      <c r="E39" s="295"/>
      <c r="F39" s="295"/>
    </row>
    <row r="40" spans="1:6" s="1" customFormat="1" ht="27" customHeight="1" hidden="1">
      <c r="A40" s="245">
        <v>18010500</v>
      </c>
      <c r="B40" s="24" t="s">
        <v>497</v>
      </c>
      <c r="C40" s="295">
        <f t="shared" si="0"/>
        <v>0</v>
      </c>
      <c r="D40" s="297"/>
      <c r="E40" s="295"/>
      <c r="F40" s="295"/>
    </row>
    <row r="41" spans="1:6" s="1" customFormat="1" ht="26.25" customHeight="1" hidden="1">
      <c r="A41" s="245">
        <v>18010600</v>
      </c>
      <c r="B41" s="24" t="s">
        <v>498</v>
      </c>
      <c r="C41" s="295">
        <f t="shared" si="0"/>
        <v>0</v>
      </c>
      <c r="D41" s="297"/>
      <c r="E41" s="295"/>
      <c r="F41" s="295"/>
    </row>
    <row r="42" spans="1:6" s="1" customFormat="1" ht="27" customHeight="1" hidden="1">
      <c r="A42" s="245">
        <v>18010700</v>
      </c>
      <c r="B42" s="24" t="s">
        <v>499</v>
      </c>
      <c r="C42" s="295">
        <f t="shared" si="0"/>
        <v>0</v>
      </c>
      <c r="D42" s="297"/>
      <c r="E42" s="295"/>
      <c r="F42" s="295"/>
    </row>
    <row r="43" spans="1:6" s="1" customFormat="1" ht="26.25" customHeight="1" hidden="1">
      <c r="A43" s="245">
        <v>18010900</v>
      </c>
      <c r="B43" s="24" t="s">
        <v>500</v>
      </c>
      <c r="C43" s="295">
        <f t="shared" si="0"/>
        <v>0</v>
      </c>
      <c r="D43" s="297"/>
      <c r="E43" s="295"/>
      <c r="F43" s="295"/>
    </row>
    <row r="44" spans="1:6" s="1" customFormat="1" ht="27.75" customHeight="1" hidden="1">
      <c r="A44" s="245">
        <v>18011000</v>
      </c>
      <c r="B44" s="24" t="s">
        <v>501</v>
      </c>
      <c r="C44" s="295">
        <f t="shared" si="0"/>
        <v>0</v>
      </c>
      <c r="D44" s="297"/>
      <c r="E44" s="295"/>
      <c r="F44" s="295"/>
    </row>
    <row r="45" spans="1:6" s="1" customFormat="1" ht="30" customHeight="1" hidden="1">
      <c r="A45" s="245">
        <v>18011100</v>
      </c>
      <c r="B45" s="24" t="s">
        <v>502</v>
      </c>
      <c r="C45" s="295">
        <f t="shared" si="0"/>
        <v>0</v>
      </c>
      <c r="D45" s="297"/>
      <c r="E45" s="295"/>
      <c r="F45" s="295"/>
    </row>
    <row r="46" spans="1:6" s="4" customFormat="1" ht="24.75" customHeight="1">
      <c r="A46" s="242">
        <v>18030000</v>
      </c>
      <c r="B46" s="244" t="s">
        <v>503</v>
      </c>
      <c r="C46" s="293">
        <f t="shared" si="0"/>
        <v>200000</v>
      </c>
      <c r="D46" s="294">
        <f>D47+D48</f>
        <v>200000</v>
      </c>
      <c r="E46" s="293"/>
      <c r="F46" s="293"/>
    </row>
    <row r="47" spans="1:6" s="1" customFormat="1" ht="21" customHeight="1">
      <c r="A47" s="245">
        <v>18030100</v>
      </c>
      <c r="B47" s="24" t="s">
        <v>504</v>
      </c>
      <c r="C47" s="295">
        <f t="shared" si="0"/>
        <v>200000</v>
      </c>
      <c r="D47" s="297">
        <v>200000</v>
      </c>
      <c r="E47" s="295"/>
      <c r="F47" s="295"/>
    </row>
    <row r="48" spans="1:6" s="1" customFormat="1" ht="21" customHeight="1" hidden="1">
      <c r="A48" s="245">
        <v>18030200</v>
      </c>
      <c r="B48" s="24" t="s">
        <v>505</v>
      </c>
      <c r="C48" s="295">
        <f t="shared" si="0"/>
        <v>0</v>
      </c>
      <c r="D48" s="297"/>
      <c r="E48" s="295"/>
      <c r="F48" s="295"/>
    </row>
    <row r="49" spans="1:6" s="4" customFormat="1" ht="24.75" customHeight="1" hidden="1">
      <c r="A49" s="242">
        <v>18050000</v>
      </c>
      <c r="B49" s="244" t="s">
        <v>506</v>
      </c>
      <c r="C49" s="293">
        <f t="shared" si="0"/>
        <v>0</v>
      </c>
      <c r="D49" s="294">
        <f>D50+D51+D52</f>
        <v>0</v>
      </c>
      <c r="E49" s="293"/>
      <c r="F49" s="293"/>
    </row>
    <row r="50" spans="1:6" s="1" customFormat="1" ht="24.75" customHeight="1" hidden="1">
      <c r="A50" s="245">
        <v>18050300</v>
      </c>
      <c r="B50" s="24" t="s">
        <v>507</v>
      </c>
      <c r="C50" s="295">
        <f t="shared" si="0"/>
        <v>0</v>
      </c>
      <c r="D50" s="297"/>
      <c r="E50" s="295"/>
      <c r="F50" s="295"/>
    </row>
    <row r="51" spans="1:6" s="1" customFormat="1" ht="24.75" customHeight="1" hidden="1">
      <c r="A51" s="245">
        <v>18050400</v>
      </c>
      <c r="B51" s="24" t="s">
        <v>508</v>
      </c>
      <c r="C51" s="295">
        <f t="shared" si="0"/>
        <v>0</v>
      </c>
      <c r="D51" s="297"/>
      <c r="E51" s="295"/>
      <c r="F51" s="295"/>
    </row>
    <row r="52" spans="1:6" ht="57" customHeight="1" hidden="1">
      <c r="A52" s="245">
        <v>18050500</v>
      </c>
      <c r="B52" s="256" t="s">
        <v>509</v>
      </c>
      <c r="C52" s="295">
        <f t="shared" si="0"/>
        <v>0</v>
      </c>
      <c r="D52" s="297"/>
      <c r="E52" s="295"/>
      <c r="F52" s="295"/>
    </row>
    <row r="53" spans="1:6" s="4" customFormat="1" ht="25.5" customHeight="1" hidden="1">
      <c r="A53" s="242">
        <v>19000000</v>
      </c>
      <c r="B53" s="244" t="s">
        <v>510</v>
      </c>
      <c r="C53" s="293">
        <f t="shared" si="0"/>
        <v>0</v>
      </c>
      <c r="D53" s="294">
        <f>D54</f>
        <v>0</v>
      </c>
      <c r="E53" s="294">
        <f>E54</f>
        <v>0</v>
      </c>
      <c r="F53" s="293"/>
    </row>
    <row r="54" spans="1:6" s="4" customFormat="1" ht="24.75" customHeight="1" hidden="1">
      <c r="A54" s="242">
        <v>19010000</v>
      </c>
      <c r="B54" s="244" t="s">
        <v>511</v>
      </c>
      <c r="C54" s="293">
        <f t="shared" si="0"/>
        <v>0</v>
      </c>
      <c r="D54" s="294">
        <f>D55+D56+D57</f>
        <v>0</v>
      </c>
      <c r="E54" s="294">
        <f>E55+E56+E57</f>
        <v>0</v>
      </c>
      <c r="F54" s="293"/>
    </row>
    <row r="55" spans="1:6" ht="36.75" customHeight="1" hidden="1">
      <c r="A55" s="245">
        <v>19010100</v>
      </c>
      <c r="B55" s="24" t="s">
        <v>512</v>
      </c>
      <c r="C55" s="295">
        <f t="shared" si="0"/>
        <v>0</v>
      </c>
      <c r="D55" s="297"/>
      <c r="E55" s="295"/>
      <c r="F55" s="295"/>
    </row>
    <row r="56" spans="1:6" ht="35.25" customHeight="1" hidden="1">
      <c r="A56" s="245">
        <v>19010200</v>
      </c>
      <c r="B56" s="24" t="s">
        <v>513</v>
      </c>
      <c r="C56" s="295">
        <f t="shared" si="0"/>
        <v>0</v>
      </c>
      <c r="D56" s="297"/>
      <c r="E56" s="295"/>
      <c r="F56" s="295"/>
    </row>
    <row r="57" spans="1:6" ht="45" customHeight="1" hidden="1">
      <c r="A57" s="245">
        <v>19010300</v>
      </c>
      <c r="B57" s="24" t="s">
        <v>514</v>
      </c>
      <c r="C57" s="295">
        <f t="shared" si="0"/>
        <v>0</v>
      </c>
      <c r="D57" s="297"/>
      <c r="E57" s="295"/>
      <c r="F57" s="295"/>
    </row>
    <row r="58" spans="1:6" s="4" customFormat="1" ht="24.75" customHeight="1" hidden="1">
      <c r="A58" s="242">
        <v>20000000</v>
      </c>
      <c r="B58" s="244" t="s">
        <v>515</v>
      </c>
      <c r="C58" s="293">
        <f t="shared" si="0"/>
        <v>0</v>
      </c>
      <c r="D58" s="294">
        <f>D59+D69+D81+D87</f>
        <v>0</v>
      </c>
      <c r="E58" s="294">
        <f>E59+E69+E81+E87</f>
        <v>0</v>
      </c>
      <c r="F58" s="294">
        <f>F59+F69+F81+F87</f>
        <v>0</v>
      </c>
    </row>
    <row r="59" spans="1:6" s="4" customFormat="1" ht="24.75" customHeight="1" hidden="1">
      <c r="A59" s="242">
        <v>21000000</v>
      </c>
      <c r="B59" s="244" t="s">
        <v>516</v>
      </c>
      <c r="C59" s="293">
        <f t="shared" si="0"/>
        <v>0</v>
      </c>
      <c r="D59" s="294">
        <f>D60+D63+D62</f>
        <v>0</v>
      </c>
      <c r="E59" s="294">
        <f>E63+E68</f>
        <v>0</v>
      </c>
      <c r="F59" s="294">
        <f>F63+F68</f>
        <v>0</v>
      </c>
    </row>
    <row r="60" spans="1:6" s="4" customFormat="1" ht="80.25" customHeight="1" hidden="1">
      <c r="A60" s="254">
        <v>21010000</v>
      </c>
      <c r="B60" s="244" t="s">
        <v>517</v>
      </c>
      <c r="C60" s="293">
        <f t="shared" si="0"/>
        <v>0</v>
      </c>
      <c r="D60" s="294">
        <f>D61</f>
        <v>0</v>
      </c>
      <c r="E60" s="294"/>
      <c r="F60" s="294"/>
    </row>
    <row r="61" spans="1:6" ht="39" customHeight="1" hidden="1">
      <c r="A61" s="245">
        <v>21010300</v>
      </c>
      <c r="B61" s="24" t="s">
        <v>518</v>
      </c>
      <c r="C61" s="295">
        <f t="shared" si="0"/>
        <v>0</v>
      </c>
      <c r="D61" s="297"/>
      <c r="E61" s="297"/>
      <c r="F61" s="297"/>
    </row>
    <row r="62" spans="1:6" s="207" customFormat="1" ht="39" customHeight="1" hidden="1">
      <c r="A62" s="242">
        <v>21050000</v>
      </c>
      <c r="B62" s="207" t="s">
        <v>519</v>
      </c>
      <c r="C62" s="295">
        <f t="shared" si="0"/>
        <v>0</v>
      </c>
      <c r="D62" s="294"/>
      <c r="E62" s="294"/>
      <c r="F62" s="294"/>
    </row>
    <row r="63" spans="1:6" s="4" customFormat="1" ht="20.25" customHeight="1" hidden="1">
      <c r="A63" s="242">
        <v>21080000</v>
      </c>
      <c r="B63" s="244" t="s">
        <v>520</v>
      </c>
      <c r="C63" s="293">
        <f t="shared" si="0"/>
        <v>0</v>
      </c>
      <c r="D63" s="294">
        <f>D64+D65+D66+D67</f>
        <v>0</v>
      </c>
      <c r="E63" s="294">
        <f>E64+E65+E66</f>
        <v>0</v>
      </c>
      <c r="F63" s="294">
        <f>F64+F65+F66</f>
        <v>0</v>
      </c>
    </row>
    <row r="64" spans="1:6" ht="48" customHeight="1" hidden="1">
      <c r="A64" s="245">
        <v>21080900</v>
      </c>
      <c r="B64" s="24" t="s">
        <v>521</v>
      </c>
      <c r="C64" s="293">
        <f t="shared" si="0"/>
        <v>0</v>
      </c>
      <c r="D64" s="297"/>
      <c r="E64" s="295"/>
      <c r="F64" s="295"/>
    </row>
    <row r="65" spans="1:6" ht="30" customHeight="1" hidden="1">
      <c r="A65" s="245">
        <v>21081100</v>
      </c>
      <c r="B65" s="24" t="s">
        <v>522</v>
      </c>
      <c r="C65" s="295">
        <f t="shared" si="0"/>
        <v>0</v>
      </c>
      <c r="D65" s="297"/>
      <c r="E65" s="295"/>
      <c r="F65" s="295"/>
    </row>
    <row r="66" spans="1:6" ht="40.5" customHeight="1" hidden="1">
      <c r="A66" s="245">
        <v>21081500</v>
      </c>
      <c r="B66" s="24" t="s">
        <v>523</v>
      </c>
      <c r="C66" s="295">
        <f t="shared" si="0"/>
        <v>0</v>
      </c>
      <c r="D66" s="297"/>
      <c r="E66" s="295"/>
      <c r="F66" s="295"/>
    </row>
    <row r="67" spans="1:6" ht="40.5" customHeight="1" hidden="1">
      <c r="A67" s="245">
        <v>21081700</v>
      </c>
      <c r="B67" s="24" t="s">
        <v>524</v>
      </c>
      <c r="C67" s="295">
        <f t="shared" si="0"/>
        <v>0</v>
      </c>
      <c r="D67" s="297"/>
      <c r="E67" s="295"/>
      <c r="F67" s="295"/>
    </row>
    <row r="68" spans="1:6" s="4" customFormat="1" ht="48.75" customHeight="1" hidden="1">
      <c r="A68" s="242">
        <v>21110000</v>
      </c>
      <c r="B68" s="244" t="s">
        <v>525</v>
      </c>
      <c r="C68" s="293">
        <f t="shared" si="0"/>
        <v>0</v>
      </c>
      <c r="D68" s="294"/>
      <c r="E68" s="293"/>
      <c r="F68" s="293"/>
    </row>
    <row r="69" spans="1:6" s="4" customFormat="1" ht="37.5" customHeight="1" hidden="1">
      <c r="A69" s="242">
        <v>22000000</v>
      </c>
      <c r="B69" s="244" t="s">
        <v>526</v>
      </c>
      <c r="C69" s="293">
        <f t="shared" si="0"/>
        <v>0</v>
      </c>
      <c r="D69" s="294">
        <f>D70+D75+D77</f>
        <v>0</v>
      </c>
      <c r="E69" s="294"/>
      <c r="F69" s="294"/>
    </row>
    <row r="70" spans="1:6" s="4" customFormat="1" ht="37.5" customHeight="1" hidden="1">
      <c r="A70" s="242">
        <v>22010000</v>
      </c>
      <c r="B70" s="244" t="s">
        <v>527</v>
      </c>
      <c r="C70" s="293">
        <f t="shared" si="0"/>
        <v>0</v>
      </c>
      <c r="D70" s="294">
        <f>D71+D72+D73+D74</f>
        <v>0</v>
      </c>
      <c r="E70" s="294"/>
      <c r="F70" s="294"/>
    </row>
    <row r="71" spans="1:6" s="1" customFormat="1" ht="37.5" customHeight="1" hidden="1">
      <c r="A71" s="245">
        <v>22010300</v>
      </c>
      <c r="B71" s="24" t="s">
        <v>528</v>
      </c>
      <c r="C71" s="295">
        <f t="shared" si="0"/>
        <v>0</v>
      </c>
      <c r="D71" s="297"/>
      <c r="E71" s="297"/>
      <c r="F71" s="297"/>
    </row>
    <row r="72" spans="1:6" s="1" customFormat="1" ht="29.25" customHeight="1" hidden="1">
      <c r="A72" s="245">
        <v>22012500</v>
      </c>
      <c r="B72" s="24" t="s">
        <v>529</v>
      </c>
      <c r="C72" s="295">
        <f t="shared" si="0"/>
        <v>0</v>
      </c>
      <c r="D72" s="297"/>
      <c r="E72" s="297"/>
      <c r="F72" s="297"/>
    </row>
    <row r="73" spans="1:6" s="1" customFormat="1" ht="37.5" customHeight="1" hidden="1">
      <c r="A73" s="245">
        <v>22012600</v>
      </c>
      <c r="B73" s="24" t="s">
        <v>530</v>
      </c>
      <c r="C73" s="295">
        <f t="shared" si="0"/>
        <v>0</v>
      </c>
      <c r="D73" s="297"/>
      <c r="E73" s="297"/>
      <c r="F73" s="297"/>
    </row>
    <row r="74" spans="1:6" s="1" customFormat="1" ht="86.25" customHeight="1" hidden="1">
      <c r="A74" s="245">
        <v>22012900</v>
      </c>
      <c r="B74" s="24" t="s">
        <v>531</v>
      </c>
      <c r="C74" s="295">
        <f t="shared" si="0"/>
        <v>0</v>
      </c>
      <c r="D74" s="297"/>
      <c r="E74" s="295"/>
      <c r="F74" s="295"/>
    </row>
    <row r="75" spans="1:6" s="4" customFormat="1" ht="37.5" customHeight="1" hidden="1">
      <c r="A75" s="242">
        <v>22080000</v>
      </c>
      <c r="B75" s="244" t="s">
        <v>532</v>
      </c>
      <c r="C75" s="293">
        <f t="shared" si="0"/>
        <v>0</v>
      </c>
      <c r="D75" s="294"/>
      <c r="E75" s="293"/>
      <c r="F75" s="293"/>
    </row>
    <row r="76" spans="1:6" s="1" customFormat="1" ht="42.75" customHeight="1" hidden="1">
      <c r="A76" s="245">
        <v>22080400</v>
      </c>
      <c r="B76" s="24" t="s">
        <v>533</v>
      </c>
      <c r="C76" s="295">
        <f t="shared" si="0"/>
        <v>0</v>
      </c>
      <c r="D76" s="297"/>
      <c r="E76" s="295"/>
      <c r="F76" s="295"/>
    </row>
    <row r="77" spans="1:6" s="4" customFormat="1" ht="24.75" customHeight="1" hidden="1">
      <c r="A77" s="242">
        <v>22090000</v>
      </c>
      <c r="B77" s="244" t="s">
        <v>534</v>
      </c>
      <c r="C77" s="293">
        <f t="shared" si="0"/>
        <v>0</v>
      </c>
      <c r="D77" s="294">
        <f>D78+D79</f>
        <v>0</v>
      </c>
      <c r="E77" s="293"/>
      <c r="F77" s="293"/>
    </row>
    <row r="78" spans="1:6" s="1" customFormat="1" ht="34.5" customHeight="1" hidden="1">
      <c r="A78" s="245">
        <v>22090100</v>
      </c>
      <c r="B78" s="24" t="s">
        <v>535</v>
      </c>
      <c r="C78" s="295">
        <f t="shared" si="0"/>
        <v>0</v>
      </c>
      <c r="D78" s="297"/>
      <c r="E78" s="295"/>
      <c r="F78" s="295"/>
    </row>
    <row r="79" spans="1:6" s="1" customFormat="1" ht="34.5" customHeight="1" hidden="1">
      <c r="A79" s="245">
        <v>22090400</v>
      </c>
      <c r="B79" s="24" t="s">
        <v>536</v>
      </c>
      <c r="C79" s="295">
        <f t="shared" si="0"/>
        <v>0</v>
      </c>
      <c r="D79" s="297"/>
      <c r="E79" s="295"/>
      <c r="F79" s="295"/>
    </row>
    <row r="80" spans="1:6" s="1" customFormat="1" ht="52.5" customHeight="1" hidden="1">
      <c r="A80" s="245"/>
      <c r="B80" s="24"/>
      <c r="C80" s="293">
        <f t="shared" si="0"/>
        <v>0</v>
      </c>
      <c r="D80" s="297"/>
      <c r="E80" s="295"/>
      <c r="F80" s="295"/>
    </row>
    <row r="81" spans="1:6" s="4" customFormat="1" ht="24.75" customHeight="1" hidden="1">
      <c r="A81" s="242">
        <v>24000000</v>
      </c>
      <c r="B81" s="244" t="s">
        <v>537</v>
      </c>
      <c r="C81" s="293">
        <f t="shared" si="0"/>
        <v>0</v>
      </c>
      <c r="D81" s="294">
        <f>D82+D86</f>
        <v>0</v>
      </c>
      <c r="E81" s="294">
        <f>E82+E86</f>
        <v>0</v>
      </c>
      <c r="F81" s="294">
        <f>F82+F86</f>
        <v>0</v>
      </c>
    </row>
    <row r="82" spans="1:6" s="4" customFormat="1" ht="24.75" customHeight="1" hidden="1">
      <c r="A82" s="242">
        <v>24060000</v>
      </c>
      <c r="B82" s="244" t="s">
        <v>538</v>
      </c>
      <c r="C82" s="293">
        <f t="shared" si="0"/>
        <v>0</v>
      </c>
      <c r="D82" s="294">
        <f>D83+D84+D85</f>
        <v>0</v>
      </c>
      <c r="E82" s="294">
        <f>E83+E84</f>
        <v>0</v>
      </c>
      <c r="F82" s="294">
        <f>F83+F84</f>
        <v>0</v>
      </c>
    </row>
    <row r="83" spans="1:6" s="1" customFormat="1" ht="24.75" customHeight="1" hidden="1">
      <c r="A83" s="245">
        <v>24060300</v>
      </c>
      <c r="B83" s="24" t="s">
        <v>538</v>
      </c>
      <c r="C83" s="295">
        <f aca="true" t="shared" si="1" ref="C83:C115">D83+E83</f>
        <v>0</v>
      </c>
      <c r="D83" s="297"/>
      <c r="E83" s="295"/>
      <c r="F83" s="295"/>
    </row>
    <row r="84" spans="1:6" s="1" customFormat="1" ht="50.25" customHeight="1" hidden="1">
      <c r="A84" s="245">
        <v>24062100</v>
      </c>
      <c r="B84" s="24" t="s">
        <v>539</v>
      </c>
      <c r="C84" s="295">
        <f t="shared" si="1"/>
        <v>0</v>
      </c>
      <c r="D84" s="297"/>
      <c r="E84" s="295"/>
      <c r="F84" s="295"/>
    </row>
    <row r="85" spans="1:6" s="1" customFormat="1" ht="113.25" customHeight="1" hidden="1">
      <c r="A85" s="245">
        <v>24062200</v>
      </c>
      <c r="B85" s="24" t="s">
        <v>540</v>
      </c>
      <c r="C85" s="295">
        <f t="shared" si="1"/>
        <v>0</v>
      </c>
      <c r="D85" s="297"/>
      <c r="E85" s="295"/>
      <c r="F85" s="295"/>
    </row>
    <row r="86" spans="1:6" s="4" customFormat="1" ht="39.75" customHeight="1" hidden="1">
      <c r="A86" s="254">
        <v>24170000</v>
      </c>
      <c r="B86" s="244" t="s">
        <v>541</v>
      </c>
      <c r="C86" s="293">
        <f t="shared" si="1"/>
        <v>0</v>
      </c>
      <c r="D86" s="294"/>
      <c r="E86" s="293"/>
      <c r="F86" s="293">
        <f>E86</f>
        <v>0</v>
      </c>
    </row>
    <row r="87" spans="1:6" s="4" customFormat="1" ht="24.75" customHeight="1" hidden="1">
      <c r="A87" s="242">
        <v>25000000</v>
      </c>
      <c r="B87" s="244" t="s">
        <v>542</v>
      </c>
      <c r="C87" s="293">
        <f t="shared" si="1"/>
        <v>0</v>
      </c>
      <c r="D87" s="294"/>
      <c r="E87" s="293">
        <f>E88</f>
        <v>0</v>
      </c>
      <c r="F87" s="293"/>
    </row>
    <row r="88" spans="1:6" s="4" customFormat="1" ht="36" customHeight="1" hidden="1">
      <c r="A88" s="242">
        <v>25010000</v>
      </c>
      <c r="B88" s="244" t="s">
        <v>543</v>
      </c>
      <c r="C88" s="293">
        <f t="shared" si="1"/>
        <v>0</v>
      </c>
      <c r="D88" s="294"/>
      <c r="E88" s="293">
        <f>E89+E90+E91</f>
        <v>0</v>
      </c>
      <c r="F88" s="293"/>
    </row>
    <row r="89" spans="1:6" s="1" customFormat="1" ht="36" customHeight="1" hidden="1">
      <c r="A89" s="246">
        <v>25010100</v>
      </c>
      <c r="B89" s="23" t="s">
        <v>544</v>
      </c>
      <c r="C89" s="295">
        <f t="shared" si="1"/>
        <v>0</v>
      </c>
      <c r="D89" s="297"/>
      <c r="E89" s="298"/>
      <c r="F89" s="295"/>
    </row>
    <row r="90" spans="1:6" s="1" customFormat="1" ht="24.75" customHeight="1" hidden="1">
      <c r="A90" s="246">
        <v>25010300</v>
      </c>
      <c r="B90" s="23" t="s">
        <v>545</v>
      </c>
      <c r="C90" s="295">
        <f t="shared" si="1"/>
        <v>0</v>
      </c>
      <c r="D90" s="297"/>
      <c r="E90" s="295"/>
      <c r="F90" s="295"/>
    </row>
    <row r="91" spans="1:6" s="1" customFormat="1" ht="37.5" customHeight="1" hidden="1">
      <c r="A91" s="246">
        <v>25010400</v>
      </c>
      <c r="B91" s="24" t="s">
        <v>546</v>
      </c>
      <c r="C91" s="295">
        <f t="shared" si="1"/>
        <v>0</v>
      </c>
      <c r="D91" s="297"/>
      <c r="E91" s="295"/>
      <c r="F91" s="295"/>
    </row>
    <row r="92" spans="1:6" s="4" customFormat="1" ht="24.75" customHeight="1" hidden="1">
      <c r="A92" s="242">
        <v>30000000</v>
      </c>
      <c r="B92" s="244" t="s">
        <v>547</v>
      </c>
      <c r="C92" s="293">
        <f t="shared" si="1"/>
        <v>0</v>
      </c>
      <c r="D92" s="294"/>
      <c r="E92" s="293">
        <f>E93+E95</f>
        <v>0</v>
      </c>
      <c r="F92" s="293">
        <f>F93+F95</f>
        <v>0</v>
      </c>
    </row>
    <row r="93" spans="1:6" s="4" customFormat="1" ht="24.75" customHeight="1" hidden="1">
      <c r="A93" s="242">
        <v>31000000</v>
      </c>
      <c r="B93" s="244" t="s">
        <v>548</v>
      </c>
      <c r="C93" s="293">
        <f t="shared" si="1"/>
        <v>0</v>
      </c>
      <c r="D93" s="294"/>
      <c r="E93" s="293">
        <f>E94</f>
        <v>0</v>
      </c>
      <c r="F93" s="293">
        <f>E93</f>
        <v>0</v>
      </c>
    </row>
    <row r="94" spans="1:6" s="1" customFormat="1" ht="36.75" customHeight="1" hidden="1">
      <c r="A94" s="245">
        <v>31030000</v>
      </c>
      <c r="B94" s="24" t="s">
        <v>549</v>
      </c>
      <c r="C94" s="295">
        <f t="shared" si="1"/>
        <v>0</v>
      </c>
      <c r="D94" s="297"/>
      <c r="E94" s="295"/>
      <c r="F94" s="295">
        <f>E94</f>
        <v>0</v>
      </c>
    </row>
    <row r="95" spans="1:6" s="4" customFormat="1" ht="24.75" customHeight="1" hidden="1">
      <c r="A95" s="242">
        <v>33000000</v>
      </c>
      <c r="B95" s="244" t="s">
        <v>550</v>
      </c>
      <c r="C95" s="293">
        <f t="shared" si="1"/>
        <v>0</v>
      </c>
      <c r="D95" s="294"/>
      <c r="E95" s="293">
        <f>E96</f>
        <v>0</v>
      </c>
      <c r="F95" s="293">
        <f>E95</f>
        <v>0</v>
      </c>
    </row>
    <row r="96" spans="1:6" s="4" customFormat="1" ht="24.75" customHeight="1" hidden="1">
      <c r="A96" s="242">
        <v>33010000</v>
      </c>
      <c r="B96" s="244" t="s">
        <v>551</v>
      </c>
      <c r="C96" s="293">
        <f t="shared" si="1"/>
        <v>0</v>
      </c>
      <c r="D96" s="294"/>
      <c r="E96" s="293">
        <f>E97+E98</f>
        <v>0</v>
      </c>
      <c r="F96" s="293">
        <f>F97+F98</f>
        <v>0</v>
      </c>
    </row>
    <row r="97" spans="1:6" s="1" customFormat="1" ht="51" customHeight="1" hidden="1">
      <c r="A97" s="245">
        <v>33010100</v>
      </c>
      <c r="B97" s="24" t="s">
        <v>552</v>
      </c>
      <c r="C97" s="295">
        <f t="shared" si="1"/>
        <v>0</v>
      </c>
      <c r="D97" s="297"/>
      <c r="E97" s="295"/>
      <c r="F97" s="295">
        <f>E97</f>
        <v>0</v>
      </c>
    </row>
    <row r="98" spans="1:6" s="1" customFormat="1" ht="63.75" customHeight="1" hidden="1">
      <c r="A98" s="245">
        <v>33010200</v>
      </c>
      <c r="B98" s="24" t="s">
        <v>553</v>
      </c>
      <c r="C98" s="293">
        <f t="shared" si="1"/>
        <v>0</v>
      </c>
      <c r="D98" s="297"/>
      <c r="E98" s="295"/>
      <c r="F98" s="295">
        <f>E98</f>
        <v>0</v>
      </c>
    </row>
    <row r="99" spans="1:6" s="4" customFormat="1" ht="24.75" customHeight="1" hidden="1">
      <c r="A99" s="242">
        <v>50000000</v>
      </c>
      <c r="B99" s="244" t="s">
        <v>554</v>
      </c>
      <c r="C99" s="293">
        <f t="shared" si="1"/>
        <v>0</v>
      </c>
      <c r="D99" s="294"/>
      <c r="E99" s="293">
        <f>E100</f>
        <v>0</v>
      </c>
      <c r="F99" s="293"/>
    </row>
    <row r="100" spans="1:6" ht="48" customHeight="1" hidden="1">
      <c r="A100" s="245">
        <v>50110000</v>
      </c>
      <c r="B100" s="24" t="s">
        <v>555</v>
      </c>
      <c r="C100" s="295">
        <f t="shared" si="1"/>
        <v>0</v>
      </c>
      <c r="D100" s="297"/>
      <c r="E100" s="295"/>
      <c r="F100" s="295"/>
    </row>
    <row r="101" spans="1:6" s="265" customFormat="1" ht="24.75" customHeight="1">
      <c r="A101" s="263"/>
      <c r="B101" s="264" t="s">
        <v>556</v>
      </c>
      <c r="C101" s="299">
        <f t="shared" si="1"/>
        <v>3000000</v>
      </c>
      <c r="D101" s="300">
        <f>D11+D58+D92+D99</f>
        <v>3000000</v>
      </c>
      <c r="E101" s="300">
        <f>E11+E58+E92+E99</f>
        <v>0</v>
      </c>
      <c r="F101" s="300">
        <f>F11+F58+F92+F99</f>
        <v>0</v>
      </c>
    </row>
    <row r="102" spans="1:6" s="4" customFormat="1" ht="21.75" customHeight="1" hidden="1">
      <c r="A102" s="242">
        <v>40000000</v>
      </c>
      <c r="B102" s="244" t="s">
        <v>557</v>
      </c>
      <c r="C102" s="293">
        <f t="shared" si="1"/>
        <v>0</v>
      </c>
      <c r="D102" s="294">
        <f>D103</f>
        <v>0</v>
      </c>
      <c r="E102" s="294">
        <f>E103</f>
        <v>0</v>
      </c>
      <c r="F102" s="294">
        <f>F103</f>
        <v>0</v>
      </c>
    </row>
    <row r="103" spans="1:6" s="4" customFormat="1" ht="27" customHeight="1" hidden="1">
      <c r="A103" s="242">
        <v>41000000</v>
      </c>
      <c r="B103" s="244" t="s">
        <v>558</v>
      </c>
      <c r="C103" s="293">
        <f t="shared" si="1"/>
        <v>0</v>
      </c>
      <c r="D103" s="294">
        <f>D104+D108+D106</f>
        <v>0</v>
      </c>
      <c r="E103" s="294">
        <f>E104+E108+E106</f>
        <v>0</v>
      </c>
      <c r="F103" s="294">
        <f>F104+F108+F106</f>
        <v>0</v>
      </c>
    </row>
    <row r="104" spans="1:6" s="4" customFormat="1" ht="30.75" customHeight="1" hidden="1">
      <c r="A104" s="242">
        <v>41030000</v>
      </c>
      <c r="B104" s="4" t="s">
        <v>559</v>
      </c>
      <c r="C104" s="293">
        <f t="shared" si="1"/>
        <v>0</v>
      </c>
      <c r="D104" s="294">
        <f>D105</f>
        <v>0</v>
      </c>
      <c r="E104" s="294">
        <f>SUM(E105)</f>
        <v>0</v>
      </c>
      <c r="F104" s="293"/>
    </row>
    <row r="105" spans="1:6" ht="27" customHeight="1" hidden="1">
      <c r="A105" s="245">
        <v>41033900</v>
      </c>
      <c r="B105" s="24" t="s">
        <v>560</v>
      </c>
      <c r="C105" s="295">
        <f t="shared" si="1"/>
        <v>0</v>
      </c>
      <c r="D105" s="297"/>
      <c r="E105" s="295">
        <v>0</v>
      </c>
      <c r="F105" s="295">
        <v>0</v>
      </c>
    </row>
    <row r="106" spans="1:6" s="207" customFormat="1" ht="32.25" customHeight="1" hidden="1">
      <c r="A106" s="242">
        <v>41040000</v>
      </c>
      <c r="B106" s="257" t="s">
        <v>561</v>
      </c>
      <c r="C106" s="293">
        <f t="shared" si="1"/>
        <v>0</v>
      </c>
      <c r="D106" s="294">
        <f>D107</f>
        <v>0</v>
      </c>
      <c r="E106" s="293"/>
      <c r="F106" s="293"/>
    </row>
    <row r="107" spans="1:6" ht="9.75" customHeight="1" hidden="1">
      <c r="A107" s="245">
        <v>41040200</v>
      </c>
      <c r="B107" s="24" t="s">
        <v>562</v>
      </c>
      <c r="C107" s="295">
        <f t="shared" si="1"/>
        <v>0</v>
      </c>
      <c r="D107" s="297"/>
      <c r="E107" s="295"/>
      <c r="F107" s="295"/>
    </row>
    <row r="108" spans="1:6" s="4" customFormat="1" ht="34.5" customHeight="1" hidden="1">
      <c r="A108" s="258">
        <v>41050000</v>
      </c>
      <c r="B108" s="4" t="s">
        <v>563</v>
      </c>
      <c r="C108" s="301">
        <f t="shared" si="1"/>
        <v>0</v>
      </c>
      <c r="D108" s="302">
        <f>SUM(D109:D115)</f>
        <v>0</v>
      </c>
      <c r="E108" s="302">
        <f>SUM(E109:E115)</f>
        <v>0</v>
      </c>
      <c r="F108" s="302">
        <f>SUM(F109:F115)</f>
        <v>0</v>
      </c>
    </row>
    <row r="109" spans="1:6" s="1" customFormat="1" ht="208.5" customHeight="1" hidden="1">
      <c r="A109" s="245">
        <v>41050400</v>
      </c>
      <c r="B109" s="24" t="s">
        <v>564</v>
      </c>
      <c r="C109" s="295">
        <f t="shared" si="1"/>
        <v>0</v>
      </c>
      <c r="D109" s="297"/>
      <c r="E109" s="297"/>
      <c r="F109" s="297"/>
    </row>
    <row r="110" spans="1:6" ht="51" customHeight="1" hidden="1">
      <c r="A110" s="245">
        <v>41051000</v>
      </c>
      <c r="B110" s="259" t="s">
        <v>565</v>
      </c>
      <c r="C110" s="303">
        <f t="shared" si="1"/>
        <v>0</v>
      </c>
      <c r="D110" s="304"/>
      <c r="E110" s="303"/>
      <c r="F110" s="303"/>
    </row>
    <row r="111" spans="1:6" ht="52.5" customHeight="1" hidden="1">
      <c r="A111" s="245">
        <v>41051200</v>
      </c>
      <c r="B111" s="259" t="s">
        <v>566</v>
      </c>
      <c r="C111" s="295">
        <f t="shared" si="1"/>
        <v>0</v>
      </c>
      <c r="D111" s="297"/>
      <c r="E111" s="295"/>
      <c r="F111" s="295"/>
    </row>
    <row r="112" spans="1:6" ht="52.5" customHeight="1" hidden="1">
      <c r="A112" s="245">
        <v>41051400</v>
      </c>
      <c r="B112" s="259" t="s">
        <v>567</v>
      </c>
      <c r="C112" s="295">
        <f t="shared" si="1"/>
        <v>0</v>
      </c>
      <c r="D112" s="297"/>
      <c r="E112" s="295"/>
      <c r="F112" s="295"/>
    </row>
    <row r="113" spans="1:6" ht="66" customHeight="1" hidden="1">
      <c r="A113" s="245">
        <v>41052600</v>
      </c>
      <c r="B113" s="259" t="s">
        <v>568</v>
      </c>
      <c r="C113" s="295">
        <f t="shared" si="1"/>
        <v>0</v>
      </c>
      <c r="D113" s="297"/>
      <c r="E113" s="295"/>
      <c r="F113" s="295"/>
    </row>
    <row r="114" spans="1:6" ht="35.25" customHeight="1" hidden="1">
      <c r="A114" s="245">
        <v>41053900</v>
      </c>
      <c r="B114" s="259" t="s">
        <v>405</v>
      </c>
      <c r="C114" s="295">
        <f t="shared" si="1"/>
        <v>0</v>
      </c>
      <c r="D114" s="297"/>
      <c r="E114" s="295">
        <v>0</v>
      </c>
      <c r="F114" s="295">
        <v>0</v>
      </c>
    </row>
    <row r="115" spans="1:6" ht="62.25" customHeight="1" hidden="1">
      <c r="A115" s="245">
        <v>41055000</v>
      </c>
      <c r="B115" s="24" t="s">
        <v>569</v>
      </c>
      <c r="C115" s="295">
        <f t="shared" si="1"/>
        <v>0</v>
      </c>
      <c r="D115" s="297"/>
      <c r="E115" s="295"/>
      <c r="F115" s="295"/>
    </row>
    <row r="116" spans="1:6" s="93" customFormat="1" ht="34.5" customHeight="1">
      <c r="A116" s="260"/>
      <c r="B116" s="261" t="s">
        <v>570</v>
      </c>
      <c r="C116" s="305">
        <f>D116+E116</f>
        <v>3000000</v>
      </c>
      <c r="D116" s="306">
        <f>D101+D102</f>
        <v>3000000</v>
      </c>
      <c r="E116" s="306">
        <f>E101+E102</f>
        <v>0</v>
      </c>
      <c r="F116" s="306">
        <f>F101+F102</f>
        <v>0</v>
      </c>
    </row>
    <row r="118" spans="2:6" ht="15.75">
      <c r="B118" s="206" t="s">
        <v>453</v>
      </c>
      <c r="C118" s="207"/>
      <c r="D118" s="187"/>
      <c r="E118" s="2" t="s">
        <v>454</v>
      </c>
      <c r="F118" s="65"/>
    </row>
    <row r="119" spans="1:6" ht="20.25" customHeight="1">
      <c r="A119" s="343"/>
      <c r="B119" s="343"/>
      <c r="C119" s="262"/>
      <c r="F119" s="187"/>
    </row>
    <row r="120" spans="1:6" ht="15.75">
      <c r="A120" s="187"/>
      <c r="B120" s="344"/>
      <c r="C120" s="344"/>
      <c r="D120" s="187"/>
      <c r="E120" s="187"/>
      <c r="F120" s="187"/>
    </row>
    <row r="122" ht="15.75">
      <c r="E122" s="2"/>
    </row>
  </sheetData>
  <sheetProtection/>
  <mergeCells count="12">
    <mergeCell ref="C1:F1"/>
    <mergeCell ref="A3:F3"/>
    <mergeCell ref="A4:F4"/>
    <mergeCell ref="A5:F5"/>
    <mergeCell ref="A6:F6"/>
    <mergeCell ref="A8:A9"/>
    <mergeCell ref="B8:B9"/>
    <mergeCell ref="C8:C9"/>
    <mergeCell ref="D8:D9"/>
    <mergeCell ref="E8:F8"/>
    <mergeCell ref="A119:B119"/>
    <mergeCell ref="B120:C120"/>
  </mergeCells>
  <conditionalFormatting sqref="B32:B33">
    <cfRule type="expression" priority="1" dxfId="1" stopIfTrue="1">
      <formula>'dod 1'!#REF!=1</formula>
    </cfRule>
  </conditionalFormatting>
  <printOptions horizontalCentered="1"/>
  <pageMargins left="0.5905511811023623" right="0.5118110236220472" top="0.35433070866141736" bottom="0.35433070866141736" header="0.31496062992125984" footer="0.31496062992125984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7"/>
  <sheetViews>
    <sheetView showZeros="0" view="pageBreakPreview" zoomScale="60" zoomScaleNormal="60" workbookViewId="0" topLeftCell="A1">
      <selection activeCell="A3" sqref="A3:P3"/>
    </sheetView>
  </sheetViews>
  <sheetFormatPr defaultColWidth="9.00390625" defaultRowHeight="12.75" outlineLevelRow="1"/>
  <cols>
    <col min="1" max="1" width="16.875" style="159" customWidth="1"/>
    <col min="2" max="2" width="17.125" style="159" customWidth="1"/>
    <col min="3" max="3" width="19.75390625" style="160" customWidth="1"/>
    <col min="4" max="4" width="68.875" style="161" customWidth="1"/>
    <col min="5" max="5" width="19.125" style="162" customWidth="1"/>
    <col min="6" max="6" width="21.125" style="160" customWidth="1"/>
    <col min="7" max="7" width="18.75390625" style="160" customWidth="1"/>
    <col min="8" max="8" width="18.00390625" style="160" customWidth="1"/>
    <col min="9" max="9" width="16.875" style="160" customWidth="1"/>
    <col min="10" max="10" width="19.625" style="162" customWidth="1"/>
    <col min="11" max="11" width="19.125" style="160" customWidth="1"/>
    <col min="12" max="12" width="16.75390625" style="160" customWidth="1"/>
    <col min="13" max="13" width="15.00390625" style="160" customWidth="1"/>
    <col min="14" max="14" width="15.75390625" style="160" customWidth="1"/>
    <col min="15" max="15" width="17.75390625" style="160" customWidth="1"/>
    <col min="16" max="16" width="18.625" style="160" customWidth="1"/>
    <col min="17" max="17" width="17.75390625" style="160" bestFit="1" customWidth="1"/>
    <col min="18" max="18" width="22.125" style="160" customWidth="1"/>
    <col min="19" max="19" width="17.375" style="160" bestFit="1" customWidth="1"/>
    <col min="20" max="16384" width="9.125" style="160" customWidth="1"/>
  </cols>
  <sheetData>
    <row r="1" spans="11:16" ht="84" customHeight="1">
      <c r="K1" s="356" t="s">
        <v>650</v>
      </c>
      <c r="L1" s="356"/>
      <c r="M1" s="356"/>
      <c r="N1" s="356"/>
      <c r="O1" s="356"/>
      <c r="P1" s="356"/>
    </row>
    <row r="2" spans="12:16" ht="19.5" customHeight="1">
      <c r="L2" s="356" t="s">
        <v>173</v>
      </c>
      <c r="M2" s="356"/>
      <c r="N2" s="356"/>
      <c r="O2" s="356"/>
      <c r="P2" s="356"/>
    </row>
    <row r="3" spans="1:16" ht="21.75" customHeight="1">
      <c r="A3" s="357" t="s">
        <v>576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</row>
    <row r="4" spans="1:16" ht="39" customHeight="1">
      <c r="A4" s="358" t="s">
        <v>575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</row>
    <row r="5" spans="1:16" ht="24" customHeight="1">
      <c r="A5" s="212"/>
      <c r="B5" s="212"/>
      <c r="C5" s="212"/>
      <c r="D5" s="359" t="s">
        <v>184</v>
      </c>
      <c r="E5" s="359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</row>
    <row r="6" spans="4:16" ht="15.75">
      <c r="D6" s="161" t="s">
        <v>172</v>
      </c>
      <c r="P6" s="163" t="s">
        <v>65</v>
      </c>
    </row>
    <row r="7" spans="1:16" ht="36" customHeight="1">
      <c r="A7" s="351" t="s">
        <v>180</v>
      </c>
      <c r="B7" s="351" t="s">
        <v>181</v>
      </c>
      <c r="C7" s="360" t="s">
        <v>182</v>
      </c>
      <c r="D7" s="353" t="s">
        <v>175</v>
      </c>
      <c r="E7" s="351" t="s">
        <v>52</v>
      </c>
      <c r="F7" s="351"/>
      <c r="G7" s="351"/>
      <c r="H7" s="351"/>
      <c r="I7" s="351"/>
      <c r="J7" s="351" t="s">
        <v>53</v>
      </c>
      <c r="K7" s="351"/>
      <c r="L7" s="351"/>
      <c r="M7" s="351"/>
      <c r="N7" s="351"/>
      <c r="O7" s="351"/>
      <c r="P7" s="351" t="s">
        <v>24</v>
      </c>
    </row>
    <row r="8" spans="1:16" ht="18.75" customHeight="1">
      <c r="A8" s="351"/>
      <c r="B8" s="351"/>
      <c r="C8" s="360"/>
      <c r="D8" s="354"/>
      <c r="E8" s="351" t="s">
        <v>142</v>
      </c>
      <c r="F8" s="352" t="s">
        <v>31</v>
      </c>
      <c r="G8" s="351" t="s">
        <v>183</v>
      </c>
      <c r="H8" s="351"/>
      <c r="I8" s="352" t="s">
        <v>32</v>
      </c>
      <c r="J8" s="351" t="s">
        <v>142</v>
      </c>
      <c r="K8" s="353" t="s">
        <v>146</v>
      </c>
      <c r="L8" s="352" t="s">
        <v>31</v>
      </c>
      <c r="M8" s="351" t="s">
        <v>183</v>
      </c>
      <c r="N8" s="351"/>
      <c r="O8" s="352" t="s">
        <v>32</v>
      </c>
      <c r="P8" s="351"/>
    </row>
    <row r="9" spans="1:16" ht="13.5" customHeight="1">
      <c r="A9" s="351"/>
      <c r="B9" s="351"/>
      <c r="C9" s="360"/>
      <c r="D9" s="354"/>
      <c r="E9" s="351"/>
      <c r="F9" s="352"/>
      <c r="G9" s="351" t="s">
        <v>25</v>
      </c>
      <c r="H9" s="351" t="s">
        <v>26</v>
      </c>
      <c r="I9" s="352"/>
      <c r="J9" s="351"/>
      <c r="K9" s="354"/>
      <c r="L9" s="352"/>
      <c r="M9" s="351" t="s">
        <v>25</v>
      </c>
      <c r="N9" s="351" t="s">
        <v>26</v>
      </c>
      <c r="O9" s="352"/>
      <c r="P9" s="351"/>
    </row>
    <row r="10" spans="1:16" ht="87.75" customHeight="1">
      <c r="A10" s="351"/>
      <c r="B10" s="351"/>
      <c r="C10" s="360"/>
      <c r="D10" s="355"/>
      <c r="E10" s="351"/>
      <c r="F10" s="352"/>
      <c r="G10" s="351"/>
      <c r="H10" s="351"/>
      <c r="I10" s="352"/>
      <c r="J10" s="351"/>
      <c r="K10" s="355"/>
      <c r="L10" s="352"/>
      <c r="M10" s="351"/>
      <c r="N10" s="351"/>
      <c r="O10" s="352"/>
      <c r="P10" s="351"/>
    </row>
    <row r="11" spans="1:16" s="166" customFormat="1" ht="12.75" customHeight="1">
      <c r="A11" s="165">
        <v>1</v>
      </c>
      <c r="B11" s="165">
        <f>A11+1</f>
        <v>2</v>
      </c>
      <c r="C11" s="165">
        <f aca="true" t="shared" si="0" ref="C11:J11">B11+1</f>
        <v>3</v>
      </c>
      <c r="D11" s="165">
        <f t="shared" si="0"/>
        <v>4</v>
      </c>
      <c r="E11" s="165">
        <f t="shared" si="0"/>
        <v>5</v>
      </c>
      <c r="F11" s="165">
        <f t="shared" si="0"/>
        <v>6</v>
      </c>
      <c r="G11" s="165">
        <f t="shared" si="0"/>
        <v>7</v>
      </c>
      <c r="H11" s="165">
        <f t="shared" si="0"/>
        <v>8</v>
      </c>
      <c r="I11" s="165">
        <f t="shared" si="0"/>
        <v>9</v>
      </c>
      <c r="J11" s="165">
        <f t="shared" si="0"/>
        <v>10</v>
      </c>
      <c r="K11" s="165">
        <f>J11+1</f>
        <v>11</v>
      </c>
      <c r="L11" s="165">
        <v>12</v>
      </c>
      <c r="M11" s="165">
        <f>L11+1</f>
        <v>13</v>
      </c>
      <c r="N11" s="165">
        <f>M11+1</f>
        <v>14</v>
      </c>
      <c r="O11" s="165">
        <f>N11+1</f>
        <v>15</v>
      </c>
      <c r="P11" s="165">
        <v>16</v>
      </c>
    </row>
    <row r="12" spans="1:19" s="171" customFormat="1" ht="42.75" customHeight="1" hidden="1">
      <c r="A12" s="167" t="s">
        <v>160</v>
      </c>
      <c r="B12" s="167" t="s">
        <v>161</v>
      </c>
      <c r="C12" s="168"/>
      <c r="D12" s="169" t="s">
        <v>158</v>
      </c>
      <c r="E12" s="170">
        <f>E13</f>
        <v>0</v>
      </c>
      <c r="F12" s="170">
        <f aca="true" t="shared" si="1" ref="F12:N12">F13</f>
        <v>0</v>
      </c>
      <c r="G12" s="170">
        <f t="shared" si="1"/>
        <v>0</v>
      </c>
      <c r="H12" s="170">
        <f t="shared" si="1"/>
        <v>0</v>
      </c>
      <c r="I12" s="170">
        <f t="shared" si="1"/>
        <v>0</v>
      </c>
      <c r="J12" s="170">
        <f>J13</f>
        <v>0</v>
      </c>
      <c r="K12" s="170">
        <f t="shared" si="1"/>
        <v>0.0001</v>
      </c>
      <c r="L12" s="170">
        <f t="shared" si="1"/>
        <v>0</v>
      </c>
      <c r="M12" s="170">
        <f t="shared" si="1"/>
        <v>0</v>
      </c>
      <c r="N12" s="170">
        <f t="shared" si="1"/>
        <v>0</v>
      </c>
      <c r="O12" s="170">
        <f>O13</f>
        <v>0.0001</v>
      </c>
      <c r="P12" s="170">
        <f>E12+J12</f>
        <v>0</v>
      </c>
      <c r="R12" s="172">
        <f>K12-O12</f>
        <v>0</v>
      </c>
      <c r="S12" s="173">
        <f aca="true" t="shared" si="2" ref="S12:S87">O12-K12</f>
        <v>0</v>
      </c>
    </row>
    <row r="13" spans="1:19" s="171" customFormat="1" ht="42.75" customHeight="1" hidden="1">
      <c r="A13" s="167" t="s">
        <v>163</v>
      </c>
      <c r="B13" s="167"/>
      <c r="C13" s="168"/>
      <c r="D13" s="169" t="s">
        <v>159</v>
      </c>
      <c r="E13" s="170">
        <f>SUM(E14:E32)-E17-E20</f>
        <v>0</v>
      </c>
      <c r="F13" s="170">
        <f>SUM(F14:F32)-F17-F20</f>
        <v>0</v>
      </c>
      <c r="G13" s="170">
        <f>SUM(G14:G32)-G17-G20</f>
        <v>0</v>
      </c>
      <c r="H13" s="170">
        <f>SUM(H14:H32)-H17-H20</f>
        <v>0</v>
      </c>
      <c r="I13" s="170">
        <f>SUM(I14:I32)-I17-I20</f>
        <v>0</v>
      </c>
      <c r="J13" s="170">
        <f>SUM(J14:J32)</f>
        <v>0</v>
      </c>
      <c r="K13" s="170">
        <f>SUM(K14:K32)-K17-K20+0.0001</f>
        <v>0.0001</v>
      </c>
      <c r="L13" s="170">
        <f>SUM(L14:L32)-L17-L20</f>
        <v>0</v>
      </c>
      <c r="M13" s="170">
        <f>SUM(M14:M32)-M17-M20</f>
        <v>0</v>
      </c>
      <c r="N13" s="170">
        <f>SUM(N14:N32)-N17-N20</f>
        <v>0</v>
      </c>
      <c r="O13" s="170">
        <f>SUM(O14:O32)-O17-O20+0.0001</f>
        <v>0.0001</v>
      </c>
      <c r="P13" s="170">
        <f>SUM(P14:P32)-P17-P20</f>
        <v>0</v>
      </c>
      <c r="R13" s="172">
        <f aca="true" t="shared" si="3" ref="R13:R88">K13-O13</f>
        <v>0</v>
      </c>
      <c r="S13" s="173">
        <f t="shared" si="2"/>
        <v>0</v>
      </c>
    </row>
    <row r="14" spans="1:19" s="176" customFormat="1" ht="47.25" hidden="1">
      <c r="A14" s="57" t="s">
        <v>162</v>
      </c>
      <c r="B14" s="57" t="s">
        <v>72</v>
      </c>
      <c r="C14" s="58" t="s">
        <v>33</v>
      </c>
      <c r="D14" s="174" t="s">
        <v>239</v>
      </c>
      <c r="E14" s="175">
        <f aca="true" t="shared" si="4" ref="E14:E28">F14+I14</f>
        <v>0</v>
      </c>
      <c r="F14" s="175"/>
      <c r="G14" s="175"/>
      <c r="H14" s="175"/>
      <c r="I14" s="175"/>
      <c r="J14" s="175">
        <f>L14+O14</f>
        <v>0</v>
      </c>
      <c r="K14" s="175"/>
      <c r="L14" s="175"/>
      <c r="M14" s="175"/>
      <c r="N14" s="175"/>
      <c r="O14" s="175"/>
      <c r="P14" s="175">
        <f>E14+J14</f>
        <v>0</v>
      </c>
      <c r="R14" s="172">
        <f t="shared" si="3"/>
        <v>0</v>
      </c>
      <c r="S14" s="173">
        <f t="shared" si="2"/>
        <v>0</v>
      </c>
    </row>
    <row r="15" spans="1:19" s="6" customFormat="1" ht="24" customHeight="1" hidden="1">
      <c r="A15" s="49" t="s">
        <v>164</v>
      </c>
      <c r="B15" s="49" t="s">
        <v>49</v>
      </c>
      <c r="C15" s="52" t="s">
        <v>40</v>
      </c>
      <c r="D15" s="14" t="s">
        <v>81</v>
      </c>
      <c r="E15" s="101">
        <f t="shared" si="4"/>
        <v>0</v>
      </c>
      <c r="F15" s="101"/>
      <c r="G15" s="101"/>
      <c r="H15" s="101"/>
      <c r="I15" s="101"/>
      <c r="J15" s="101">
        <f aca="true" t="shared" si="5" ref="J15:J31">L15+O15</f>
        <v>0</v>
      </c>
      <c r="K15" s="101"/>
      <c r="L15" s="101"/>
      <c r="M15" s="101"/>
      <c r="N15" s="101"/>
      <c r="O15" s="101"/>
      <c r="P15" s="101">
        <f>E15+J15</f>
        <v>0</v>
      </c>
      <c r="R15" s="36">
        <f t="shared" si="3"/>
        <v>0</v>
      </c>
      <c r="S15" s="65">
        <f t="shared" si="2"/>
        <v>0</v>
      </c>
    </row>
    <row r="16" spans="1:19" s="6" customFormat="1" ht="34.5" customHeight="1" hidden="1">
      <c r="A16" s="49" t="s">
        <v>200</v>
      </c>
      <c r="B16" s="49" t="s">
        <v>58</v>
      </c>
      <c r="C16" s="56" t="s">
        <v>47</v>
      </c>
      <c r="D16" s="14" t="s">
        <v>341</v>
      </c>
      <c r="E16" s="133">
        <f>F16+I16</f>
        <v>0</v>
      </c>
      <c r="F16" s="133"/>
      <c r="G16" s="133"/>
      <c r="H16" s="133"/>
      <c r="I16" s="133"/>
      <c r="J16" s="133">
        <f>L16+O16</f>
        <v>0</v>
      </c>
      <c r="K16" s="133"/>
      <c r="L16" s="133"/>
      <c r="M16" s="133"/>
      <c r="N16" s="133"/>
      <c r="O16" s="133"/>
      <c r="P16" s="101">
        <f>E16+J16</f>
        <v>0</v>
      </c>
      <c r="R16" s="36">
        <f t="shared" si="3"/>
        <v>0</v>
      </c>
      <c r="S16" s="65">
        <f t="shared" si="2"/>
        <v>0</v>
      </c>
    </row>
    <row r="17" spans="1:19" s="139" customFormat="1" ht="47.25" hidden="1">
      <c r="A17" s="134"/>
      <c r="B17" s="134"/>
      <c r="C17" s="135"/>
      <c r="D17" s="136" t="s">
        <v>342</v>
      </c>
      <c r="E17" s="137">
        <f t="shared" si="4"/>
        <v>0</v>
      </c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8">
        <f aca="true" t="shared" si="6" ref="P17:P74">E17+J17</f>
        <v>0</v>
      </c>
      <c r="R17" s="36">
        <f t="shared" si="3"/>
        <v>0</v>
      </c>
      <c r="S17" s="65">
        <f t="shared" si="2"/>
        <v>0</v>
      </c>
    </row>
    <row r="18" spans="1:19" s="6" customFormat="1" ht="30.75" customHeight="1" hidden="1">
      <c r="A18" s="49" t="s">
        <v>201</v>
      </c>
      <c r="B18" s="49" t="s">
        <v>94</v>
      </c>
      <c r="C18" s="56" t="s">
        <v>151</v>
      </c>
      <c r="D18" s="13" t="s">
        <v>121</v>
      </c>
      <c r="E18" s="133">
        <f t="shared" si="4"/>
        <v>0</v>
      </c>
      <c r="F18" s="133"/>
      <c r="G18" s="133"/>
      <c r="H18" s="133"/>
      <c r="I18" s="133"/>
      <c r="J18" s="133">
        <f t="shared" si="5"/>
        <v>0</v>
      </c>
      <c r="K18" s="133"/>
      <c r="L18" s="133"/>
      <c r="M18" s="133"/>
      <c r="N18" s="133"/>
      <c r="O18" s="133"/>
      <c r="P18" s="101">
        <f t="shared" si="6"/>
        <v>0</v>
      </c>
      <c r="R18" s="36">
        <f t="shared" si="3"/>
        <v>0</v>
      </c>
      <c r="S18" s="65">
        <f t="shared" si="2"/>
        <v>0</v>
      </c>
    </row>
    <row r="19" spans="1:19" s="6" customFormat="1" ht="30.75" customHeight="1" hidden="1">
      <c r="A19" s="49" t="s">
        <v>198</v>
      </c>
      <c r="B19" s="49" t="s">
        <v>122</v>
      </c>
      <c r="C19" s="50" t="s">
        <v>48</v>
      </c>
      <c r="D19" s="24" t="s">
        <v>123</v>
      </c>
      <c r="E19" s="133">
        <f t="shared" si="4"/>
        <v>0</v>
      </c>
      <c r="F19" s="133"/>
      <c r="G19" s="133"/>
      <c r="H19" s="133"/>
      <c r="I19" s="133"/>
      <c r="J19" s="133">
        <f t="shared" si="5"/>
        <v>0</v>
      </c>
      <c r="K19" s="133"/>
      <c r="L19" s="133"/>
      <c r="M19" s="133"/>
      <c r="N19" s="133"/>
      <c r="O19" s="133"/>
      <c r="P19" s="101">
        <f t="shared" si="6"/>
        <v>0</v>
      </c>
      <c r="R19" s="36">
        <f t="shared" si="3"/>
        <v>0</v>
      </c>
      <c r="S19" s="65">
        <f t="shared" si="2"/>
        <v>0</v>
      </c>
    </row>
    <row r="20" spans="1:19" s="139" customFormat="1" ht="78.75" hidden="1">
      <c r="A20" s="134"/>
      <c r="B20" s="134"/>
      <c r="C20" s="140"/>
      <c r="D20" s="141" t="s">
        <v>343</v>
      </c>
      <c r="E20" s="137">
        <f t="shared" si="4"/>
        <v>0</v>
      </c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8">
        <f t="shared" si="6"/>
        <v>0</v>
      </c>
      <c r="R20" s="36">
        <f t="shared" si="3"/>
        <v>0</v>
      </c>
      <c r="S20" s="65">
        <f t="shared" si="2"/>
        <v>0</v>
      </c>
    </row>
    <row r="21" spans="1:19" s="6" customFormat="1" ht="30.75" customHeight="1" hidden="1">
      <c r="A21" s="49" t="s">
        <v>199</v>
      </c>
      <c r="B21" s="49" t="s">
        <v>15</v>
      </c>
      <c r="C21" s="50" t="s">
        <v>48</v>
      </c>
      <c r="D21" s="53" t="s">
        <v>14</v>
      </c>
      <c r="E21" s="133">
        <f>F21+I21</f>
        <v>0</v>
      </c>
      <c r="F21" s="133"/>
      <c r="G21" s="133"/>
      <c r="H21" s="133"/>
      <c r="I21" s="133"/>
      <c r="J21" s="133">
        <f>L21+O21</f>
        <v>0</v>
      </c>
      <c r="K21" s="133"/>
      <c r="L21" s="133"/>
      <c r="M21" s="133"/>
      <c r="N21" s="133"/>
      <c r="O21" s="133"/>
      <c r="P21" s="101">
        <f>E21+J21</f>
        <v>0</v>
      </c>
      <c r="R21" s="36">
        <f t="shared" si="3"/>
        <v>0</v>
      </c>
      <c r="S21" s="65">
        <f t="shared" si="2"/>
        <v>0</v>
      </c>
    </row>
    <row r="22" spans="1:19" s="6" customFormat="1" ht="15.75" hidden="1">
      <c r="A22" s="49" t="s">
        <v>165</v>
      </c>
      <c r="B22" s="49" t="s">
        <v>54</v>
      </c>
      <c r="C22" s="52" t="s">
        <v>34</v>
      </c>
      <c r="D22" s="61" t="s">
        <v>28</v>
      </c>
      <c r="E22" s="101">
        <f t="shared" si="4"/>
        <v>0</v>
      </c>
      <c r="F22" s="101"/>
      <c r="G22" s="101"/>
      <c r="H22" s="101"/>
      <c r="I22" s="101"/>
      <c r="J22" s="101">
        <f>L22+O22</f>
        <v>0</v>
      </c>
      <c r="K22" s="101"/>
      <c r="L22" s="101"/>
      <c r="M22" s="101"/>
      <c r="N22" s="101"/>
      <c r="O22" s="101"/>
      <c r="P22" s="101">
        <f t="shared" si="6"/>
        <v>0</v>
      </c>
      <c r="R22" s="36">
        <f t="shared" si="3"/>
        <v>0</v>
      </c>
      <c r="S22" s="65">
        <f t="shared" si="2"/>
        <v>0</v>
      </c>
    </row>
    <row r="23" spans="1:19" s="6" customFormat="1" ht="18.75" customHeight="1" hidden="1">
      <c r="A23" s="49" t="s">
        <v>166</v>
      </c>
      <c r="B23" s="49" t="s">
        <v>7</v>
      </c>
      <c r="C23" s="52" t="s">
        <v>22</v>
      </c>
      <c r="D23" s="14" t="s">
        <v>23</v>
      </c>
      <c r="E23" s="17">
        <f t="shared" si="4"/>
        <v>0</v>
      </c>
      <c r="F23" s="17"/>
      <c r="G23" s="17"/>
      <c r="H23" s="17"/>
      <c r="I23" s="17"/>
      <c r="J23" s="17">
        <f t="shared" si="5"/>
        <v>0</v>
      </c>
      <c r="K23" s="17"/>
      <c r="L23" s="17"/>
      <c r="M23" s="17"/>
      <c r="N23" s="17"/>
      <c r="O23" s="17"/>
      <c r="P23" s="17">
        <f t="shared" si="6"/>
        <v>0</v>
      </c>
      <c r="R23" s="36">
        <f t="shared" si="3"/>
        <v>0</v>
      </c>
      <c r="S23" s="65">
        <f t="shared" si="2"/>
        <v>0</v>
      </c>
    </row>
    <row r="24" spans="1:19" s="6" customFormat="1" ht="36" customHeight="1" hidden="1">
      <c r="A24" s="49" t="s">
        <v>167</v>
      </c>
      <c r="B24" s="49" t="s">
        <v>8</v>
      </c>
      <c r="C24" s="52" t="s">
        <v>82</v>
      </c>
      <c r="D24" s="53" t="s">
        <v>9</v>
      </c>
      <c r="E24" s="17">
        <f t="shared" si="4"/>
        <v>0</v>
      </c>
      <c r="F24" s="17"/>
      <c r="G24" s="17"/>
      <c r="H24" s="17"/>
      <c r="I24" s="17"/>
      <c r="J24" s="17">
        <f t="shared" si="5"/>
        <v>0</v>
      </c>
      <c r="K24" s="17"/>
      <c r="L24" s="17"/>
      <c r="M24" s="17"/>
      <c r="N24" s="17"/>
      <c r="O24" s="17"/>
      <c r="P24" s="17">
        <f t="shared" si="6"/>
        <v>0</v>
      </c>
      <c r="R24" s="36">
        <f t="shared" si="3"/>
        <v>0</v>
      </c>
      <c r="S24" s="65">
        <f t="shared" si="2"/>
        <v>0</v>
      </c>
    </row>
    <row r="25" spans="1:19" s="6" customFormat="1" ht="22.5" customHeight="1" hidden="1">
      <c r="A25" s="49" t="s">
        <v>344</v>
      </c>
      <c r="B25" s="49" t="s">
        <v>345</v>
      </c>
      <c r="C25" s="52" t="s">
        <v>46</v>
      </c>
      <c r="D25" s="53" t="s">
        <v>346</v>
      </c>
      <c r="E25" s="101"/>
      <c r="F25" s="101"/>
      <c r="G25" s="101"/>
      <c r="H25" s="101"/>
      <c r="I25" s="101"/>
      <c r="J25" s="101">
        <f t="shared" si="5"/>
        <v>0</v>
      </c>
      <c r="K25" s="142"/>
      <c r="L25" s="142"/>
      <c r="M25" s="142"/>
      <c r="N25" s="142"/>
      <c r="O25" s="142"/>
      <c r="P25" s="101"/>
      <c r="R25" s="36"/>
      <c r="S25" s="65"/>
    </row>
    <row r="26" spans="1:19" s="176" customFormat="1" ht="22.5" customHeight="1" hidden="1">
      <c r="A26" s="57" t="s">
        <v>263</v>
      </c>
      <c r="B26" s="57" t="s">
        <v>264</v>
      </c>
      <c r="C26" s="58" t="s">
        <v>64</v>
      </c>
      <c r="D26" s="74" t="s">
        <v>265</v>
      </c>
      <c r="E26" s="175">
        <f t="shared" si="4"/>
        <v>0</v>
      </c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>
        <f t="shared" si="6"/>
        <v>0</v>
      </c>
      <c r="R26" s="172"/>
      <c r="S26" s="173"/>
    </row>
    <row r="27" spans="1:19" s="176" customFormat="1" ht="22.5" customHeight="1" hidden="1">
      <c r="A27" s="57" t="s">
        <v>267</v>
      </c>
      <c r="B27" s="57" t="s">
        <v>268</v>
      </c>
      <c r="C27" s="58" t="s">
        <v>46</v>
      </c>
      <c r="D27" s="73" t="s">
        <v>269</v>
      </c>
      <c r="E27" s="101">
        <f>F27+I27</f>
        <v>0</v>
      </c>
      <c r="F27" s="101"/>
      <c r="G27" s="101"/>
      <c r="H27" s="101"/>
      <c r="I27" s="101"/>
      <c r="J27" s="101">
        <f>L27+O27</f>
        <v>0</v>
      </c>
      <c r="K27" s="101"/>
      <c r="L27" s="101"/>
      <c r="M27" s="101"/>
      <c r="N27" s="101"/>
      <c r="O27" s="101"/>
      <c r="P27" s="101">
        <f>E27+J27</f>
        <v>0</v>
      </c>
      <c r="R27" s="172"/>
      <c r="S27" s="173"/>
    </row>
    <row r="28" spans="1:19" s="6" customFormat="1" ht="99" customHeight="1" hidden="1">
      <c r="A28" s="49" t="s">
        <v>170</v>
      </c>
      <c r="B28" s="49" t="s">
        <v>10</v>
      </c>
      <c r="C28" s="52" t="s">
        <v>46</v>
      </c>
      <c r="D28" s="61" t="s">
        <v>147</v>
      </c>
      <c r="E28" s="17">
        <f t="shared" si="4"/>
        <v>0</v>
      </c>
      <c r="F28" s="17"/>
      <c r="G28" s="17"/>
      <c r="H28" s="17"/>
      <c r="I28" s="17"/>
      <c r="J28" s="17">
        <f t="shared" si="5"/>
        <v>0</v>
      </c>
      <c r="K28" s="17"/>
      <c r="L28" s="17"/>
      <c r="M28" s="17"/>
      <c r="N28" s="17"/>
      <c r="O28" s="17"/>
      <c r="P28" s="17">
        <f t="shared" si="6"/>
        <v>0</v>
      </c>
      <c r="R28" s="36">
        <f t="shared" si="3"/>
        <v>0</v>
      </c>
      <c r="S28" s="65">
        <f t="shared" si="2"/>
        <v>0</v>
      </c>
    </row>
    <row r="29" spans="1:19" s="176" customFormat="1" ht="27" customHeight="1" hidden="1">
      <c r="A29" s="57" t="s">
        <v>168</v>
      </c>
      <c r="B29" s="57" t="s">
        <v>110</v>
      </c>
      <c r="C29" s="58" t="s">
        <v>46</v>
      </c>
      <c r="D29" s="73" t="s">
        <v>111</v>
      </c>
      <c r="E29" s="175">
        <f aca="true" t="shared" si="7" ref="E29:E38">F29+I29</f>
        <v>0</v>
      </c>
      <c r="F29" s="175"/>
      <c r="G29" s="175"/>
      <c r="H29" s="175"/>
      <c r="I29" s="175"/>
      <c r="J29" s="175">
        <f t="shared" si="5"/>
        <v>0</v>
      </c>
      <c r="K29" s="175"/>
      <c r="L29" s="175"/>
      <c r="M29" s="175"/>
      <c r="N29" s="175"/>
      <c r="O29" s="175"/>
      <c r="P29" s="175">
        <f t="shared" si="6"/>
        <v>0</v>
      </c>
      <c r="R29" s="172">
        <f t="shared" si="3"/>
        <v>0</v>
      </c>
      <c r="S29" s="173">
        <f t="shared" si="2"/>
        <v>0</v>
      </c>
    </row>
    <row r="30" spans="1:19" s="6" customFormat="1" ht="33.75" customHeight="1" hidden="1">
      <c r="A30" s="49" t="s">
        <v>169</v>
      </c>
      <c r="B30" s="49" t="s">
        <v>83</v>
      </c>
      <c r="C30" s="56" t="s">
        <v>84</v>
      </c>
      <c r="D30" s="24" t="s">
        <v>11</v>
      </c>
      <c r="E30" s="142">
        <f t="shared" si="7"/>
        <v>0</v>
      </c>
      <c r="F30" s="142"/>
      <c r="G30" s="142"/>
      <c r="H30" s="142"/>
      <c r="I30" s="142"/>
      <c r="J30" s="175">
        <f t="shared" si="5"/>
        <v>0</v>
      </c>
      <c r="K30" s="142"/>
      <c r="L30" s="142"/>
      <c r="M30" s="142"/>
      <c r="N30" s="142"/>
      <c r="O30" s="142"/>
      <c r="P30" s="142">
        <f>E30+J30</f>
        <v>0</v>
      </c>
      <c r="R30" s="36">
        <f>K30-O30</f>
        <v>0</v>
      </c>
      <c r="S30" s="65">
        <f>O30-K30</f>
        <v>0</v>
      </c>
    </row>
    <row r="31" spans="1:19" s="6" customFormat="1" ht="33.75" customHeight="1" hidden="1">
      <c r="A31" s="49" t="s">
        <v>429</v>
      </c>
      <c r="B31" s="12">
        <v>8240</v>
      </c>
      <c r="C31" s="56" t="s">
        <v>84</v>
      </c>
      <c r="D31" s="150" t="s">
        <v>430</v>
      </c>
      <c r="E31" s="142">
        <f t="shared" si="7"/>
        <v>0</v>
      </c>
      <c r="F31" s="142"/>
      <c r="G31" s="142"/>
      <c r="H31" s="142"/>
      <c r="I31" s="142"/>
      <c r="J31" s="175">
        <f t="shared" si="5"/>
        <v>0</v>
      </c>
      <c r="K31" s="142"/>
      <c r="L31" s="142"/>
      <c r="M31" s="142"/>
      <c r="N31" s="142"/>
      <c r="O31" s="142"/>
      <c r="P31" s="142">
        <f>E31+J31</f>
        <v>0</v>
      </c>
      <c r="R31" s="36"/>
      <c r="S31" s="65"/>
    </row>
    <row r="32" spans="1:19" s="6" customFormat="1" ht="39" customHeight="1" hidden="1">
      <c r="A32" s="49" t="s">
        <v>347</v>
      </c>
      <c r="B32" s="49" t="s">
        <v>348</v>
      </c>
      <c r="C32" s="56" t="s">
        <v>49</v>
      </c>
      <c r="D32" s="24" t="s">
        <v>349</v>
      </c>
      <c r="E32" s="142">
        <f t="shared" si="7"/>
        <v>0</v>
      </c>
      <c r="F32" s="142"/>
      <c r="G32" s="142"/>
      <c r="H32" s="142"/>
      <c r="I32" s="142"/>
      <c r="J32" s="142">
        <f>L32+O32</f>
        <v>0</v>
      </c>
      <c r="K32" s="142"/>
      <c r="L32" s="142"/>
      <c r="M32" s="142"/>
      <c r="N32" s="142"/>
      <c r="O32" s="142"/>
      <c r="P32" s="142">
        <f>E32+J32</f>
        <v>0</v>
      </c>
      <c r="R32" s="36" t="e">
        <f>#REF!-#REF!</f>
        <v>#REF!</v>
      </c>
      <c r="S32" s="2"/>
    </row>
    <row r="33" spans="1:19" s="162" customFormat="1" ht="49.5" customHeight="1" hidden="1">
      <c r="A33" s="167" t="s">
        <v>91</v>
      </c>
      <c r="B33" s="167" t="s">
        <v>92</v>
      </c>
      <c r="C33" s="164"/>
      <c r="D33" s="169" t="s">
        <v>254</v>
      </c>
      <c r="E33" s="170">
        <f t="shared" si="7"/>
        <v>0</v>
      </c>
      <c r="F33" s="170">
        <f aca="true" t="shared" si="8" ref="F33:O33">F34</f>
        <v>0</v>
      </c>
      <c r="G33" s="170">
        <f>G34</f>
        <v>0</v>
      </c>
      <c r="H33" s="170">
        <f t="shared" si="8"/>
        <v>0</v>
      </c>
      <c r="I33" s="170">
        <f t="shared" si="8"/>
        <v>0</v>
      </c>
      <c r="J33" s="170">
        <f t="shared" si="8"/>
        <v>0</v>
      </c>
      <c r="K33" s="170">
        <f t="shared" si="8"/>
        <v>0</v>
      </c>
      <c r="L33" s="170">
        <f t="shared" si="8"/>
        <v>0</v>
      </c>
      <c r="M33" s="170">
        <f t="shared" si="8"/>
        <v>0</v>
      </c>
      <c r="N33" s="170">
        <f t="shared" si="8"/>
        <v>0</v>
      </c>
      <c r="O33" s="170">
        <f t="shared" si="8"/>
        <v>0</v>
      </c>
      <c r="P33" s="170">
        <f>E33+J33</f>
        <v>0</v>
      </c>
      <c r="Q33" s="177">
        <v>9925379</v>
      </c>
      <c r="R33" s="172">
        <f>K33-O33</f>
        <v>0</v>
      </c>
      <c r="S33" s="173">
        <f t="shared" si="2"/>
        <v>0</v>
      </c>
    </row>
    <row r="34" spans="1:19" s="162" customFormat="1" ht="53.25" customHeight="1" hidden="1">
      <c r="A34" s="167" t="s">
        <v>93</v>
      </c>
      <c r="B34" s="167"/>
      <c r="C34" s="164"/>
      <c r="D34" s="169" t="s">
        <v>350</v>
      </c>
      <c r="E34" s="170">
        <f t="shared" si="7"/>
        <v>0</v>
      </c>
      <c r="F34" s="170">
        <f>SUM(F35:F69)-F38-F40-F55-F54-F44-F42</f>
        <v>0</v>
      </c>
      <c r="G34" s="170">
        <f>SUM(G35:G69)-G38-G40-G58-G42-G44</f>
        <v>0</v>
      </c>
      <c r="H34" s="170">
        <f>SUM(H35:H69)-H38-H40</f>
        <v>0</v>
      </c>
      <c r="I34" s="170">
        <f>SUM(I35:I69)-I38-I40</f>
        <v>0</v>
      </c>
      <c r="J34" s="170">
        <f>L34+O34</f>
        <v>0</v>
      </c>
      <c r="K34" s="170">
        <f>SUM(K35:K69)-K38-K40-K44-K42</f>
        <v>0</v>
      </c>
      <c r="L34" s="170">
        <f>SUM(L35:L69)-L38-L40-L44</f>
        <v>0</v>
      </c>
      <c r="M34" s="170">
        <f>SUM(M35:M69)-M38-M40-M44</f>
        <v>0</v>
      </c>
      <c r="N34" s="170">
        <f>SUM(N35:N69)-N38-N40-N44</f>
        <v>0</v>
      </c>
      <c r="O34" s="170">
        <f>SUM(O35:O69)-O38-O40-O44-O42-O43</f>
        <v>0</v>
      </c>
      <c r="P34" s="170">
        <f>E34+J34</f>
        <v>0</v>
      </c>
      <c r="R34" s="172">
        <f t="shared" si="3"/>
        <v>0</v>
      </c>
      <c r="S34" s="173">
        <f t="shared" si="2"/>
        <v>0</v>
      </c>
    </row>
    <row r="35" spans="1:19" s="162" customFormat="1" ht="47.25" hidden="1">
      <c r="A35" s="57" t="s">
        <v>185</v>
      </c>
      <c r="B35" s="57" t="s">
        <v>72</v>
      </c>
      <c r="C35" s="58" t="s">
        <v>33</v>
      </c>
      <c r="D35" s="174" t="s">
        <v>238</v>
      </c>
      <c r="E35" s="178">
        <f t="shared" si="7"/>
        <v>0</v>
      </c>
      <c r="F35" s="175"/>
      <c r="G35" s="175"/>
      <c r="H35" s="175"/>
      <c r="I35" s="170"/>
      <c r="J35" s="175">
        <f>L35+O35</f>
        <v>0</v>
      </c>
      <c r="K35" s="170"/>
      <c r="L35" s="170"/>
      <c r="M35" s="170"/>
      <c r="N35" s="170"/>
      <c r="O35" s="170"/>
      <c r="P35" s="175">
        <f t="shared" si="6"/>
        <v>0</v>
      </c>
      <c r="R35" s="172">
        <f t="shared" si="3"/>
        <v>0</v>
      </c>
      <c r="S35" s="173">
        <f t="shared" si="2"/>
        <v>0</v>
      </c>
    </row>
    <row r="36" spans="1:19" ht="20.25" customHeight="1" hidden="1">
      <c r="A36" s="57" t="s">
        <v>351</v>
      </c>
      <c r="B36" s="57" t="s">
        <v>37</v>
      </c>
      <c r="C36" s="58" t="s">
        <v>155</v>
      </c>
      <c r="D36" s="179" t="s">
        <v>243</v>
      </c>
      <c r="E36" s="178">
        <f t="shared" si="7"/>
        <v>0</v>
      </c>
      <c r="F36" s="178"/>
      <c r="G36" s="178"/>
      <c r="H36" s="178"/>
      <c r="I36" s="178"/>
      <c r="J36" s="175">
        <f aca="true" t="shared" si="9" ref="J36:J51">L36+O36</f>
        <v>0</v>
      </c>
      <c r="K36" s="175"/>
      <c r="L36" s="178"/>
      <c r="M36" s="178"/>
      <c r="N36" s="178"/>
      <c r="O36" s="175"/>
      <c r="P36" s="175">
        <f t="shared" si="6"/>
        <v>0</v>
      </c>
      <c r="R36" s="172">
        <f t="shared" si="3"/>
        <v>0</v>
      </c>
      <c r="S36" s="173">
        <f t="shared" si="2"/>
        <v>0</v>
      </c>
    </row>
    <row r="37" spans="1:19" s="1" customFormat="1" ht="62.25" customHeight="1" hidden="1">
      <c r="A37" s="49" t="s">
        <v>223</v>
      </c>
      <c r="B37" s="49" t="s">
        <v>224</v>
      </c>
      <c r="C37" s="52" t="s">
        <v>154</v>
      </c>
      <c r="D37" s="66" t="s">
        <v>225</v>
      </c>
      <c r="E37" s="133">
        <f t="shared" si="7"/>
        <v>0</v>
      </c>
      <c r="F37" s="133"/>
      <c r="G37" s="133"/>
      <c r="H37" s="133"/>
      <c r="I37" s="133"/>
      <c r="J37" s="101">
        <f t="shared" si="9"/>
        <v>0</v>
      </c>
      <c r="K37" s="133"/>
      <c r="L37" s="133"/>
      <c r="M37" s="133"/>
      <c r="N37" s="133"/>
      <c r="O37" s="133"/>
      <c r="P37" s="101">
        <f t="shared" si="6"/>
        <v>0</v>
      </c>
      <c r="Q37" s="2" t="e">
        <f>P37+#REF!+#REF!</f>
        <v>#REF!</v>
      </c>
      <c r="R37" s="36">
        <f t="shared" si="3"/>
        <v>0</v>
      </c>
      <c r="S37" s="2"/>
    </row>
    <row r="38" spans="1:19" s="1" customFormat="1" ht="62.25" customHeight="1" hidden="1">
      <c r="A38" s="49"/>
      <c r="B38" s="49"/>
      <c r="C38" s="52"/>
      <c r="D38" s="143" t="s">
        <v>342</v>
      </c>
      <c r="E38" s="144">
        <f t="shared" si="7"/>
        <v>0</v>
      </c>
      <c r="F38" s="137"/>
      <c r="G38" s="144"/>
      <c r="H38" s="144"/>
      <c r="I38" s="144"/>
      <c r="J38" s="144"/>
      <c r="K38" s="144"/>
      <c r="L38" s="144"/>
      <c r="M38" s="144"/>
      <c r="N38" s="144"/>
      <c r="O38" s="144"/>
      <c r="P38" s="17">
        <f t="shared" si="6"/>
        <v>0</v>
      </c>
      <c r="R38" s="36">
        <f t="shared" si="3"/>
        <v>0</v>
      </c>
      <c r="S38" s="2"/>
    </row>
    <row r="39" spans="1:19" s="1" customFormat="1" ht="33.75" customHeight="1" hidden="1">
      <c r="A39" s="49" t="s">
        <v>237</v>
      </c>
      <c r="B39" s="49" t="s">
        <v>236</v>
      </c>
      <c r="C39" s="52" t="s">
        <v>154</v>
      </c>
      <c r="D39" s="61" t="s">
        <v>244</v>
      </c>
      <c r="E39" s="144">
        <f aca="true" t="shared" si="10" ref="E39:E52">F39+I39</f>
        <v>0</v>
      </c>
      <c r="F39" s="144"/>
      <c r="G39" s="144"/>
      <c r="H39" s="144"/>
      <c r="I39" s="144"/>
      <c r="J39" s="17">
        <f t="shared" si="9"/>
        <v>0</v>
      </c>
      <c r="K39" s="17"/>
      <c r="L39" s="144"/>
      <c r="M39" s="144"/>
      <c r="N39" s="144"/>
      <c r="O39" s="17"/>
      <c r="P39" s="17">
        <f t="shared" si="6"/>
        <v>0</v>
      </c>
      <c r="R39" s="36">
        <f t="shared" si="3"/>
        <v>0</v>
      </c>
      <c r="S39" s="2">
        <f t="shared" si="2"/>
        <v>0</v>
      </c>
    </row>
    <row r="40" spans="1:19" s="7" customFormat="1" ht="67.5" customHeight="1" hidden="1">
      <c r="A40" s="134"/>
      <c r="B40" s="134"/>
      <c r="C40" s="145"/>
      <c r="D40" s="63" t="s">
        <v>186</v>
      </c>
      <c r="E40" s="144">
        <f t="shared" si="10"/>
        <v>0</v>
      </c>
      <c r="F40" s="137"/>
      <c r="G40" s="137"/>
      <c r="H40" s="137"/>
      <c r="I40" s="137"/>
      <c r="J40" s="17">
        <f t="shared" si="9"/>
        <v>0</v>
      </c>
      <c r="K40" s="138"/>
      <c r="L40" s="137"/>
      <c r="M40" s="137"/>
      <c r="N40" s="137"/>
      <c r="O40" s="138"/>
      <c r="P40" s="17">
        <f t="shared" si="6"/>
        <v>0</v>
      </c>
      <c r="R40" s="36">
        <f t="shared" si="3"/>
        <v>0</v>
      </c>
      <c r="S40" s="2">
        <f t="shared" si="2"/>
        <v>0</v>
      </c>
    </row>
    <row r="41" spans="1:19" s="7" customFormat="1" ht="31.5" hidden="1">
      <c r="A41" s="49" t="s">
        <v>352</v>
      </c>
      <c r="B41" s="49" t="s">
        <v>353</v>
      </c>
      <c r="C41" s="52" t="s">
        <v>154</v>
      </c>
      <c r="D41" s="14" t="s">
        <v>244</v>
      </c>
      <c r="E41" s="133">
        <f t="shared" si="10"/>
        <v>0</v>
      </c>
      <c r="F41" s="133"/>
      <c r="G41" s="133"/>
      <c r="H41" s="133"/>
      <c r="I41" s="133"/>
      <c r="J41" s="101">
        <f t="shared" si="9"/>
        <v>0</v>
      </c>
      <c r="K41" s="101"/>
      <c r="L41" s="133"/>
      <c r="M41" s="133"/>
      <c r="N41" s="133"/>
      <c r="O41" s="101"/>
      <c r="P41" s="101">
        <f>E41+J41</f>
        <v>0</v>
      </c>
      <c r="R41" s="36"/>
      <c r="S41" s="2"/>
    </row>
    <row r="42" spans="1:19" s="7" customFormat="1" ht="15.75" hidden="1">
      <c r="A42" s="134"/>
      <c r="B42" s="134"/>
      <c r="C42" s="145"/>
      <c r="D42" s="136" t="s">
        <v>354</v>
      </c>
      <c r="E42" s="144">
        <f t="shared" si="10"/>
        <v>0</v>
      </c>
      <c r="F42" s="137"/>
      <c r="G42" s="137"/>
      <c r="H42" s="137"/>
      <c r="I42" s="137"/>
      <c r="J42" s="17">
        <f t="shared" si="9"/>
        <v>0</v>
      </c>
      <c r="K42" s="138"/>
      <c r="L42" s="137"/>
      <c r="M42" s="137"/>
      <c r="N42" s="137"/>
      <c r="O42" s="138"/>
      <c r="P42" s="17">
        <f>E42+J42</f>
        <v>0</v>
      </c>
      <c r="R42" s="36"/>
      <c r="S42" s="2"/>
    </row>
    <row r="43" spans="1:19" s="7" customFormat="1" ht="15.75" hidden="1">
      <c r="A43" s="134"/>
      <c r="B43" s="134"/>
      <c r="C43" s="145"/>
      <c r="D43" s="136" t="s">
        <v>355</v>
      </c>
      <c r="E43" s="144">
        <f t="shared" si="10"/>
        <v>0</v>
      </c>
      <c r="F43" s="137"/>
      <c r="G43" s="137"/>
      <c r="H43" s="137"/>
      <c r="I43" s="137"/>
      <c r="J43" s="17">
        <f t="shared" si="9"/>
        <v>0</v>
      </c>
      <c r="K43" s="138"/>
      <c r="L43" s="137"/>
      <c r="M43" s="137"/>
      <c r="N43" s="137"/>
      <c r="O43" s="138"/>
      <c r="P43" s="17">
        <f t="shared" si="6"/>
        <v>0</v>
      </c>
      <c r="R43" s="36"/>
      <c r="S43" s="2"/>
    </row>
    <row r="44" spans="1:19" s="7" customFormat="1" ht="15.75" hidden="1">
      <c r="A44" s="134"/>
      <c r="B44" s="134"/>
      <c r="C44" s="145"/>
      <c r="D44" s="136" t="s">
        <v>356</v>
      </c>
      <c r="E44" s="146">
        <f t="shared" si="10"/>
        <v>0</v>
      </c>
      <c r="F44" s="146"/>
      <c r="G44" s="146"/>
      <c r="H44" s="146"/>
      <c r="I44" s="146"/>
      <c r="J44" s="147">
        <f t="shared" si="9"/>
        <v>0</v>
      </c>
      <c r="K44" s="147"/>
      <c r="L44" s="146"/>
      <c r="M44" s="146"/>
      <c r="N44" s="146"/>
      <c r="O44" s="147"/>
      <c r="P44" s="147">
        <f>E44+J44</f>
        <v>0</v>
      </c>
      <c r="R44" s="148"/>
      <c r="S44" s="149"/>
    </row>
    <row r="45" spans="1:19" s="1" customFormat="1" ht="59.25" customHeight="1" hidden="1">
      <c r="A45" s="49" t="s">
        <v>235</v>
      </c>
      <c r="B45" s="49" t="s">
        <v>36</v>
      </c>
      <c r="C45" s="52" t="s">
        <v>43</v>
      </c>
      <c r="D45" s="14" t="s">
        <v>245</v>
      </c>
      <c r="E45" s="133">
        <f t="shared" si="10"/>
        <v>0</v>
      </c>
      <c r="F45" s="133"/>
      <c r="G45" s="133"/>
      <c r="H45" s="133"/>
      <c r="I45" s="133"/>
      <c r="J45" s="101">
        <f t="shared" si="9"/>
        <v>0</v>
      </c>
      <c r="K45" s="101"/>
      <c r="L45" s="133"/>
      <c r="M45" s="133"/>
      <c r="N45" s="133"/>
      <c r="O45" s="101"/>
      <c r="P45" s="101">
        <f t="shared" si="6"/>
        <v>0</v>
      </c>
      <c r="R45" s="36">
        <f t="shared" si="3"/>
        <v>0</v>
      </c>
      <c r="S45" s="2">
        <f t="shared" si="2"/>
        <v>0</v>
      </c>
    </row>
    <row r="46" spans="1:19" ht="29.25" customHeight="1" hidden="1">
      <c r="A46" s="57" t="s">
        <v>250</v>
      </c>
      <c r="B46" s="57" t="s">
        <v>247</v>
      </c>
      <c r="C46" s="58" t="s">
        <v>43</v>
      </c>
      <c r="D46" s="180" t="s">
        <v>357</v>
      </c>
      <c r="E46" s="178">
        <f t="shared" si="10"/>
        <v>0</v>
      </c>
      <c r="F46" s="178"/>
      <c r="G46" s="178"/>
      <c r="H46" s="178"/>
      <c r="I46" s="178"/>
      <c r="J46" s="175">
        <f>L46+O46</f>
        <v>0</v>
      </c>
      <c r="K46" s="175"/>
      <c r="L46" s="178"/>
      <c r="M46" s="178"/>
      <c r="N46" s="178"/>
      <c r="O46" s="175"/>
      <c r="P46" s="175">
        <f t="shared" si="6"/>
        <v>0</v>
      </c>
      <c r="R46" s="172">
        <f>K46-O46</f>
        <v>0</v>
      </c>
      <c r="S46" s="173">
        <f>O46-K46</f>
        <v>0</v>
      </c>
    </row>
    <row r="47" spans="1:19" s="1" customFormat="1" ht="29.25" customHeight="1" hidden="1">
      <c r="A47" s="49" t="s">
        <v>358</v>
      </c>
      <c r="B47" s="49" t="s">
        <v>359</v>
      </c>
      <c r="C47" s="52" t="s">
        <v>20</v>
      </c>
      <c r="D47" s="14" t="s">
        <v>360</v>
      </c>
      <c r="E47" s="144">
        <f t="shared" si="10"/>
        <v>0</v>
      </c>
      <c r="F47" s="144"/>
      <c r="G47" s="144"/>
      <c r="H47" s="144"/>
      <c r="I47" s="144"/>
      <c r="J47" s="17">
        <f t="shared" si="9"/>
        <v>0</v>
      </c>
      <c r="K47" s="17"/>
      <c r="L47" s="17"/>
      <c r="M47" s="17"/>
      <c r="N47" s="17"/>
      <c r="O47" s="17"/>
      <c r="P47" s="17">
        <f t="shared" si="6"/>
        <v>0</v>
      </c>
      <c r="R47" s="36">
        <f t="shared" si="3"/>
        <v>0</v>
      </c>
      <c r="S47" s="2">
        <f t="shared" si="2"/>
        <v>0</v>
      </c>
    </row>
    <row r="48" spans="1:19" ht="21" customHeight="1" hidden="1">
      <c r="A48" s="57" t="s">
        <v>233</v>
      </c>
      <c r="B48" s="57" t="s">
        <v>234</v>
      </c>
      <c r="C48" s="58" t="s">
        <v>20</v>
      </c>
      <c r="D48" s="181" t="s">
        <v>187</v>
      </c>
      <c r="E48" s="178">
        <f t="shared" si="10"/>
        <v>0</v>
      </c>
      <c r="F48" s="133"/>
      <c r="G48" s="133"/>
      <c r="H48" s="178"/>
      <c r="I48" s="178"/>
      <c r="J48" s="175">
        <f t="shared" si="9"/>
        <v>0</v>
      </c>
      <c r="K48" s="175"/>
      <c r="L48" s="175"/>
      <c r="M48" s="175"/>
      <c r="N48" s="175"/>
      <c r="O48" s="175"/>
      <c r="P48" s="178">
        <f t="shared" si="6"/>
        <v>0</v>
      </c>
      <c r="R48" s="172">
        <f t="shared" si="3"/>
        <v>0</v>
      </c>
      <c r="S48" s="173">
        <f t="shared" si="2"/>
        <v>0</v>
      </c>
    </row>
    <row r="49" spans="1:19" s="1" customFormat="1" ht="24" customHeight="1" hidden="1">
      <c r="A49" s="49" t="s">
        <v>231</v>
      </c>
      <c r="B49" s="49" t="s">
        <v>232</v>
      </c>
      <c r="C49" s="52" t="s">
        <v>20</v>
      </c>
      <c r="D49" s="14" t="s">
        <v>156</v>
      </c>
      <c r="E49" s="133">
        <f t="shared" si="10"/>
        <v>0</v>
      </c>
      <c r="F49" s="133"/>
      <c r="G49" s="133"/>
      <c r="H49" s="133"/>
      <c r="I49" s="133"/>
      <c r="J49" s="101">
        <f t="shared" si="9"/>
        <v>0</v>
      </c>
      <c r="K49" s="133"/>
      <c r="L49" s="133"/>
      <c r="M49" s="133"/>
      <c r="N49" s="133"/>
      <c r="O49" s="133"/>
      <c r="P49" s="133">
        <f t="shared" si="6"/>
        <v>0</v>
      </c>
      <c r="R49" s="36">
        <f t="shared" si="3"/>
        <v>0</v>
      </c>
      <c r="S49" s="2">
        <f t="shared" si="2"/>
        <v>0</v>
      </c>
    </row>
    <row r="50" spans="1:19" s="1" customFormat="1" ht="39.75" customHeight="1" hidden="1">
      <c r="A50" s="49" t="s">
        <v>229</v>
      </c>
      <c r="B50" s="49" t="s">
        <v>230</v>
      </c>
      <c r="C50" s="52" t="s">
        <v>20</v>
      </c>
      <c r="D50" s="64" t="s">
        <v>246</v>
      </c>
      <c r="E50" s="133">
        <f t="shared" si="10"/>
        <v>0</v>
      </c>
      <c r="F50" s="133"/>
      <c r="G50" s="133"/>
      <c r="H50" s="133"/>
      <c r="I50" s="133"/>
      <c r="J50" s="101">
        <f t="shared" si="9"/>
        <v>0</v>
      </c>
      <c r="K50" s="133"/>
      <c r="L50" s="133"/>
      <c r="M50" s="133"/>
      <c r="N50" s="133"/>
      <c r="O50" s="133"/>
      <c r="P50" s="133">
        <f t="shared" si="6"/>
        <v>0</v>
      </c>
      <c r="R50" s="36">
        <f t="shared" si="3"/>
        <v>0</v>
      </c>
      <c r="S50" s="2"/>
    </row>
    <row r="51" spans="1:19" s="1" customFormat="1" ht="42" customHeight="1" hidden="1">
      <c r="A51" s="49" t="s">
        <v>226</v>
      </c>
      <c r="B51" s="49" t="s">
        <v>227</v>
      </c>
      <c r="C51" s="52" t="s">
        <v>20</v>
      </c>
      <c r="D51" s="13" t="s">
        <v>228</v>
      </c>
      <c r="E51" s="144">
        <f t="shared" si="10"/>
        <v>0</v>
      </c>
      <c r="F51" s="144"/>
      <c r="G51" s="144"/>
      <c r="H51" s="144"/>
      <c r="I51" s="144"/>
      <c r="J51" s="17">
        <f t="shared" si="9"/>
        <v>0</v>
      </c>
      <c r="K51" s="144"/>
      <c r="L51" s="144"/>
      <c r="M51" s="144"/>
      <c r="N51" s="144"/>
      <c r="O51" s="144"/>
      <c r="P51" s="144">
        <f t="shared" si="6"/>
        <v>0</v>
      </c>
      <c r="R51" s="36">
        <f t="shared" si="3"/>
        <v>0</v>
      </c>
      <c r="S51" s="2">
        <f t="shared" si="2"/>
        <v>0</v>
      </c>
    </row>
    <row r="52" spans="1:19" s="1" customFormat="1" ht="42" customHeight="1" hidden="1">
      <c r="A52" s="49" t="s">
        <v>285</v>
      </c>
      <c r="B52" s="49" t="s">
        <v>286</v>
      </c>
      <c r="C52" s="52" t="s">
        <v>20</v>
      </c>
      <c r="D52" s="13" t="s">
        <v>287</v>
      </c>
      <c r="E52" s="133">
        <f t="shared" si="10"/>
        <v>0</v>
      </c>
      <c r="F52" s="133"/>
      <c r="G52" s="133"/>
      <c r="H52" s="133"/>
      <c r="I52" s="133"/>
      <c r="J52" s="101">
        <f>L52+O52</f>
        <v>0</v>
      </c>
      <c r="K52" s="133"/>
      <c r="L52" s="133"/>
      <c r="M52" s="133"/>
      <c r="N52" s="133"/>
      <c r="O52" s="133"/>
      <c r="P52" s="133">
        <f t="shared" si="6"/>
        <v>0</v>
      </c>
      <c r="R52" s="36"/>
      <c r="S52" s="2"/>
    </row>
    <row r="53" spans="1:19" s="1" customFormat="1" ht="63" hidden="1">
      <c r="A53" s="49" t="s">
        <v>361</v>
      </c>
      <c r="B53" s="49" t="s">
        <v>362</v>
      </c>
      <c r="C53" s="52" t="s">
        <v>20</v>
      </c>
      <c r="D53" s="13" t="s">
        <v>363</v>
      </c>
      <c r="E53" s="133">
        <f>E54+E55+E56</f>
        <v>0</v>
      </c>
      <c r="F53" s="133"/>
      <c r="G53" s="133"/>
      <c r="H53" s="133"/>
      <c r="I53" s="133"/>
      <c r="J53" s="101"/>
      <c r="K53" s="133"/>
      <c r="L53" s="133"/>
      <c r="M53" s="133"/>
      <c r="N53" s="133"/>
      <c r="O53" s="133"/>
      <c r="P53" s="133">
        <f t="shared" si="6"/>
        <v>0</v>
      </c>
      <c r="R53" s="36"/>
      <c r="S53" s="2"/>
    </row>
    <row r="54" spans="1:19" s="1" customFormat="1" ht="47.25" hidden="1">
      <c r="A54" s="49"/>
      <c r="B54" s="49"/>
      <c r="C54" s="52"/>
      <c r="D54" s="63" t="s">
        <v>364</v>
      </c>
      <c r="E54" s="146">
        <f>F54</f>
        <v>0</v>
      </c>
      <c r="F54" s="146"/>
      <c r="G54" s="146"/>
      <c r="H54" s="146"/>
      <c r="I54" s="146"/>
      <c r="J54" s="147"/>
      <c r="K54" s="146"/>
      <c r="L54" s="146"/>
      <c r="M54" s="146"/>
      <c r="N54" s="146"/>
      <c r="O54" s="146"/>
      <c r="P54" s="146">
        <f t="shared" si="6"/>
        <v>0</v>
      </c>
      <c r="R54" s="36"/>
      <c r="S54" s="2"/>
    </row>
    <row r="55" spans="1:19" s="1" customFormat="1" ht="42" customHeight="1" hidden="1">
      <c r="A55" s="49"/>
      <c r="B55" s="49"/>
      <c r="C55" s="52"/>
      <c r="D55" s="63" t="s">
        <v>365</v>
      </c>
      <c r="E55" s="146">
        <f>F55</f>
        <v>0</v>
      </c>
      <c r="F55" s="146"/>
      <c r="G55" s="146"/>
      <c r="H55" s="146"/>
      <c r="I55" s="146"/>
      <c r="J55" s="147"/>
      <c r="K55" s="146"/>
      <c r="L55" s="146"/>
      <c r="M55" s="146"/>
      <c r="N55" s="146"/>
      <c r="O55" s="146"/>
      <c r="P55" s="146">
        <f t="shared" si="6"/>
        <v>0</v>
      </c>
      <c r="R55" s="36"/>
      <c r="S55" s="2"/>
    </row>
    <row r="56" spans="1:19" s="1" customFormat="1" ht="42" customHeight="1" hidden="1">
      <c r="A56" s="49"/>
      <c r="B56" s="49"/>
      <c r="C56" s="52"/>
      <c r="D56" s="63" t="s">
        <v>366</v>
      </c>
      <c r="E56" s="146">
        <f>F56</f>
        <v>0</v>
      </c>
      <c r="F56" s="146"/>
      <c r="G56" s="146"/>
      <c r="H56" s="146"/>
      <c r="I56" s="146"/>
      <c r="J56" s="147"/>
      <c r="K56" s="146"/>
      <c r="L56" s="146"/>
      <c r="M56" s="146"/>
      <c r="N56" s="146"/>
      <c r="O56" s="146"/>
      <c r="P56" s="146">
        <f t="shared" si="6"/>
        <v>0</v>
      </c>
      <c r="R56" s="36"/>
      <c r="S56" s="2"/>
    </row>
    <row r="57" spans="1:19" s="1" customFormat="1" ht="63" hidden="1">
      <c r="A57" s="49" t="s">
        <v>367</v>
      </c>
      <c r="B57" s="49" t="s">
        <v>368</v>
      </c>
      <c r="C57" s="52" t="s">
        <v>20</v>
      </c>
      <c r="D57" s="13" t="s">
        <v>369</v>
      </c>
      <c r="E57" s="133">
        <f>F57</f>
        <v>0</v>
      </c>
      <c r="F57" s="133">
        <f>F58</f>
        <v>0</v>
      </c>
      <c r="G57" s="133">
        <f aca="true" t="shared" si="11" ref="G57:O57">G58</f>
        <v>0</v>
      </c>
      <c r="H57" s="133">
        <f t="shared" si="11"/>
        <v>0</v>
      </c>
      <c r="I57" s="133">
        <f t="shared" si="11"/>
        <v>0</v>
      </c>
      <c r="J57" s="133">
        <f t="shared" si="11"/>
        <v>0</v>
      </c>
      <c r="K57" s="133">
        <f t="shared" si="11"/>
        <v>0</v>
      </c>
      <c r="L57" s="133">
        <f t="shared" si="11"/>
        <v>0</v>
      </c>
      <c r="M57" s="133">
        <f t="shared" si="11"/>
        <v>0</v>
      </c>
      <c r="N57" s="133">
        <f t="shared" si="11"/>
        <v>0</v>
      </c>
      <c r="O57" s="133">
        <f t="shared" si="11"/>
        <v>0</v>
      </c>
      <c r="P57" s="133">
        <f t="shared" si="6"/>
        <v>0</v>
      </c>
      <c r="R57" s="36"/>
      <c r="S57" s="2"/>
    </row>
    <row r="58" spans="1:19" s="1" customFormat="1" ht="24" customHeight="1" hidden="1">
      <c r="A58" s="49"/>
      <c r="B58" s="49"/>
      <c r="C58" s="52"/>
      <c r="D58" s="63" t="s">
        <v>370</v>
      </c>
      <c r="E58" s="146">
        <f>F58</f>
        <v>0</v>
      </c>
      <c r="F58" s="146"/>
      <c r="G58" s="146"/>
      <c r="H58" s="146"/>
      <c r="I58" s="146"/>
      <c r="J58" s="147"/>
      <c r="K58" s="146"/>
      <c r="L58" s="146"/>
      <c r="M58" s="146"/>
      <c r="N58" s="146"/>
      <c r="O58" s="146"/>
      <c r="P58" s="146">
        <f t="shared" si="6"/>
        <v>0</v>
      </c>
      <c r="R58" s="36"/>
      <c r="S58" s="2"/>
    </row>
    <row r="59" spans="1:19" s="1" customFormat="1" ht="62.25" customHeight="1" hidden="1">
      <c r="A59" s="49" t="s">
        <v>240</v>
      </c>
      <c r="B59" s="49" t="s">
        <v>241</v>
      </c>
      <c r="C59" s="52" t="s">
        <v>20</v>
      </c>
      <c r="D59" s="14" t="s">
        <v>242</v>
      </c>
      <c r="E59" s="144">
        <f>F59+I59</f>
        <v>0</v>
      </c>
      <c r="F59" s="144"/>
      <c r="G59" s="144"/>
      <c r="H59" s="144"/>
      <c r="I59" s="144"/>
      <c r="J59" s="17">
        <f>L59+O59</f>
        <v>0</v>
      </c>
      <c r="K59" s="17"/>
      <c r="L59" s="17"/>
      <c r="M59" s="17"/>
      <c r="N59" s="17"/>
      <c r="O59" s="17"/>
      <c r="P59" s="17">
        <f t="shared" si="6"/>
        <v>0</v>
      </c>
      <c r="R59" s="36">
        <f t="shared" si="3"/>
        <v>0</v>
      </c>
      <c r="S59" s="2"/>
    </row>
    <row r="60" spans="1:19" s="6" customFormat="1" ht="39" customHeight="1" hidden="1">
      <c r="A60" s="49" t="s">
        <v>95</v>
      </c>
      <c r="B60" s="49" t="s">
        <v>96</v>
      </c>
      <c r="C60" s="52" t="s">
        <v>34</v>
      </c>
      <c r="D60" s="14" t="s">
        <v>97</v>
      </c>
      <c r="E60" s="133">
        <f>F60+I60</f>
        <v>0</v>
      </c>
      <c r="F60" s="133"/>
      <c r="G60" s="133"/>
      <c r="H60" s="133"/>
      <c r="I60" s="133"/>
      <c r="J60" s="133"/>
      <c r="K60" s="101"/>
      <c r="L60" s="101"/>
      <c r="M60" s="101"/>
      <c r="N60" s="101"/>
      <c r="O60" s="101"/>
      <c r="P60" s="101">
        <f t="shared" si="6"/>
        <v>0</v>
      </c>
      <c r="R60" s="36">
        <f t="shared" si="3"/>
        <v>0</v>
      </c>
      <c r="S60" s="2">
        <f t="shared" si="2"/>
        <v>0</v>
      </c>
    </row>
    <row r="61" spans="1:19" s="6" customFormat="1" ht="60" customHeight="1" hidden="1">
      <c r="A61" s="49" t="s">
        <v>119</v>
      </c>
      <c r="B61" s="49" t="s">
        <v>55</v>
      </c>
      <c r="C61" s="41">
        <v>1040</v>
      </c>
      <c r="D61" s="53" t="s">
        <v>98</v>
      </c>
      <c r="E61" s="133">
        <f>F61+I61</f>
        <v>0</v>
      </c>
      <c r="F61" s="133"/>
      <c r="G61" s="133"/>
      <c r="H61" s="133"/>
      <c r="I61" s="133"/>
      <c r="J61" s="101">
        <f aca="true" t="shared" si="12" ref="J61:J66">L61+O61</f>
        <v>0</v>
      </c>
      <c r="K61" s="101"/>
      <c r="L61" s="101"/>
      <c r="M61" s="101"/>
      <c r="N61" s="101"/>
      <c r="O61" s="101"/>
      <c r="P61" s="101">
        <f t="shared" si="6"/>
        <v>0</v>
      </c>
      <c r="R61" s="36">
        <f t="shared" si="3"/>
        <v>0</v>
      </c>
      <c r="S61" s="2">
        <f t="shared" si="2"/>
        <v>0</v>
      </c>
    </row>
    <row r="62" spans="1:19" ht="30.75" customHeight="1" hidden="1">
      <c r="A62" s="57" t="s">
        <v>251</v>
      </c>
      <c r="B62" s="57" t="s">
        <v>88</v>
      </c>
      <c r="C62" s="58" t="s">
        <v>89</v>
      </c>
      <c r="D62" s="179" t="s">
        <v>90</v>
      </c>
      <c r="E62" s="175">
        <f>F62</f>
        <v>0</v>
      </c>
      <c r="F62" s="175"/>
      <c r="G62" s="175"/>
      <c r="H62" s="175"/>
      <c r="I62" s="175"/>
      <c r="J62" s="175">
        <f t="shared" si="12"/>
        <v>0</v>
      </c>
      <c r="K62" s="175"/>
      <c r="L62" s="175"/>
      <c r="M62" s="175"/>
      <c r="N62" s="175"/>
      <c r="O62" s="175"/>
      <c r="P62" s="175">
        <f t="shared" si="6"/>
        <v>0</v>
      </c>
      <c r="R62" s="172">
        <f>K62-O62</f>
        <v>0</v>
      </c>
      <c r="S62" s="173">
        <f>O62-K62</f>
        <v>0</v>
      </c>
    </row>
    <row r="63" spans="1:19" ht="30.75" customHeight="1" hidden="1">
      <c r="A63" s="57" t="s">
        <v>252</v>
      </c>
      <c r="B63" s="57" t="s">
        <v>85</v>
      </c>
      <c r="C63" s="58" t="s">
        <v>41</v>
      </c>
      <c r="D63" s="180" t="s">
        <v>86</v>
      </c>
      <c r="E63" s="178">
        <f aca="true" t="shared" si="13" ref="E63:E81">F63+I63</f>
        <v>0</v>
      </c>
      <c r="F63" s="178"/>
      <c r="G63" s="178"/>
      <c r="H63" s="178"/>
      <c r="I63" s="178"/>
      <c r="J63" s="175">
        <f t="shared" si="12"/>
        <v>0</v>
      </c>
      <c r="K63" s="175"/>
      <c r="L63" s="178"/>
      <c r="M63" s="178"/>
      <c r="N63" s="178"/>
      <c r="O63" s="175"/>
      <c r="P63" s="175">
        <f t="shared" si="6"/>
        <v>0</v>
      </c>
      <c r="R63" s="172">
        <f>K63-O63</f>
        <v>0</v>
      </c>
      <c r="S63" s="173">
        <f>O63-K63</f>
        <v>0</v>
      </c>
    </row>
    <row r="64" spans="1:19" ht="42.75" customHeight="1" hidden="1">
      <c r="A64" s="57" t="s">
        <v>253</v>
      </c>
      <c r="B64" s="57" t="s">
        <v>61</v>
      </c>
      <c r="C64" s="58" t="s">
        <v>42</v>
      </c>
      <c r="D64" s="180" t="s">
        <v>87</v>
      </c>
      <c r="E64" s="178">
        <f t="shared" si="13"/>
        <v>0</v>
      </c>
      <c r="F64" s="178"/>
      <c r="G64" s="178"/>
      <c r="H64" s="178"/>
      <c r="I64" s="178"/>
      <c r="J64" s="175">
        <f t="shared" si="12"/>
        <v>0</v>
      </c>
      <c r="K64" s="175"/>
      <c r="L64" s="178"/>
      <c r="M64" s="178"/>
      <c r="N64" s="178"/>
      <c r="O64" s="175"/>
      <c r="P64" s="175">
        <f t="shared" si="6"/>
        <v>0</v>
      </c>
      <c r="R64" s="172">
        <f>K64-O64</f>
        <v>0</v>
      </c>
      <c r="S64" s="173">
        <f>O64-K64</f>
        <v>0</v>
      </c>
    </row>
    <row r="65" spans="1:19" ht="30.75" customHeight="1" hidden="1">
      <c r="A65" s="57" t="s">
        <v>249</v>
      </c>
      <c r="B65" s="57" t="s">
        <v>12</v>
      </c>
      <c r="C65" s="58" t="s">
        <v>44</v>
      </c>
      <c r="D65" s="182" t="s">
        <v>13</v>
      </c>
      <c r="E65" s="178">
        <f t="shared" si="13"/>
        <v>0</v>
      </c>
      <c r="F65" s="178"/>
      <c r="G65" s="178"/>
      <c r="H65" s="178"/>
      <c r="I65" s="178"/>
      <c r="J65" s="175">
        <f t="shared" si="12"/>
        <v>0</v>
      </c>
      <c r="K65" s="178"/>
      <c r="L65" s="178"/>
      <c r="M65" s="178"/>
      <c r="N65" s="178"/>
      <c r="O65" s="178"/>
      <c r="P65" s="175">
        <f t="shared" si="6"/>
        <v>0</v>
      </c>
      <c r="R65" s="172">
        <f>K65-O65</f>
        <v>0</v>
      </c>
      <c r="S65" s="173">
        <f>O65-K65</f>
        <v>0</v>
      </c>
    </row>
    <row r="66" spans="1:19" s="6" customFormat="1" ht="31.5" hidden="1">
      <c r="A66" s="49" t="s">
        <v>99</v>
      </c>
      <c r="B66" s="49" t="s">
        <v>57</v>
      </c>
      <c r="C66" s="52" t="s">
        <v>157</v>
      </c>
      <c r="D66" s="61" t="s">
        <v>27</v>
      </c>
      <c r="E66" s="101">
        <f t="shared" si="13"/>
        <v>0</v>
      </c>
      <c r="F66" s="101"/>
      <c r="G66" s="101"/>
      <c r="H66" s="101"/>
      <c r="I66" s="101"/>
      <c r="J66" s="101">
        <f t="shared" si="12"/>
        <v>0</v>
      </c>
      <c r="K66" s="101"/>
      <c r="L66" s="101"/>
      <c r="M66" s="101"/>
      <c r="N66" s="101"/>
      <c r="O66" s="101"/>
      <c r="P66" s="101">
        <f t="shared" si="6"/>
        <v>0</v>
      </c>
      <c r="R66" s="36">
        <f t="shared" si="3"/>
        <v>0</v>
      </c>
      <c r="S66" s="2">
        <f t="shared" si="2"/>
        <v>0</v>
      </c>
    </row>
    <row r="67" spans="1:19" s="6" customFormat="1" ht="36.75" customHeight="1" hidden="1">
      <c r="A67" s="49" t="s">
        <v>100</v>
      </c>
      <c r="B67" s="49" t="s">
        <v>21</v>
      </c>
      <c r="C67" s="52" t="s">
        <v>157</v>
      </c>
      <c r="D67" s="61" t="s">
        <v>63</v>
      </c>
      <c r="E67" s="101">
        <f t="shared" si="13"/>
        <v>0</v>
      </c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>
        <f t="shared" si="6"/>
        <v>0</v>
      </c>
      <c r="R67" s="36">
        <f t="shared" si="3"/>
        <v>0</v>
      </c>
      <c r="S67" s="2">
        <f t="shared" si="2"/>
        <v>0</v>
      </c>
    </row>
    <row r="68" spans="1:19" s="176" customFormat="1" ht="37.5" customHeight="1" hidden="1">
      <c r="A68" s="57" t="s">
        <v>120</v>
      </c>
      <c r="B68" s="57" t="s">
        <v>66</v>
      </c>
      <c r="C68" s="58" t="s">
        <v>157</v>
      </c>
      <c r="D68" s="180" t="s">
        <v>67</v>
      </c>
      <c r="E68" s="175">
        <f t="shared" si="13"/>
        <v>0</v>
      </c>
      <c r="F68" s="178"/>
      <c r="G68" s="178"/>
      <c r="H68" s="178"/>
      <c r="I68" s="178"/>
      <c r="J68" s="175">
        <f>L68+O68</f>
        <v>0</v>
      </c>
      <c r="K68" s="175"/>
      <c r="L68" s="178"/>
      <c r="M68" s="178"/>
      <c r="N68" s="178"/>
      <c r="O68" s="175"/>
      <c r="P68" s="175">
        <f>E68+J68</f>
        <v>0</v>
      </c>
      <c r="R68" s="172">
        <f t="shared" si="3"/>
        <v>0</v>
      </c>
      <c r="S68" s="173">
        <f t="shared" si="2"/>
        <v>0</v>
      </c>
    </row>
    <row r="69" spans="1:19" s="6" customFormat="1" ht="37.5" customHeight="1" hidden="1">
      <c r="A69" s="49" t="s">
        <v>189</v>
      </c>
      <c r="B69" s="49" t="s">
        <v>188</v>
      </c>
      <c r="C69" s="52" t="s">
        <v>157</v>
      </c>
      <c r="D69" s="14" t="s">
        <v>190</v>
      </c>
      <c r="E69" s="101">
        <f t="shared" si="13"/>
        <v>0</v>
      </c>
      <c r="F69" s="133"/>
      <c r="G69" s="133"/>
      <c r="H69" s="133"/>
      <c r="I69" s="133"/>
      <c r="J69" s="101"/>
      <c r="K69" s="101"/>
      <c r="L69" s="133"/>
      <c r="M69" s="133"/>
      <c r="N69" s="133"/>
      <c r="O69" s="101"/>
      <c r="P69" s="101">
        <f t="shared" si="6"/>
        <v>0</v>
      </c>
      <c r="R69" s="36">
        <f t="shared" si="3"/>
        <v>0</v>
      </c>
      <c r="S69" s="2">
        <f t="shared" si="2"/>
        <v>0</v>
      </c>
    </row>
    <row r="70" spans="1:19" s="162" customFormat="1" ht="42.75" customHeight="1" hidden="1">
      <c r="A70" s="167" t="s">
        <v>69</v>
      </c>
      <c r="B70" s="167" t="s">
        <v>68</v>
      </c>
      <c r="C70" s="168"/>
      <c r="D70" s="169" t="s">
        <v>323</v>
      </c>
      <c r="E70" s="183">
        <f t="shared" si="13"/>
        <v>0</v>
      </c>
      <c r="F70" s="170">
        <f aca="true" t="shared" si="14" ref="F70:O70">F71</f>
        <v>0</v>
      </c>
      <c r="G70" s="170">
        <f t="shared" si="14"/>
        <v>0</v>
      </c>
      <c r="H70" s="170">
        <f t="shared" si="14"/>
        <v>0</v>
      </c>
      <c r="I70" s="170">
        <f t="shared" si="14"/>
        <v>0</v>
      </c>
      <c r="J70" s="170">
        <f>J71</f>
        <v>0</v>
      </c>
      <c r="K70" s="170">
        <f t="shared" si="14"/>
        <v>0</v>
      </c>
      <c r="L70" s="170">
        <f t="shared" si="14"/>
        <v>0</v>
      </c>
      <c r="M70" s="170">
        <f t="shared" si="14"/>
        <v>0</v>
      </c>
      <c r="N70" s="170">
        <f t="shared" si="14"/>
        <v>0</v>
      </c>
      <c r="O70" s="170">
        <f t="shared" si="14"/>
        <v>0</v>
      </c>
      <c r="P70" s="170">
        <f>E70+J70</f>
        <v>0</v>
      </c>
      <c r="R70" s="172">
        <f t="shared" si="3"/>
        <v>0</v>
      </c>
      <c r="S70" s="173">
        <f t="shared" si="2"/>
        <v>0</v>
      </c>
    </row>
    <row r="71" spans="1:19" s="162" customFormat="1" ht="41.25" customHeight="1" hidden="1">
      <c r="A71" s="167" t="s">
        <v>70</v>
      </c>
      <c r="B71" s="167"/>
      <c r="C71" s="168"/>
      <c r="D71" s="184" t="s">
        <v>371</v>
      </c>
      <c r="E71" s="183">
        <f t="shared" si="13"/>
        <v>0</v>
      </c>
      <c r="F71" s="170">
        <f>SUM(F72:F82)</f>
        <v>0</v>
      </c>
      <c r="G71" s="170">
        <f>SUM(G72:G82)</f>
        <v>0</v>
      </c>
      <c r="H71" s="170">
        <f>SUM(H72:H82)</f>
        <v>0</v>
      </c>
      <c r="I71" s="170">
        <f>SUM(I72:I82)</f>
        <v>0</v>
      </c>
      <c r="J71" s="170">
        <f>L71+O71</f>
        <v>0</v>
      </c>
      <c r="K71" s="170">
        <f>SUM(K72:K82)</f>
        <v>0</v>
      </c>
      <c r="L71" s="170">
        <f>SUM(L72:L82)</f>
        <v>0</v>
      </c>
      <c r="M71" s="170">
        <f>SUM(M72:M82)</f>
        <v>0</v>
      </c>
      <c r="N71" s="170">
        <f>SUM(N72:N82)</f>
        <v>0</v>
      </c>
      <c r="O71" s="170">
        <f>SUM(O72:O82)</f>
        <v>0</v>
      </c>
      <c r="P71" s="170">
        <f>E71+J71</f>
        <v>0</v>
      </c>
      <c r="R71" s="172">
        <f t="shared" si="3"/>
        <v>0</v>
      </c>
      <c r="S71" s="173">
        <f t="shared" si="2"/>
        <v>0</v>
      </c>
    </row>
    <row r="72" spans="1:19" ht="72" customHeight="1" hidden="1">
      <c r="A72" s="185" t="s">
        <v>73</v>
      </c>
      <c r="B72" s="185" t="s">
        <v>72</v>
      </c>
      <c r="C72" s="186" t="s">
        <v>33</v>
      </c>
      <c r="D72" s="174" t="s">
        <v>239</v>
      </c>
      <c r="E72" s="178">
        <f t="shared" si="13"/>
        <v>0</v>
      </c>
      <c r="F72" s="178"/>
      <c r="G72" s="178"/>
      <c r="H72" s="178"/>
      <c r="I72" s="178"/>
      <c r="J72" s="175">
        <f>L72+O72</f>
        <v>0</v>
      </c>
      <c r="K72" s="175"/>
      <c r="L72" s="175"/>
      <c r="M72" s="175"/>
      <c r="N72" s="175"/>
      <c r="O72" s="175"/>
      <c r="P72" s="175">
        <f t="shared" si="6"/>
        <v>0</v>
      </c>
      <c r="R72" s="172">
        <f t="shared" si="3"/>
        <v>0</v>
      </c>
      <c r="S72" s="173">
        <f t="shared" si="2"/>
        <v>0</v>
      </c>
    </row>
    <row r="73" spans="1:19" ht="62.25" customHeight="1" hidden="1">
      <c r="A73" s="49" t="s">
        <v>419</v>
      </c>
      <c r="B73" s="49" t="s">
        <v>49</v>
      </c>
      <c r="C73" s="52" t="s">
        <v>40</v>
      </c>
      <c r="D73" s="14" t="s">
        <v>81</v>
      </c>
      <c r="E73" s="178">
        <f t="shared" si="13"/>
        <v>0</v>
      </c>
      <c r="F73" s="178"/>
      <c r="G73" s="178"/>
      <c r="H73" s="178"/>
      <c r="I73" s="178"/>
      <c r="J73" s="175"/>
      <c r="K73" s="175"/>
      <c r="L73" s="175"/>
      <c r="M73" s="175"/>
      <c r="N73" s="175"/>
      <c r="O73" s="175"/>
      <c r="P73" s="175">
        <f t="shared" si="6"/>
        <v>0</v>
      </c>
      <c r="R73" s="172"/>
      <c r="S73" s="173"/>
    </row>
    <row r="74" spans="1:19" s="1" customFormat="1" ht="15.75" hidden="1">
      <c r="A74" s="49" t="s">
        <v>192</v>
      </c>
      <c r="B74" s="49" t="s">
        <v>191</v>
      </c>
      <c r="C74" s="52" t="s">
        <v>36</v>
      </c>
      <c r="D74" s="13" t="s">
        <v>193</v>
      </c>
      <c r="E74" s="133">
        <f t="shared" si="13"/>
        <v>0</v>
      </c>
      <c r="F74" s="133"/>
      <c r="G74" s="133"/>
      <c r="H74" s="133"/>
      <c r="I74" s="133"/>
      <c r="J74" s="101"/>
      <c r="K74" s="101"/>
      <c r="L74" s="101"/>
      <c r="M74" s="101"/>
      <c r="N74" s="101"/>
      <c r="O74" s="101"/>
      <c r="P74" s="101">
        <f t="shared" si="6"/>
        <v>0</v>
      </c>
      <c r="R74" s="36">
        <f t="shared" si="3"/>
        <v>0</v>
      </c>
      <c r="S74" s="2">
        <f t="shared" si="2"/>
        <v>0</v>
      </c>
    </row>
    <row r="75" spans="1:19" s="1" customFormat="1" ht="37.5" customHeight="1" hidden="1">
      <c r="A75" s="49" t="s">
        <v>71</v>
      </c>
      <c r="B75" s="49" t="s">
        <v>60</v>
      </c>
      <c r="C75" s="52" t="s">
        <v>36</v>
      </c>
      <c r="D75" s="14" t="s">
        <v>29</v>
      </c>
      <c r="E75" s="133">
        <f t="shared" si="13"/>
        <v>0</v>
      </c>
      <c r="F75" s="133"/>
      <c r="G75" s="101"/>
      <c r="H75" s="101"/>
      <c r="I75" s="101"/>
      <c r="J75" s="101">
        <f>L75+O75</f>
        <v>0</v>
      </c>
      <c r="K75" s="101"/>
      <c r="L75" s="101"/>
      <c r="M75" s="101"/>
      <c r="N75" s="101"/>
      <c r="O75" s="101"/>
      <c r="P75" s="101">
        <f>E75+J75</f>
        <v>0</v>
      </c>
      <c r="R75" s="36">
        <f t="shared" si="3"/>
        <v>0</v>
      </c>
      <c r="S75" s="2">
        <f t="shared" si="2"/>
        <v>0</v>
      </c>
    </row>
    <row r="76" spans="1:19" s="1" customFormat="1" ht="48.75" customHeight="1" hidden="1">
      <c r="A76" s="49" t="s">
        <v>210</v>
      </c>
      <c r="B76" s="49" t="s">
        <v>211</v>
      </c>
      <c r="C76" s="52" t="s">
        <v>36</v>
      </c>
      <c r="D76" s="14" t="s">
        <v>212</v>
      </c>
      <c r="E76" s="133">
        <f t="shared" si="13"/>
        <v>0</v>
      </c>
      <c r="F76" s="133"/>
      <c r="G76" s="101"/>
      <c r="H76" s="101"/>
      <c r="I76" s="101"/>
      <c r="J76" s="101"/>
      <c r="K76" s="101"/>
      <c r="L76" s="101"/>
      <c r="M76" s="101"/>
      <c r="N76" s="101"/>
      <c r="O76" s="101"/>
      <c r="P76" s="101">
        <f>E76+J76</f>
        <v>0</v>
      </c>
      <c r="R76" s="36">
        <f t="shared" si="3"/>
        <v>0</v>
      </c>
      <c r="S76" s="2">
        <f t="shared" si="2"/>
        <v>0</v>
      </c>
    </row>
    <row r="77" spans="1:19" s="1" customFormat="1" ht="47.25" hidden="1">
      <c r="A77" s="49" t="s">
        <v>195</v>
      </c>
      <c r="B77" s="49" t="s">
        <v>196</v>
      </c>
      <c r="C77" s="52" t="s">
        <v>39</v>
      </c>
      <c r="D77" s="14" t="s">
        <v>197</v>
      </c>
      <c r="E77" s="133">
        <f t="shared" si="13"/>
        <v>0</v>
      </c>
      <c r="F77" s="133"/>
      <c r="G77" s="101"/>
      <c r="H77" s="101"/>
      <c r="I77" s="101"/>
      <c r="J77" s="101"/>
      <c r="K77" s="101"/>
      <c r="L77" s="101"/>
      <c r="M77" s="101"/>
      <c r="N77" s="101"/>
      <c r="O77" s="101"/>
      <c r="P77" s="101">
        <f>E77+J77</f>
        <v>0</v>
      </c>
      <c r="R77" s="36">
        <f t="shared" si="3"/>
        <v>0</v>
      </c>
      <c r="S77" s="2">
        <f t="shared" si="2"/>
        <v>0</v>
      </c>
    </row>
    <row r="78" spans="1:19" s="1" customFormat="1" ht="79.5" customHeight="1" hidden="1">
      <c r="A78" s="49" t="s">
        <v>74</v>
      </c>
      <c r="B78" s="49" t="s">
        <v>56</v>
      </c>
      <c r="C78" s="52" t="s">
        <v>37</v>
      </c>
      <c r="D78" s="14" t="s">
        <v>18</v>
      </c>
      <c r="E78" s="133">
        <f t="shared" si="13"/>
        <v>0</v>
      </c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01">
        <f aca="true" t="shared" si="15" ref="P78:P125">E78+J78</f>
        <v>0</v>
      </c>
      <c r="R78" s="36">
        <f t="shared" si="3"/>
        <v>0</v>
      </c>
      <c r="S78" s="2">
        <f t="shared" si="2"/>
        <v>0</v>
      </c>
    </row>
    <row r="79" spans="1:19" s="1" customFormat="1" ht="28.5" customHeight="1" hidden="1">
      <c r="A79" s="49" t="s">
        <v>17</v>
      </c>
      <c r="B79" s="49" t="s">
        <v>7</v>
      </c>
      <c r="C79" s="52" t="s">
        <v>22</v>
      </c>
      <c r="D79" s="14" t="s">
        <v>23</v>
      </c>
      <c r="E79" s="133">
        <f t="shared" si="13"/>
        <v>0</v>
      </c>
      <c r="F79" s="133"/>
      <c r="G79" s="101"/>
      <c r="H79" s="101"/>
      <c r="I79" s="101"/>
      <c r="J79" s="101">
        <f>L79+O79</f>
        <v>0</v>
      </c>
      <c r="K79" s="101"/>
      <c r="L79" s="101"/>
      <c r="M79" s="101"/>
      <c r="N79" s="101"/>
      <c r="O79" s="101"/>
      <c r="P79" s="101">
        <f t="shared" si="15"/>
        <v>0</v>
      </c>
      <c r="R79" s="36">
        <f t="shared" si="3"/>
        <v>0</v>
      </c>
      <c r="S79" s="65">
        <f t="shared" si="2"/>
        <v>0</v>
      </c>
    </row>
    <row r="80" spans="1:19" s="1" customFormat="1" ht="69.75" customHeight="1" hidden="1">
      <c r="A80" s="49" t="s">
        <v>422</v>
      </c>
      <c r="B80" s="49" t="s">
        <v>423</v>
      </c>
      <c r="C80" s="52" t="s">
        <v>36</v>
      </c>
      <c r="D80" s="14" t="s">
        <v>424</v>
      </c>
      <c r="E80" s="133">
        <f t="shared" si="13"/>
        <v>0</v>
      </c>
      <c r="F80" s="133"/>
      <c r="G80" s="101"/>
      <c r="H80" s="101"/>
      <c r="I80" s="101"/>
      <c r="J80" s="101"/>
      <c r="K80" s="101"/>
      <c r="L80" s="101"/>
      <c r="M80" s="101"/>
      <c r="N80" s="101"/>
      <c r="O80" s="101"/>
      <c r="P80" s="101">
        <f>E80+J80</f>
        <v>0</v>
      </c>
      <c r="R80" s="36"/>
      <c r="S80" s="65"/>
    </row>
    <row r="81" spans="1:19" s="1" customFormat="1" ht="42.75" customHeight="1" hidden="1">
      <c r="A81" s="49" t="s">
        <v>19</v>
      </c>
      <c r="B81" s="49" t="s">
        <v>8</v>
      </c>
      <c r="C81" s="52" t="s">
        <v>38</v>
      </c>
      <c r="D81" s="53" t="s">
        <v>9</v>
      </c>
      <c r="E81" s="133">
        <f t="shared" si="13"/>
        <v>0</v>
      </c>
      <c r="F81" s="133"/>
      <c r="G81" s="133"/>
      <c r="H81" s="133"/>
      <c r="I81" s="133"/>
      <c r="J81" s="101">
        <f>L81+O81</f>
        <v>0</v>
      </c>
      <c r="K81" s="133"/>
      <c r="L81" s="133"/>
      <c r="M81" s="133"/>
      <c r="N81" s="133"/>
      <c r="O81" s="133"/>
      <c r="P81" s="101">
        <f>E81+J81</f>
        <v>0</v>
      </c>
      <c r="R81" s="36">
        <f t="shared" si="3"/>
        <v>0</v>
      </c>
      <c r="S81" s="65">
        <f t="shared" si="2"/>
        <v>0</v>
      </c>
    </row>
    <row r="82" spans="1:19" s="1" customFormat="1" ht="94.5" hidden="1">
      <c r="A82" s="49" t="s">
        <v>372</v>
      </c>
      <c r="B82" s="49" t="s">
        <v>10</v>
      </c>
      <c r="C82" s="56" t="s">
        <v>46</v>
      </c>
      <c r="D82" s="150" t="s">
        <v>147</v>
      </c>
      <c r="E82" s="133">
        <f>F82+I82</f>
        <v>0</v>
      </c>
      <c r="F82" s="133"/>
      <c r="G82" s="133"/>
      <c r="H82" s="133"/>
      <c r="I82" s="133"/>
      <c r="J82" s="101">
        <f>L82+O82</f>
        <v>0</v>
      </c>
      <c r="K82" s="133"/>
      <c r="L82" s="133"/>
      <c r="M82" s="133"/>
      <c r="N82" s="133"/>
      <c r="O82" s="133"/>
      <c r="P82" s="101">
        <f>E82+J82</f>
        <v>0</v>
      </c>
      <c r="R82" s="36">
        <f t="shared" si="3"/>
        <v>0</v>
      </c>
      <c r="S82" s="65">
        <f t="shared" si="2"/>
        <v>0</v>
      </c>
    </row>
    <row r="83" spans="1:19" s="162" customFormat="1" ht="46.5" customHeight="1">
      <c r="A83" s="167" t="s">
        <v>102</v>
      </c>
      <c r="B83" s="167" t="s">
        <v>101</v>
      </c>
      <c r="C83" s="168"/>
      <c r="D83" s="169" t="s">
        <v>176</v>
      </c>
      <c r="E83" s="170">
        <f>E84</f>
        <v>3000000</v>
      </c>
      <c r="F83" s="170">
        <f>F84</f>
        <v>0</v>
      </c>
      <c r="G83" s="170">
        <f>G84</f>
        <v>0</v>
      </c>
      <c r="H83" s="170">
        <f>H84</f>
        <v>0</v>
      </c>
      <c r="I83" s="170">
        <f>I84</f>
        <v>3000000</v>
      </c>
      <c r="J83" s="183">
        <f aca="true" t="shared" si="16" ref="J83:J106">L83+O83</f>
        <v>0</v>
      </c>
      <c r="K83" s="170">
        <f>K84</f>
        <v>0</v>
      </c>
      <c r="L83" s="170">
        <f>L84</f>
        <v>0</v>
      </c>
      <c r="M83" s="170">
        <f>M84</f>
        <v>0</v>
      </c>
      <c r="N83" s="170">
        <f>N84</f>
        <v>0</v>
      </c>
      <c r="O83" s="170">
        <f>O84</f>
        <v>0</v>
      </c>
      <c r="P83" s="170">
        <f>E83+J83</f>
        <v>3000000</v>
      </c>
      <c r="Q83" s="162">
        <v>2606165</v>
      </c>
      <c r="R83" s="172">
        <f>Q83+P83</f>
        <v>5606165</v>
      </c>
      <c r="S83" s="173">
        <f t="shared" si="2"/>
        <v>0</v>
      </c>
    </row>
    <row r="84" spans="1:19" s="162" customFormat="1" ht="47.25" customHeight="1">
      <c r="A84" s="167" t="s">
        <v>103</v>
      </c>
      <c r="B84" s="167"/>
      <c r="C84" s="168"/>
      <c r="D84" s="169" t="s">
        <v>177</v>
      </c>
      <c r="E84" s="170">
        <f aca="true" t="shared" si="17" ref="E84:E95">F84+I84</f>
        <v>3000000</v>
      </c>
      <c r="F84" s="170">
        <f>SUM(F85:F106)</f>
        <v>0</v>
      </c>
      <c r="G84" s="170">
        <f>SUM(G85:G106)</f>
        <v>0</v>
      </c>
      <c r="H84" s="170">
        <f>SUM(H85:H106)</f>
        <v>0</v>
      </c>
      <c r="I84" s="170">
        <f>SUM(I85:I106)</f>
        <v>3000000</v>
      </c>
      <c r="J84" s="183">
        <f>L84+O84</f>
        <v>0</v>
      </c>
      <c r="K84" s="170">
        <f>SUM(K85:K106)</f>
        <v>0</v>
      </c>
      <c r="L84" s="170">
        <f>SUM(L85:L106)</f>
        <v>0</v>
      </c>
      <c r="M84" s="170">
        <f>SUM(M85:M106)</f>
        <v>0</v>
      </c>
      <c r="N84" s="170">
        <f>SUM(N85:N106)</f>
        <v>0</v>
      </c>
      <c r="O84" s="170">
        <f>SUM(O85:O106)</f>
        <v>0</v>
      </c>
      <c r="P84" s="170">
        <f>E84+J84</f>
        <v>3000000</v>
      </c>
      <c r="Q84" s="144">
        <v>3759496</v>
      </c>
      <c r="R84" s="172">
        <f t="shared" si="3"/>
        <v>0</v>
      </c>
      <c r="S84" s="173">
        <f t="shared" si="2"/>
        <v>0</v>
      </c>
    </row>
    <row r="85" spans="1:19" ht="59.25" customHeight="1" hidden="1">
      <c r="A85" s="57" t="s">
        <v>104</v>
      </c>
      <c r="B85" s="57" t="s">
        <v>72</v>
      </c>
      <c r="C85" s="58" t="s">
        <v>33</v>
      </c>
      <c r="D85" s="174" t="s">
        <v>239</v>
      </c>
      <c r="E85" s="178">
        <f t="shared" si="17"/>
        <v>0</v>
      </c>
      <c r="F85" s="178"/>
      <c r="G85" s="178"/>
      <c r="H85" s="178"/>
      <c r="I85" s="178"/>
      <c r="J85" s="178">
        <f t="shared" si="16"/>
        <v>0</v>
      </c>
      <c r="K85" s="178"/>
      <c r="L85" s="178"/>
      <c r="M85" s="178"/>
      <c r="N85" s="178"/>
      <c r="O85" s="178"/>
      <c r="P85" s="175">
        <f t="shared" si="15"/>
        <v>0</v>
      </c>
      <c r="Q85" s="160">
        <v>2300000</v>
      </c>
      <c r="R85" s="172">
        <f t="shared" si="3"/>
        <v>0</v>
      </c>
      <c r="S85" s="173">
        <f t="shared" si="2"/>
        <v>0</v>
      </c>
    </row>
    <row r="86" spans="1:19" ht="23.25" customHeight="1" hidden="1">
      <c r="A86" s="57" t="s">
        <v>219</v>
      </c>
      <c r="B86" s="57" t="s">
        <v>49</v>
      </c>
      <c r="C86" s="58" t="s">
        <v>40</v>
      </c>
      <c r="D86" s="180" t="s">
        <v>81</v>
      </c>
      <c r="E86" s="178">
        <f t="shared" si="17"/>
        <v>0</v>
      </c>
      <c r="F86" s="178"/>
      <c r="G86" s="178"/>
      <c r="H86" s="178"/>
      <c r="I86" s="178"/>
      <c r="J86" s="178">
        <f>L86+O86</f>
        <v>0</v>
      </c>
      <c r="K86" s="178"/>
      <c r="L86" s="178"/>
      <c r="M86" s="178"/>
      <c r="N86" s="178"/>
      <c r="O86" s="178"/>
      <c r="P86" s="175">
        <f>E86+J86</f>
        <v>0</v>
      </c>
      <c r="R86" s="172">
        <f t="shared" si="3"/>
        <v>0</v>
      </c>
      <c r="S86" s="173">
        <f t="shared" si="2"/>
        <v>0</v>
      </c>
    </row>
    <row r="87" spans="1:19" s="1" customFormat="1" ht="29.25" customHeight="1" hidden="1">
      <c r="A87" s="49" t="s">
        <v>16</v>
      </c>
      <c r="B87" s="49" t="s">
        <v>7</v>
      </c>
      <c r="C87" s="52" t="s">
        <v>22</v>
      </c>
      <c r="D87" s="14" t="s">
        <v>23</v>
      </c>
      <c r="E87" s="17">
        <f t="shared" si="17"/>
        <v>0</v>
      </c>
      <c r="F87" s="17"/>
      <c r="G87" s="17"/>
      <c r="H87" s="17"/>
      <c r="I87" s="17"/>
      <c r="J87" s="17">
        <f t="shared" si="16"/>
        <v>0</v>
      </c>
      <c r="K87" s="17"/>
      <c r="L87" s="17"/>
      <c r="M87" s="17"/>
      <c r="N87" s="17"/>
      <c r="O87" s="17"/>
      <c r="P87" s="17">
        <f t="shared" si="15"/>
        <v>0</v>
      </c>
      <c r="R87" s="36">
        <f t="shared" si="3"/>
        <v>0</v>
      </c>
      <c r="S87" s="65">
        <f t="shared" si="2"/>
        <v>0</v>
      </c>
    </row>
    <row r="88" spans="1:19" s="1" customFormat="1" ht="37.5" customHeight="1" hidden="1">
      <c r="A88" s="49" t="s">
        <v>116</v>
      </c>
      <c r="B88" s="49" t="s">
        <v>117</v>
      </c>
      <c r="C88" s="50" t="s">
        <v>45</v>
      </c>
      <c r="D88" s="13" t="s">
        <v>118</v>
      </c>
      <c r="E88" s="101">
        <f t="shared" si="17"/>
        <v>0</v>
      </c>
      <c r="F88" s="101"/>
      <c r="G88" s="101"/>
      <c r="H88" s="101"/>
      <c r="I88" s="101"/>
      <c r="J88" s="101">
        <f t="shared" si="16"/>
        <v>0</v>
      </c>
      <c r="K88" s="101"/>
      <c r="L88" s="101"/>
      <c r="M88" s="101"/>
      <c r="N88" s="101"/>
      <c r="O88" s="101"/>
      <c r="P88" s="101">
        <f>E88+J88</f>
        <v>0</v>
      </c>
      <c r="R88" s="36">
        <f t="shared" si="3"/>
        <v>0</v>
      </c>
      <c r="S88" s="65">
        <f>O88-K88</f>
        <v>0</v>
      </c>
    </row>
    <row r="89" spans="1:19" ht="29.25" customHeight="1" hidden="1">
      <c r="A89" s="57" t="s">
        <v>373</v>
      </c>
      <c r="B89" s="57" t="s">
        <v>374</v>
      </c>
      <c r="C89" s="188" t="s">
        <v>45</v>
      </c>
      <c r="D89" s="182" t="s">
        <v>375</v>
      </c>
      <c r="E89" s="175">
        <f t="shared" si="17"/>
        <v>0</v>
      </c>
      <c r="F89" s="175"/>
      <c r="G89" s="175"/>
      <c r="H89" s="175"/>
      <c r="I89" s="175"/>
      <c r="J89" s="178">
        <f>L89+O89</f>
        <v>0</v>
      </c>
      <c r="K89" s="175"/>
      <c r="L89" s="175"/>
      <c r="M89" s="175"/>
      <c r="N89" s="175"/>
      <c r="O89" s="175"/>
      <c r="P89" s="175">
        <f>E89+J89</f>
        <v>0</v>
      </c>
      <c r="R89" s="172"/>
      <c r="S89" s="173"/>
    </row>
    <row r="90" spans="1:19" ht="31.5" hidden="1">
      <c r="A90" s="57" t="s">
        <v>376</v>
      </c>
      <c r="B90" s="57" t="s">
        <v>377</v>
      </c>
      <c r="C90" s="188" t="s">
        <v>45</v>
      </c>
      <c r="D90" s="182" t="s">
        <v>378</v>
      </c>
      <c r="E90" s="175">
        <f t="shared" si="17"/>
        <v>0</v>
      </c>
      <c r="F90" s="175"/>
      <c r="G90" s="175"/>
      <c r="H90" s="175"/>
      <c r="I90" s="175"/>
      <c r="J90" s="178">
        <f>L90+O90</f>
        <v>0</v>
      </c>
      <c r="K90" s="175"/>
      <c r="L90" s="175"/>
      <c r="M90" s="175"/>
      <c r="N90" s="175"/>
      <c r="O90" s="175"/>
      <c r="P90" s="175">
        <f>E90+J90</f>
        <v>0</v>
      </c>
      <c r="R90" s="172"/>
      <c r="S90" s="173"/>
    </row>
    <row r="91" spans="1:19" ht="26.25" customHeight="1" hidden="1">
      <c r="A91" s="57" t="s">
        <v>107</v>
      </c>
      <c r="B91" s="57" t="s">
        <v>62</v>
      </c>
      <c r="C91" s="58" t="s">
        <v>45</v>
      </c>
      <c r="D91" s="74" t="s">
        <v>108</v>
      </c>
      <c r="E91" s="175">
        <f t="shared" si="17"/>
        <v>0</v>
      </c>
      <c r="F91" s="178"/>
      <c r="G91" s="178"/>
      <c r="H91" s="178"/>
      <c r="I91" s="178"/>
      <c r="J91" s="178">
        <f>L91+O91</f>
        <v>0</v>
      </c>
      <c r="K91" s="175"/>
      <c r="L91" s="178"/>
      <c r="M91" s="178"/>
      <c r="N91" s="178"/>
      <c r="O91" s="175"/>
      <c r="P91" s="175">
        <f>E91+J91</f>
        <v>0</v>
      </c>
      <c r="R91" s="172">
        <f>K91-O91</f>
        <v>0</v>
      </c>
      <c r="S91" s="173">
        <f>O91-K91</f>
        <v>0</v>
      </c>
    </row>
    <row r="92" spans="1:19" s="1" customFormat="1" ht="90" customHeight="1" hidden="1">
      <c r="A92" s="49" t="s">
        <v>128</v>
      </c>
      <c r="B92" s="49" t="s">
        <v>129</v>
      </c>
      <c r="C92" s="52" t="s">
        <v>127</v>
      </c>
      <c r="D92" s="53" t="s">
        <v>130</v>
      </c>
      <c r="E92" s="101">
        <f t="shared" si="17"/>
        <v>0</v>
      </c>
      <c r="F92" s="133"/>
      <c r="G92" s="133"/>
      <c r="H92" s="133"/>
      <c r="I92" s="133"/>
      <c r="J92" s="133">
        <f t="shared" si="16"/>
        <v>0</v>
      </c>
      <c r="K92" s="101"/>
      <c r="L92" s="133"/>
      <c r="M92" s="133"/>
      <c r="N92" s="133"/>
      <c r="O92" s="101"/>
      <c r="P92" s="101">
        <f t="shared" si="15"/>
        <v>0</v>
      </c>
      <c r="R92" s="36">
        <f aca="true" t="shared" si="18" ref="R92:R136">K92-O92</f>
        <v>0</v>
      </c>
      <c r="S92" s="65">
        <f aca="true" t="shared" si="19" ref="S92:S137">O92-K92</f>
        <v>0</v>
      </c>
    </row>
    <row r="93" spans="1:19" ht="32.25" customHeight="1" hidden="1">
      <c r="A93" s="57" t="s">
        <v>124</v>
      </c>
      <c r="B93" s="57" t="s">
        <v>125</v>
      </c>
      <c r="C93" s="58" t="s">
        <v>127</v>
      </c>
      <c r="D93" s="74" t="s">
        <v>126</v>
      </c>
      <c r="E93" s="175">
        <f t="shared" si="17"/>
        <v>0</v>
      </c>
      <c r="F93" s="178"/>
      <c r="G93" s="178"/>
      <c r="H93" s="178"/>
      <c r="I93" s="178"/>
      <c r="J93" s="133">
        <f t="shared" si="16"/>
        <v>0</v>
      </c>
      <c r="K93" s="175"/>
      <c r="L93" s="178"/>
      <c r="M93" s="178"/>
      <c r="N93" s="178"/>
      <c r="O93" s="175"/>
      <c r="P93" s="175">
        <f t="shared" si="15"/>
        <v>0</v>
      </c>
      <c r="R93" s="172">
        <f t="shared" si="18"/>
        <v>0</v>
      </c>
      <c r="S93" s="173">
        <f t="shared" si="19"/>
        <v>0</v>
      </c>
    </row>
    <row r="94" spans="1:19" s="1" customFormat="1" ht="32.25" customHeight="1" hidden="1">
      <c r="A94" s="57" t="s">
        <v>204</v>
      </c>
      <c r="B94" s="59" t="s">
        <v>5</v>
      </c>
      <c r="C94" s="59" t="s">
        <v>153</v>
      </c>
      <c r="D94" s="179" t="s">
        <v>6</v>
      </c>
      <c r="E94" s="101">
        <f t="shared" si="17"/>
        <v>0</v>
      </c>
      <c r="F94" s="151"/>
      <c r="G94" s="133"/>
      <c r="H94" s="133"/>
      <c r="I94" s="133"/>
      <c r="J94" s="133">
        <f t="shared" si="16"/>
        <v>0</v>
      </c>
      <c r="K94" s="101"/>
      <c r="L94" s="133"/>
      <c r="M94" s="133"/>
      <c r="N94" s="133"/>
      <c r="O94" s="101"/>
      <c r="P94" s="101">
        <f t="shared" si="15"/>
        <v>0</v>
      </c>
      <c r="R94" s="36">
        <f t="shared" si="18"/>
        <v>0</v>
      </c>
      <c r="S94" s="65">
        <f t="shared" si="19"/>
        <v>0</v>
      </c>
    </row>
    <row r="95" spans="1:19" ht="28.5" customHeight="1" hidden="1">
      <c r="A95" s="59" t="s">
        <v>0</v>
      </c>
      <c r="B95" s="59" t="s">
        <v>131</v>
      </c>
      <c r="C95" s="189" t="s">
        <v>106</v>
      </c>
      <c r="D95" s="182" t="s">
        <v>152</v>
      </c>
      <c r="E95" s="175">
        <f t="shared" si="17"/>
        <v>0</v>
      </c>
      <c r="F95" s="178"/>
      <c r="G95" s="178"/>
      <c r="H95" s="178"/>
      <c r="I95" s="178"/>
      <c r="J95" s="133">
        <f t="shared" si="16"/>
        <v>0</v>
      </c>
      <c r="K95" s="175"/>
      <c r="L95" s="175"/>
      <c r="M95" s="175"/>
      <c r="N95" s="175"/>
      <c r="O95" s="175"/>
      <c r="P95" s="175">
        <f t="shared" si="15"/>
        <v>0</v>
      </c>
      <c r="R95" s="172">
        <f t="shared" si="18"/>
        <v>0</v>
      </c>
      <c r="S95" s="173">
        <f t="shared" si="19"/>
        <v>0</v>
      </c>
    </row>
    <row r="96" spans="1:19" s="1" customFormat="1" ht="42.75" customHeight="1" hidden="1">
      <c r="A96" s="49" t="s">
        <v>171</v>
      </c>
      <c r="B96" s="52" t="s">
        <v>133</v>
      </c>
      <c r="C96" s="52" t="s">
        <v>106</v>
      </c>
      <c r="D96" s="75" t="s">
        <v>202</v>
      </c>
      <c r="E96" s="101"/>
      <c r="F96" s="133"/>
      <c r="G96" s="133"/>
      <c r="H96" s="133"/>
      <c r="I96" s="133"/>
      <c r="J96" s="133">
        <f t="shared" si="16"/>
        <v>0</v>
      </c>
      <c r="K96" s="101"/>
      <c r="L96" s="133"/>
      <c r="M96" s="133"/>
      <c r="N96" s="133"/>
      <c r="O96" s="101"/>
      <c r="P96" s="101">
        <f t="shared" si="15"/>
        <v>0</v>
      </c>
      <c r="R96" s="36">
        <f t="shared" si="18"/>
        <v>0</v>
      </c>
      <c r="S96" s="65">
        <f t="shared" si="19"/>
        <v>0</v>
      </c>
    </row>
    <row r="97" spans="1:19" s="1" customFormat="1" ht="36.75" customHeight="1" hidden="1">
      <c r="A97" s="49" t="s">
        <v>218</v>
      </c>
      <c r="B97" s="56" t="s">
        <v>105</v>
      </c>
      <c r="C97" s="56" t="s">
        <v>106</v>
      </c>
      <c r="D97" s="66" t="s">
        <v>248</v>
      </c>
      <c r="E97" s="133">
        <f>F97+I97</f>
        <v>0</v>
      </c>
      <c r="F97" s="133"/>
      <c r="G97" s="133"/>
      <c r="H97" s="133"/>
      <c r="I97" s="133"/>
      <c r="J97" s="133">
        <f t="shared" si="16"/>
        <v>0</v>
      </c>
      <c r="K97" s="133"/>
      <c r="L97" s="133"/>
      <c r="M97" s="133"/>
      <c r="N97" s="133"/>
      <c r="O97" s="133"/>
      <c r="P97" s="101">
        <f>E97+J97</f>
        <v>0</v>
      </c>
      <c r="R97" s="36">
        <f t="shared" si="18"/>
        <v>0</v>
      </c>
      <c r="S97" s="65">
        <f t="shared" si="19"/>
        <v>0</v>
      </c>
    </row>
    <row r="98" spans="1:19" ht="46.5" customHeight="1">
      <c r="A98" s="57" t="s">
        <v>1</v>
      </c>
      <c r="B98" s="57" t="s">
        <v>2</v>
      </c>
      <c r="C98" s="188" t="s">
        <v>3</v>
      </c>
      <c r="D98" s="182" t="s">
        <v>4</v>
      </c>
      <c r="E98" s="175">
        <f aca="true" t="shared" si="20" ref="E98:E105">F98+I98</f>
        <v>3000000</v>
      </c>
      <c r="F98" s="178">
        <v>0</v>
      </c>
      <c r="G98" s="178"/>
      <c r="H98" s="178"/>
      <c r="I98" s="178">
        <v>3000000</v>
      </c>
      <c r="J98" s="133">
        <f t="shared" si="16"/>
        <v>0</v>
      </c>
      <c r="K98" s="175"/>
      <c r="L98" s="178"/>
      <c r="M98" s="178"/>
      <c r="N98" s="178"/>
      <c r="O98" s="175"/>
      <c r="P98" s="175">
        <f t="shared" si="15"/>
        <v>3000000</v>
      </c>
      <c r="R98" s="172">
        <f t="shared" si="18"/>
        <v>0</v>
      </c>
      <c r="S98" s="173">
        <f t="shared" si="19"/>
        <v>0</v>
      </c>
    </row>
    <row r="99" spans="1:19" s="1" customFormat="1" ht="35.25" customHeight="1" hidden="1">
      <c r="A99" s="49" t="s">
        <v>379</v>
      </c>
      <c r="B99" s="49" t="s">
        <v>380</v>
      </c>
      <c r="C99" s="52" t="s">
        <v>64</v>
      </c>
      <c r="D99" s="54" t="s">
        <v>381</v>
      </c>
      <c r="E99" s="101">
        <f t="shared" si="20"/>
        <v>0</v>
      </c>
      <c r="F99" s="101"/>
      <c r="G99" s="101"/>
      <c r="H99" s="101"/>
      <c r="I99" s="101"/>
      <c r="J99" s="133">
        <f t="shared" si="16"/>
        <v>0</v>
      </c>
      <c r="K99" s="101"/>
      <c r="L99" s="101"/>
      <c r="M99" s="101"/>
      <c r="N99" s="101"/>
      <c r="O99" s="101"/>
      <c r="P99" s="101">
        <f t="shared" si="15"/>
        <v>0</v>
      </c>
      <c r="R99" s="36">
        <f t="shared" si="18"/>
        <v>0</v>
      </c>
      <c r="S99" s="65">
        <f t="shared" si="19"/>
        <v>0</v>
      </c>
    </row>
    <row r="100" spans="1:19" s="1" customFormat="1" ht="37.5" customHeight="1" hidden="1">
      <c r="A100" s="49" t="s">
        <v>217</v>
      </c>
      <c r="B100" s="56" t="s">
        <v>136</v>
      </c>
      <c r="C100" s="56" t="s">
        <v>46</v>
      </c>
      <c r="D100" s="14" t="s">
        <v>138</v>
      </c>
      <c r="E100" s="133">
        <f t="shared" si="20"/>
        <v>0</v>
      </c>
      <c r="F100" s="133"/>
      <c r="G100" s="133"/>
      <c r="H100" s="133"/>
      <c r="I100" s="133"/>
      <c r="J100" s="133">
        <f t="shared" si="16"/>
        <v>0</v>
      </c>
      <c r="K100" s="133"/>
      <c r="L100" s="133"/>
      <c r="M100" s="133"/>
      <c r="N100" s="133"/>
      <c r="O100" s="133"/>
      <c r="P100" s="101">
        <f>E100+J100</f>
        <v>0</v>
      </c>
      <c r="R100" s="36">
        <f t="shared" si="18"/>
        <v>0</v>
      </c>
      <c r="S100" s="65">
        <f t="shared" si="19"/>
        <v>0</v>
      </c>
    </row>
    <row r="101" spans="1:19" s="1" customFormat="1" ht="32.25" customHeight="1" hidden="1">
      <c r="A101" s="49" t="s">
        <v>109</v>
      </c>
      <c r="B101" s="49" t="s">
        <v>110</v>
      </c>
      <c r="C101" s="52" t="s">
        <v>46</v>
      </c>
      <c r="D101" s="54" t="s">
        <v>111</v>
      </c>
      <c r="E101" s="17">
        <f t="shared" si="20"/>
        <v>0</v>
      </c>
      <c r="F101" s="17"/>
      <c r="G101" s="17"/>
      <c r="H101" s="17"/>
      <c r="I101" s="17"/>
      <c r="J101" s="144">
        <f t="shared" si="16"/>
        <v>0</v>
      </c>
      <c r="K101" s="17"/>
      <c r="L101" s="17"/>
      <c r="M101" s="17"/>
      <c r="N101" s="17"/>
      <c r="O101" s="17"/>
      <c r="P101" s="17">
        <f t="shared" si="15"/>
        <v>0</v>
      </c>
      <c r="R101" s="36">
        <f t="shared" si="18"/>
        <v>0</v>
      </c>
      <c r="S101" s="65">
        <f t="shared" si="19"/>
        <v>0</v>
      </c>
    </row>
    <row r="102" spans="1:19" s="1" customFormat="1" ht="32.25" customHeight="1" hidden="1">
      <c r="A102" s="49" t="s">
        <v>444</v>
      </c>
      <c r="B102" s="49" t="s">
        <v>445</v>
      </c>
      <c r="C102" s="52" t="s">
        <v>46</v>
      </c>
      <c r="D102" s="54" t="s">
        <v>446</v>
      </c>
      <c r="E102" s="101">
        <f>F102+I102</f>
        <v>0</v>
      </c>
      <c r="F102" s="101"/>
      <c r="G102" s="101"/>
      <c r="H102" s="101"/>
      <c r="I102" s="101"/>
      <c r="J102" s="133">
        <f>L102+O102</f>
        <v>0</v>
      </c>
      <c r="K102" s="101"/>
      <c r="L102" s="101"/>
      <c r="M102" s="101"/>
      <c r="N102" s="101"/>
      <c r="O102" s="101"/>
      <c r="P102" s="101">
        <f>E102+J102</f>
        <v>0</v>
      </c>
      <c r="R102" s="36"/>
      <c r="S102" s="65"/>
    </row>
    <row r="103" spans="1:19" s="1" customFormat="1" ht="32.25" customHeight="1" hidden="1">
      <c r="A103" s="49" t="s">
        <v>437</v>
      </c>
      <c r="B103" s="12">
        <v>8110</v>
      </c>
      <c r="C103" s="56" t="s">
        <v>84</v>
      </c>
      <c r="D103" s="150" t="s">
        <v>11</v>
      </c>
      <c r="E103" s="101">
        <f t="shared" si="20"/>
        <v>0</v>
      </c>
      <c r="F103" s="101"/>
      <c r="G103" s="101"/>
      <c r="H103" s="101"/>
      <c r="I103" s="101"/>
      <c r="J103" s="133"/>
      <c r="K103" s="101"/>
      <c r="L103" s="101"/>
      <c r="M103" s="101"/>
      <c r="N103" s="101"/>
      <c r="O103" s="101"/>
      <c r="P103" s="101">
        <f t="shared" si="15"/>
        <v>0</v>
      </c>
      <c r="R103" s="36"/>
      <c r="S103" s="65"/>
    </row>
    <row r="104" spans="1:19" s="1" customFormat="1" ht="31.5" customHeight="1" hidden="1">
      <c r="A104" s="49" t="s">
        <v>382</v>
      </c>
      <c r="B104" s="12">
        <v>8311</v>
      </c>
      <c r="C104" s="49" t="s">
        <v>383</v>
      </c>
      <c r="D104" s="13" t="s">
        <v>384</v>
      </c>
      <c r="E104" s="133">
        <f t="shared" si="20"/>
        <v>0</v>
      </c>
      <c r="F104" s="133"/>
      <c r="G104" s="133"/>
      <c r="H104" s="133"/>
      <c r="I104" s="133"/>
      <c r="J104" s="133">
        <f t="shared" si="16"/>
        <v>0</v>
      </c>
      <c r="K104" s="133"/>
      <c r="L104" s="133"/>
      <c r="M104" s="133"/>
      <c r="N104" s="133"/>
      <c r="O104" s="133"/>
      <c r="P104" s="101">
        <f t="shared" si="15"/>
        <v>0</v>
      </c>
      <c r="R104" s="36">
        <f t="shared" si="18"/>
        <v>0</v>
      </c>
      <c r="S104" s="65">
        <f t="shared" si="19"/>
        <v>0</v>
      </c>
    </row>
    <row r="105" spans="1:19" s="1" customFormat="1" ht="27" customHeight="1" hidden="1">
      <c r="A105" s="49" t="s">
        <v>113</v>
      </c>
      <c r="B105" s="49" t="s">
        <v>112</v>
      </c>
      <c r="C105" s="52" t="s">
        <v>114</v>
      </c>
      <c r="D105" s="53" t="s">
        <v>115</v>
      </c>
      <c r="E105" s="17">
        <f t="shared" si="20"/>
        <v>0</v>
      </c>
      <c r="F105" s="17"/>
      <c r="G105" s="17"/>
      <c r="H105" s="17"/>
      <c r="I105" s="17"/>
      <c r="J105" s="144">
        <f t="shared" si="16"/>
        <v>0</v>
      </c>
      <c r="K105" s="17"/>
      <c r="L105" s="17"/>
      <c r="M105" s="17"/>
      <c r="N105" s="17"/>
      <c r="O105" s="17"/>
      <c r="P105" s="17">
        <f t="shared" si="15"/>
        <v>0</v>
      </c>
      <c r="R105" s="36">
        <f t="shared" si="18"/>
        <v>0</v>
      </c>
      <c r="S105" s="65">
        <f t="shared" si="19"/>
        <v>0</v>
      </c>
    </row>
    <row r="106" spans="1:19" s="1" customFormat="1" ht="120.75" customHeight="1" hidden="1">
      <c r="A106" s="49" t="s">
        <v>385</v>
      </c>
      <c r="B106" s="49" t="s">
        <v>10</v>
      </c>
      <c r="C106" s="56" t="s">
        <v>46</v>
      </c>
      <c r="D106" s="150" t="s">
        <v>147</v>
      </c>
      <c r="E106" s="144"/>
      <c r="F106" s="144"/>
      <c r="G106" s="144"/>
      <c r="H106" s="144"/>
      <c r="I106" s="144"/>
      <c r="J106" s="144">
        <f t="shared" si="16"/>
        <v>0</v>
      </c>
      <c r="K106" s="144"/>
      <c r="L106" s="144"/>
      <c r="M106" s="144"/>
      <c r="N106" s="144"/>
      <c r="O106" s="144"/>
      <c r="P106" s="17">
        <f t="shared" si="15"/>
        <v>0</v>
      </c>
      <c r="R106" s="36">
        <f t="shared" si="18"/>
        <v>0</v>
      </c>
      <c r="S106" s="65">
        <f t="shared" si="19"/>
        <v>0</v>
      </c>
    </row>
    <row r="107" spans="1:19" s="162" customFormat="1" ht="56.25" customHeight="1" hidden="1">
      <c r="A107" s="167" t="s">
        <v>30</v>
      </c>
      <c r="B107" s="167" t="s">
        <v>59</v>
      </c>
      <c r="C107" s="168"/>
      <c r="D107" s="130" t="s">
        <v>215</v>
      </c>
      <c r="E107" s="170">
        <f>F107+I107</f>
        <v>0</v>
      </c>
      <c r="F107" s="170">
        <f aca="true" t="shared" si="21" ref="F107:O107">F108</f>
        <v>0</v>
      </c>
      <c r="G107" s="170">
        <f t="shared" si="21"/>
        <v>0</v>
      </c>
      <c r="H107" s="170">
        <f t="shared" si="21"/>
        <v>0</v>
      </c>
      <c r="I107" s="170">
        <f t="shared" si="21"/>
        <v>0</v>
      </c>
      <c r="J107" s="170">
        <f t="shared" si="21"/>
        <v>0</v>
      </c>
      <c r="K107" s="170">
        <f t="shared" si="21"/>
        <v>1E-05</v>
      </c>
      <c r="L107" s="170">
        <f t="shared" si="21"/>
        <v>0</v>
      </c>
      <c r="M107" s="170">
        <f t="shared" si="21"/>
        <v>0</v>
      </c>
      <c r="N107" s="170">
        <f t="shared" si="21"/>
        <v>0</v>
      </c>
      <c r="O107" s="170">
        <f t="shared" si="21"/>
        <v>1E-05</v>
      </c>
      <c r="P107" s="170">
        <f>E107+J107</f>
        <v>0</v>
      </c>
      <c r="Q107" s="162">
        <v>9763551</v>
      </c>
      <c r="R107" s="172">
        <f>P107+Q107</f>
        <v>9763551</v>
      </c>
      <c r="S107" s="173">
        <f t="shared" si="19"/>
        <v>0</v>
      </c>
    </row>
    <row r="108" spans="1:19" s="162" customFormat="1" ht="48" customHeight="1" hidden="1">
      <c r="A108" s="167" t="s">
        <v>35</v>
      </c>
      <c r="B108" s="167"/>
      <c r="C108" s="168"/>
      <c r="D108" s="130" t="s">
        <v>216</v>
      </c>
      <c r="E108" s="170">
        <f aca="true" t="shared" si="22" ref="E108:N108">SUM(E109:E123)</f>
        <v>0</v>
      </c>
      <c r="F108" s="170">
        <f t="shared" si="22"/>
        <v>0</v>
      </c>
      <c r="G108" s="170">
        <f t="shared" si="22"/>
        <v>0</v>
      </c>
      <c r="H108" s="170">
        <f t="shared" si="22"/>
        <v>0</v>
      </c>
      <c r="I108" s="170">
        <f t="shared" si="22"/>
        <v>0</v>
      </c>
      <c r="J108" s="170">
        <f t="shared" si="22"/>
        <v>0</v>
      </c>
      <c r="K108" s="170">
        <f>SUM(K109:K123)+0.00001</f>
        <v>1E-05</v>
      </c>
      <c r="L108" s="170">
        <f t="shared" si="22"/>
        <v>0</v>
      </c>
      <c r="M108" s="170">
        <f t="shared" si="22"/>
        <v>0</v>
      </c>
      <c r="N108" s="170">
        <f t="shared" si="22"/>
        <v>0</v>
      </c>
      <c r="O108" s="170">
        <f>SUM(O109:O123)+0.00001</f>
        <v>1E-05</v>
      </c>
      <c r="P108" s="170">
        <f>E108+J108</f>
        <v>0</v>
      </c>
      <c r="R108" s="172">
        <f t="shared" si="18"/>
        <v>0</v>
      </c>
      <c r="S108" s="173">
        <f t="shared" si="19"/>
        <v>0</v>
      </c>
    </row>
    <row r="109" spans="1:19" s="1" customFormat="1" ht="47.25" hidden="1">
      <c r="A109" s="49" t="s">
        <v>75</v>
      </c>
      <c r="B109" s="49" t="s">
        <v>72</v>
      </c>
      <c r="C109" s="52" t="s">
        <v>33</v>
      </c>
      <c r="D109" s="24" t="s">
        <v>239</v>
      </c>
      <c r="E109" s="227">
        <f>F109+I109</f>
        <v>0</v>
      </c>
      <c r="F109" s="227"/>
      <c r="G109" s="227"/>
      <c r="H109" s="227"/>
      <c r="I109" s="227"/>
      <c r="J109" s="228">
        <f>L109+O109</f>
        <v>0</v>
      </c>
      <c r="K109" s="228"/>
      <c r="L109" s="227"/>
      <c r="M109" s="227"/>
      <c r="N109" s="228"/>
      <c r="O109" s="228"/>
      <c r="P109" s="228">
        <f t="shared" si="15"/>
        <v>0</v>
      </c>
      <c r="R109" s="36">
        <f t="shared" si="18"/>
        <v>0</v>
      </c>
      <c r="S109" s="65">
        <f t="shared" si="19"/>
        <v>0</v>
      </c>
    </row>
    <row r="110" spans="1:19" s="1" customFormat="1" ht="31.5" hidden="1">
      <c r="A110" s="49" t="s">
        <v>315</v>
      </c>
      <c r="B110" s="49" t="s">
        <v>224</v>
      </c>
      <c r="C110" s="52" t="s">
        <v>154</v>
      </c>
      <c r="D110" s="66" t="s">
        <v>225</v>
      </c>
      <c r="E110" s="133"/>
      <c r="F110" s="133"/>
      <c r="G110" s="133"/>
      <c r="H110" s="133"/>
      <c r="I110" s="133"/>
      <c r="J110" s="101">
        <f>L110+O110</f>
        <v>0</v>
      </c>
      <c r="K110" s="101"/>
      <c r="L110" s="133"/>
      <c r="M110" s="133"/>
      <c r="N110" s="101"/>
      <c r="O110" s="101"/>
      <c r="P110" s="175">
        <f t="shared" si="15"/>
        <v>0</v>
      </c>
      <c r="R110" s="36"/>
      <c r="S110" s="65"/>
    </row>
    <row r="111" spans="1:19" s="1" customFormat="1" ht="31.5" hidden="1">
      <c r="A111" s="49" t="s">
        <v>407</v>
      </c>
      <c r="B111" s="49" t="s">
        <v>94</v>
      </c>
      <c r="C111" s="56" t="s">
        <v>151</v>
      </c>
      <c r="D111" s="13" t="s">
        <v>121</v>
      </c>
      <c r="E111" s="144"/>
      <c r="F111" s="144"/>
      <c r="G111" s="144"/>
      <c r="H111" s="144"/>
      <c r="I111" s="144"/>
      <c r="J111" s="17"/>
      <c r="K111" s="17"/>
      <c r="L111" s="144"/>
      <c r="M111" s="144"/>
      <c r="N111" s="17"/>
      <c r="O111" s="17"/>
      <c r="P111" s="175">
        <f t="shared" si="15"/>
        <v>0</v>
      </c>
      <c r="R111" s="36"/>
      <c r="S111" s="65"/>
    </row>
    <row r="112" spans="1:19" s="1" customFormat="1" ht="47.25" hidden="1">
      <c r="A112" s="190">
        <v>1511171</v>
      </c>
      <c r="B112" s="191" t="s">
        <v>386</v>
      </c>
      <c r="C112" s="191" t="s">
        <v>20</v>
      </c>
      <c r="D112" s="192" t="s">
        <v>387</v>
      </c>
      <c r="E112" s="133">
        <f>F112+I112</f>
        <v>0</v>
      </c>
      <c r="F112" s="133"/>
      <c r="G112" s="133"/>
      <c r="H112" s="133"/>
      <c r="I112" s="133"/>
      <c r="J112" s="101">
        <f>L112+O112</f>
        <v>0</v>
      </c>
      <c r="K112" s="101"/>
      <c r="L112" s="133"/>
      <c r="M112" s="133"/>
      <c r="N112" s="101"/>
      <c r="O112" s="101"/>
      <c r="P112" s="101">
        <f t="shared" si="15"/>
        <v>0</v>
      </c>
      <c r="R112" s="36"/>
      <c r="S112" s="65"/>
    </row>
    <row r="113" spans="1:19" s="1" customFormat="1" ht="15.75" hidden="1">
      <c r="A113" s="49" t="s">
        <v>214</v>
      </c>
      <c r="B113" s="49" t="s">
        <v>62</v>
      </c>
      <c r="C113" s="52" t="s">
        <v>45</v>
      </c>
      <c r="D113" s="53" t="s">
        <v>108</v>
      </c>
      <c r="E113" s="133">
        <f>F113+I113</f>
        <v>0</v>
      </c>
      <c r="F113" s="133"/>
      <c r="G113" s="133"/>
      <c r="H113" s="133"/>
      <c r="I113" s="133"/>
      <c r="J113" s="101">
        <f>L113+O113</f>
        <v>0</v>
      </c>
      <c r="K113" s="101"/>
      <c r="L113" s="133"/>
      <c r="M113" s="133"/>
      <c r="N113" s="101"/>
      <c r="O113" s="101"/>
      <c r="P113" s="101">
        <f t="shared" si="15"/>
        <v>0</v>
      </c>
      <c r="R113" s="36">
        <f t="shared" si="18"/>
        <v>0</v>
      </c>
      <c r="S113" s="65">
        <f t="shared" si="19"/>
        <v>0</v>
      </c>
    </row>
    <row r="114" spans="1:19" s="1" customFormat="1" ht="15.75" hidden="1">
      <c r="A114" s="56" t="s">
        <v>221</v>
      </c>
      <c r="B114" s="56" t="s">
        <v>131</v>
      </c>
      <c r="C114" s="72" t="s">
        <v>106</v>
      </c>
      <c r="D114" s="13" t="s">
        <v>152</v>
      </c>
      <c r="E114" s="133">
        <f aca="true" t="shared" si="23" ref="E114:E119">F114+I114</f>
        <v>0</v>
      </c>
      <c r="F114" s="133"/>
      <c r="G114" s="133"/>
      <c r="H114" s="133"/>
      <c r="I114" s="133"/>
      <c r="J114" s="101">
        <f>L114+O114</f>
        <v>0</v>
      </c>
      <c r="K114" s="101"/>
      <c r="L114" s="133"/>
      <c r="M114" s="133"/>
      <c r="N114" s="101"/>
      <c r="O114" s="101"/>
      <c r="P114" s="101">
        <f t="shared" si="15"/>
        <v>0</v>
      </c>
      <c r="R114" s="36">
        <f t="shared" si="18"/>
        <v>0</v>
      </c>
      <c r="S114" s="65"/>
    </row>
    <row r="115" spans="1:19" s="153" customFormat="1" ht="30.75" customHeight="1" hidden="1">
      <c r="A115" s="57" t="s">
        <v>132</v>
      </c>
      <c r="B115" s="57" t="s">
        <v>140</v>
      </c>
      <c r="C115" s="58" t="s">
        <v>106</v>
      </c>
      <c r="D115" s="182" t="s">
        <v>135</v>
      </c>
      <c r="E115" s="178">
        <v>0</v>
      </c>
      <c r="F115" s="175"/>
      <c r="G115" s="175"/>
      <c r="H115" s="175"/>
      <c r="I115" s="175"/>
      <c r="J115" s="101">
        <f>L115+O115</f>
        <v>0</v>
      </c>
      <c r="K115" s="101"/>
      <c r="L115" s="175"/>
      <c r="M115" s="175"/>
      <c r="N115" s="175"/>
      <c r="O115" s="178">
        <f>K115</f>
        <v>0</v>
      </c>
      <c r="P115" s="175">
        <f t="shared" si="15"/>
        <v>0</v>
      </c>
      <c r="R115" s="172">
        <v>0</v>
      </c>
      <c r="S115" s="173">
        <v>0</v>
      </c>
    </row>
    <row r="116" spans="1:19" s="7" customFormat="1" ht="36" customHeight="1" hidden="1">
      <c r="A116" s="49" t="s">
        <v>388</v>
      </c>
      <c r="B116" s="49" t="s">
        <v>389</v>
      </c>
      <c r="C116" s="52" t="s">
        <v>106</v>
      </c>
      <c r="D116" s="24" t="s">
        <v>390</v>
      </c>
      <c r="E116" s="133">
        <f t="shared" si="23"/>
        <v>0</v>
      </c>
      <c r="F116" s="101"/>
      <c r="G116" s="101"/>
      <c r="H116" s="101"/>
      <c r="I116" s="101"/>
      <c r="J116" s="101">
        <f aca="true" t="shared" si="24" ref="J116:J123">L116+O116</f>
        <v>0</v>
      </c>
      <c r="K116" s="101">
        <f>O116</f>
        <v>0</v>
      </c>
      <c r="L116" s="101"/>
      <c r="M116" s="101"/>
      <c r="N116" s="101"/>
      <c r="O116" s="133"/>
      <c r="P116" s="101">
        <f t="shared" si="15"/>
        <v>0</v>
      </c>
      <c r="R116" s="36">
        <f t="shared" si="18"/>
        <v>0</v>
      </c>
      <c r="S116" s="65">
        <f t="shared" si="19"/>
        <v>0</v>
      </c>
    </row>
    <row r="117" spans="1:19" s="153" customFormat="1" ht="35.25" customHeight="1" hidden="1">
      <c r="A117" s="57" t="s">
        <v>320</v>
      </c>
      <c r="B117" s="57" t="s">
        <v>321</v>
      </c>
      <c r="C117" s="58" t="s">
        <v>106</v>
      </c>
      <c r="D117" s="180" t="s">
        <v>322</v>
      </c>
      <c r="E117" s="178">
        <f t="shared" si="23"/>
        <v>0</v>
      </c>
      <c r="F117" s="175"/>
      <c r="G117" s="175"/>
      <c r="H117" s="175"/>
      <c r="I117" s="175"/>
      <c r="J117" s="175">
        <f t="shared" si="24"/>
        <v>0</v>
      </c>
      <c r="K117" s="178"/>
      <c r="L117" s="175"/>
      <c r="M117" s="175"/>
      <c r="N117" s="175"/>
      <c r="O117" s="178"/>
      <c r="P117" s="175">
        <f t="shared" si="15"/>
        <v>0</v>
      </c>
      <c r="R117" s="172">
        <f t="shared" si="18"/>
        <v>0</v>
      </c>
      <c r="S117" s="173">
        <f t="shared" si="19"/>
        <v>0</v>
      </c>
    </row>
    <row r="118" spans="1:19" s="153" customFormat="1" ht="43.5" customHeight="1" hidden="1">
      <c r="A118" s="57" t="s">
        <v>391</v>
      </c>
      <c r="B118" s="57" t="s">
        <v>392</v>
      </c>
      <c r="C118" s="58" t="s">
        <v>106</v>
      </c>
      <c r="D118" s="180" t="s">
        <v>393</v>
      </c>
      <c r="E118" s="178">
        <f t="shared" si="23"/>
        <v>0</v>
      </c>
      <c r="F118" s="175"/>
      <c r="G118" s="175"/>
      <c r="H118" s="175"/>
      <c r="I118" s="175"/>
      <c r="J118" s="175">
        <f t="shared" si="24"/>
        <v>0</v>
      </c>
      <c r="K118" s="175"/>
      <c r="L118" s="175"/>
      <c r="M118" s="175"/>
      <c r="N118" s="175"/>
      <c r="O118" s="178"/>
      <c r="P118" s="175">
        <f t="shared" si="15"/>
        <v>0</v>
      </c>
      <c r="R118" s="172">
        <f t="shared" si="18"/>
        <v>0</v>
      </c>
      <c r="S118" s="173">
        <f t="shared" si="19"/>
        <v>0</v>
      </c>
    </row>
    <row r="119" spans="1:19" ht="36.75" customHeight="1" hidden="1">
      <c r="A119" s="57" t="s">
        <v>134</v>
      </c>
      <c r="B119" s="58" t="s">
        <v>133</v>
      </c>
      <c r="C119" s="58" t="s">
        <v>106</v>
      </c>
      <c r="D119" s="152" t="s">
        <v>213</v>
      </c>
      <c r="E119" s="178">
        <f t="shared" si="23"/>
        <v>0</v>
      </c>
      <c r="F119" s="175"/>
      <c r="G119" s="175"/>
      <c r="H119" s="175"/>
      <c r="I119" s="175"/>
      <c r="J119" s="175">
        <f t="shared" si="24"/>
        <v>0</v>
      </c>
      <c r="K119" s="175"/>
      <c r="L119" s="175"/>
      <c r="M119" s="175"/>
      <c r="N119" s="175"/>
      <c r="O119" s="178"/>
      <c r="P119" s="175">
        <f>E119+J119</f>
        <v>0</v>
      </c>
      <c r="R119" s="172">
        <f t="shared" si="18"/>
        <v>0</v>
      </c>
      <c r="S119" s="173">
        <f>O119-K119</f>
        <v>0</v>
      </c>
    </row>
    <row r="120" spans="1:19" ht="36.75" customHeight="1" hidden="1">
      <c r="A120" s="57" t="s">
        <v>317</v>
      </c>
      <c r="B120" s="59" t="s">
        <v>318</v>
      </c>
      <c r="C120" s="154" t="s">
        <v>106</v>
      </c>
      <c r="D120" s="152" t="s">
        <v>312</v>
      </c>
      <c r="E120" s="178">
        <f>F120+I120</f>
        <v>0</v>
      </c>
      <c r="F120" s="175"/>
      <c r="G120" s="175"/>
      <c r="H120" s="175"/>
      <c r="I120" s="175"/>
      <c r="J120" s="175">
        <f t="shared" si="24"/>
        <v>0</v>
      </c>
      <c r="K120" s="175"/>
      <c r="L120" s="175"/>
      <c r="M120" s="175"/>
      <c r="N120" s="175"/>
      <c r="O120" s="178"/>
      <c r="P120" s="175">
        <f>E120+J120</f>
        <v>0</v>
      </c>
      <c r="R120" s="172"/>
      <c r="S120" s="173"/>
    </row>
    <row r="121" spans="1:19" ht="36.75" customHeight="1" hidden="1">
      <c r="A121" s="49" t="s">
        <v>309</v>
      </c>
      <c r="B121" s="155" t="s">
        <v>310</v>
      </c>
      <c r="C121" s="156" t="s">
        <v>3</v>
      </c>
      <c r="D121" s="157" t="s">
        <v>313</v>
      </c>
      <c r="E121" s="175">
        <f>F121+I121</f>
        <v>0</v>
      </c>
      <c r="F121" s="178"/>
      <c r="G121" s="178"/>
      <c r="H121" s="178"/>
      <c r="I121" s="178"/>
      <c r="J121" s="178">
        <f>L121+O121</f>
        <v>0</v>
      </c>
      <c r="K121" s="175"/>
      <c r="L121" s="178"/>
      <c r="M121" s="178"/>
      <c r="N121" s="178"/>
      <c r="O121" s="178"/>
      <c r="P121" s="175">
        <f>E121+J121</f>
        <v>0</v>
      </c>
      <c r="R121" s="172"/>
      <c r="S121" s="173"/>
    </row>
    <row r="122" spans="1:19" ht="36.75" customHeight="1" hidden="1">
      <c r="A122" s="57" t="s">
        <v>311</v>
      </c>
      <c r="B122" s="57" t="s">
        <v>2</v>
      </c>
      <c r="C122" s="188" t="s">
        <v>3</v>
      </c>
      <c r="D122" s="174" t="s">
        <v>4</v>
      </c>
      <c r="E122" s="175">
        <f>F122+I122</f>
        <v>0</v>
      </c>
      <c r="F122" s="178"/>
      <c r="G122" s="178"/>
      <c r="H122" s="178"/>
      <c r="I122" s="178"/>
      <c r="J122" s="178">
        <f t="shared" si="24"/>
        <v>0</v>
      </c>
      <c r="K122" s="175"/>
      <c r="L122" s="178"/>
      <c r="M122" s="178"/>
      <c r="N122" s="178"/>
      <c r="O122" s="178"/>
      <c r="P122" s="175">
        <f>E122+J122</f>
        <v>0</v>
      </c>
      <c r="R122" s="172"/>
      <c r="S122" s="173"/>
    </row>
    <row r="123" spans="1:19" ht="49.5" customHeight="1" hidden="1">
      <c r="A123" s="57" t="s">
        <v>394</v>
      </c>
      <c r="B123" s="57" t="s">
        <v>395</v>
      </c>
      <c r="C123" s="188" t="s">
        <v>3</v>
      </c>
      <c r="D123" s="174" t="s">
        <v>396</v>
      </c>
      <c r="E123" s="175">
        <f>F123+I123</f>
        <v>0</v>
      </c>
      <c r="F123" s="178"/>
      <c r="G123" s="178"/>
      <c r="H123" s="178"/>
      <c r="I123" s="178"/>
      <c r="J123" s="178">
        <f t="shared" si="24"/>
        <v>0</v>
      </c>
      <c r="K123" s="175"/>
      <c r="L123" s="178"/>
      <c r="M123" s="178"/>
      <c r="N123" s="178"/>
      <c r="O123" s="175"/>
      <c r="P123" s="175">
        <f>E123+J123</f>
        <v>0</v>
      </c>
      <c r="R123" s="172"/>
      <c r="S123" s="173"/>
    </row>
    <row r="124" spans="1:19" s="162" customFormat="1" ht="59.25" customHeight="1" hidden="1">
      <c r="A124" s="167" t="s">
        <v>397</v>
      </c>
      <c r="B124" s="167" t="s">
        <v>398</v>
      </c>
      <c r="C124" s="168"/>
      <c r="D124" s="169" t="s">
        <v>399</v>
      </c>
      <c r="E124" s="170">
        <f>E125</f>
        <v>0</v>
      </c>
      <c r="F124" s="170">
        <f aca="true" t="shared" si="25" ref="F124:O125">F125</f>
        <v>0</v>
      </c>
      <c r="G124" s="170">
        <f t="shared" si="25"/>
        <v>0</v>
      </c>
      <c r="H124" s="170">
        <f t="shared" si="25"/>
        <v>0</v>
      </c>
      <c r="I124" s="170">
        <f t="shared" si="25"/>
        <v>0</v>
      </c>
      <c r="J124" s="170">
        <f t="shared" si="25"/>
        <v>0</v>
      </c>
      <c r="K124" s="170"/>
      <c r="L124" s="170"/>
      <c r="M124" s="170">
        <f t="shared" si="25"/>
        <v>0</v>
      </c>
      <c r="N124" s="170">
        <f t="shared" si="25"/>
        <v>0</v>
      </c>
      <c r="O124" s="170">
        <f t="shared" si="25"/>
        <v>0</v>
      </c>
      <c r="P124" s="170">
        <f t="shared" si="15"/>
        <v>0</v>
      </c>
      <c r="R124" s="172">
        <f t="shared" si="18"/>
        <v>0</v>
      </c>
      <c r="S124" s="173">
        <f t="shared" si="19"/>
        <v>0</v>
      </c>
    </row>
    <row r="125" spans="1:19" s="162" customFormat="1" ht="49.5" customHeight="1" hidden="1" outlineLevel="1">
      <c r="A125" s="167" t="s">
        <v>400</v>
      </c>
      <c r="B125" s="167"/>
      <c r="C125" s="168"/>
      <c r="D125" s="169" t="s">
        <v>401</v>
      </c>
      <c r="E125" s="170">
        <f>F125+I125</f>
        <v>0</v>
      </c>
      <c r="F125" s="170">
        <f>F126</f>
        <v>0</v>
      </c>
      <c r="G125" s="170">
        <f t="shared" si="25"/>
        <v>0</v>
      </c>
      <c r="H125" s="170">
        <f t="shared" si="25"/>
        <v>0</v>
      </c>
      <c r="I125" s="170">
        <f t="shared" si="25"/>
        <v>0</v>
      </c>
      <c r="J125" s="170"/>
      <c r="K125" s="170"/>
      <c r="L125" s="170"/>
      <c r="M125" s="170">
        <f>SUM(M126:M134)</f>
        <v>0</v>
      </c>
      <c r="N125" s="170">
        <f>SUM(N126:N134)</f>
        <v>0</v>
      </c>
      <c r="O125" s="170"/>
      <c r="P125" s="170">
        <f t="shared" si="15"/>
        <v>0</v>
      </c>
      <c r="R125" s="172">
        <f t="shared" si="18"/>
        <v>0</v>
      </c>
      <c r="S125" s="173">
        <f t="shared" si="19"/>
        <v>0</v>
      </c>
    </row>
    <row r="126" spans="1:19" ht="70.5" customHeight="1" hidden="1">
      <c r="A126" s="57" t="s">
        <v>402</v>
      </c>
      <c r="B126" s="57" t="s">
        <v>72</v>
      </c>
      <c r="C126" s="58" t="s">
        <v>33</v>
      </c>
      <c r="D126" s="174" t="s">
        <v>239</v>
      </c>
      <c r="E126" s="178">
        <f>F126+I126</f>
        <v>0</v>
      </c>
      <c r="F126" s="178"/>
      <c r="G126" s="178"/>
      <c r="H126" s="178"/>
      <c r="I126" s="178"/>
      <c r="J126" s="178">
        <f>L126+O126</f>
        <v>0</v>
      </c>
      <c r="K126" s="178"/>
      <c r="L126" s="178"/>
      <c r="M126" s="178"/>
      <c r="N126" s="178"/>
      <c r="O126" s="178"/>
      <c r="P126" s="175">
        <f>E126+J126</f>
        <v>0</v>
      </c>
      <c r="R126" s="172">
        <f t="shared" si="18"/>
        <v>0</v>
      </c>
      <c r="S126" s="173">
        <f t="shared" si="19"/>
        <v>0</v>
      </c>
    </row>
    <row r="127" spans="1:19" s="4" customFormat="1" ht="31.5" hidden="1">
      <c r="A127" s="19" t="s">
        <v>76</v>
      </c>
      <c r="B127" s="19" t="s">
        <v>77</v>
      </c>
      <c r="C127" s="20"/>
      <c r="D127" s="21" t="s">
        <v>178</v>
      </c>
      <c r="E127" s="131">
        <f>E128</f>
        <v>0</v>
      </c>
      <c r="F127" s="131">
        <f aca="true" t="shared" si="26" ref="F127:O127">F128</f>
        <v>0</v>
      </c>
      <c r="G127" s="131">
        <f t="shared" si="26"/>
        <v>0</v>
      </c>
      <c r="H127" s="131">
        <f t="shared" si="26"/>
        <v>0</v>
      </c>
      <c r="I127" s="131">
        <f t="shared" si="26"/>
        <v>0</v>
      </c>
      <c r="J127" s="131">
        <f t="shared" si="26"/>
        <v>0</v>
      </c>
      <c r="K127" s="131">
        <f t="shared" si="26"/>
        <v>0</v>
      </c>
      <c r="L127" s="131">
        <f t="shared" si="26"/>
        <v>0</v>
      </c>
      <c r="M127" s="131">
        <f t="shared" si="26"/>
        <v>0</v>
      </c>
      <c r="N127" s="131">
        <f t="shared" si="26"/>
        <v>0</v>
      </c>
      <c r="O127" s="131">
        <f t="shared" si="26"/>
        <v>0</v>
      </c>
      <c r="P127" s="131">
        <f aca="true" t="shared" si="27" ref="P127:P135">E127+J127</f>
        <v>0</v>
      </c>
      <c r="R127" s="36">
        <f t="shared" si="18"/>
        <v>0</v>
      </c>
      <c r="S127" s="65">
        <f>160600+415500</f>
        <v>576100</v>
      </c>
    </row>
    <row r="128" spans="1:19" s="4" customFormat="1" ht="31.5" hidden="1">
      <c r="A128" s="19" t="s">
        <v>78</v>
      </c>
      <c r="B128" s="19"/>
      <c r="C128" s="20"/>
      <c r="D128" s="21" t="s">
        <v>179</v>
      </c>
      <c r="E128" s="131">
        <f>SUM(E129:E134)</f>
        <v>0</v>
      </c>
      <c r="F128" s="131">
        <f aca="true" t="shared" si="28" ref="F128:P128">SUM(F129:F134)</f>
        <v>0</v>
      </c>
      <c r="G128" s="131">
        <f t="shared" si="28"/>
        <v>0</v>
      </c>
      <c r="H128" s="131">
        <f t="shared" si="28"/>
        <v>0</v>
      </c>
      <c r="I128" s="131">
        <f t="shared" si="28"/>
        <v>0</v>
      </c>
      <c r="J128" s="131">
        <f t="shared" si="28"/>
        <v>0</v>
      </c>
      <c r="K128" s="131">
        <f t="shared" si="28"/>
        <v>0</v>
      </c>
      <c r="L128" s="131">
        <f t="shared" si="28"/>
        <v>0</v>
      </c>
      <c r="M128" s="131">
        <f t="shared" si="28"/>
        <v>0</v>
      </c>
      <c r="N128" s="131">
        <f t="shared" si="28"/>
        <v>0</v>
      </c>
      <c r="O128" s="131">
        <f t="shared" si="28"/>
        <v>0</v>
      </c>
      <c r="P128" s="131">
        <f t="shared" si="28"/>
        <v>0</v>
      </c>
      <c r="R128" s="36">
        <f t="shared" si="18"/>
        <v>0</v>
      </c>
      <c r="S128" s="65">
        <f>S136-S129</f>
        <v>-942500</v>
      </c>
    </row>
    <row r="129" spans="1:19" s="1" customFormat="1" ht="47.25" hidden="1">
      <c r="A129" s="49" t="s">
        <v>79</v>
      </c>
      <c r="B129" s="49" t="s">
        <v>72</v>
      </c>
      <c r="C129" s="52" t="s">
        <v>33</v>
      </c>
      <c r="D129" s="23" t="s">
        <v>239</v>
      </c>
      <c r="E129" s="133">
        <f aca="true" t="shared" si="29" ref="E129:E134">F129+I129</f>
        <v>0</v>
      </c>
      <c r="F129" s="133"/>
      <c r="G129" s="133"/>
      <c r="H129" s="133"/>
      <c r="I129" s="133"/>
      <c r="J129" s="101">
        <f>L129+O129</f>
        <v>0</v>
      </c>
      <c r="K129" s="101"/>
      <c r="L129" s="101"/>
      <c r="M129" s="101"/>
      <c r="N129" s="101"/>
      <c r="O129" s="101"/>
      <c r="P129" s="101">
        <f t="shared" si="27"/>
        <v>0</v>
      </c>
      <c r="R129" s="36">
        <f t="shared" si="18"/>
        <v>0</v>
      </c>
      <c r="S129" s="65">
        <f>925000+17500</f>
        <v>942500</v>
      </c>
    </row>
    <row r="130" spans="1:19" s="1" customFormat="1" ht="122.25" customHeight="1" hidden="1">
      <c r="A130" s="49" t="s">
        <v>289</v>
      </c>
      <c r="B130" s="49" t="s">
        <v>10</v>
      </c>
      <c r="C130" s="56" t="s">
        <v>46</v>
      </c>
      <c r="D130" s="150" t="s">
        <v>147</v>
      </c>
      <c r="E130" s="133">
        <f t="shared" si="29"/>
        <v>0</v>
      </c>
      <c r="F130" s="133"/>
      <c r="G130" s="133"/>
      <c r="H130" s="133"/>
      <c r="I130" s="133"/>
      <c r="J130" s="101">
        <f>L130+O130</f>
        <v>0</v>
      </c>
      <c r="K130" s="133"/>
      <c r="L130" s="133"/>
      <c r="M130" s="133"/>
      <c r="N130" s="133"/>
      <c r="O130" s="133"/>
      <c r="P130" s="101">
        <f>E130+J130</f>
        <v>0</v>
      </c>
      <c r="R130" s="36">
        <f t="shared" si="18"/>
        <v>0</v>
      </c>
      <c r="S130" s="65">
        <f>O130-K130</f>
        <v>0</v>
      </c>
    </row>
    <row r="131" spans="1:19" s="1" customFormat="1" ht="22.5" customHeight="1" hidden="1">
      <c r="A131" s="57" t="s">
        <v>205</v>
      </c>
      <c r="B131" s="57" t="s">
        <v>206</v>
      </c>
      <c r="C131" s="59" t="s">
        <v>207</v>
      </c>
      <c r="D131" s="179" t="s">
        <v>220</v>
      </c>
      <c r="E131" s="227">
        <f t="shared" si="29"/>
        <v>0</v>
      </c>
      <c r="F131" s="227"/>
      <c r="G131" s="227"/>
      <c r="H131" s="227"/>
      <c r="I131" s="227"/>
      <c r="J131" s="228">
        <f>L131+O131</f>
        <v>0</v>
      </c>
      <c r="K131" s="228"/>
      <c r="L131" s="228"/>
      <c r="M131" s="228"/>
      <c r="N131" s="228"/>
      <c r="O131" s="228"/>
      <c r="P131" s="228">
        <f t="shared" si="27"/>
        <v>0</v>
      </c>
      <c r="R131" s="36">
        <f t="shared" si="18"/>
        <v>0</v>
      </c>
      <c r="S131" s="65">
        <f t="shared" si="19"/>
        <v>0</v>
      </c>
    </row>
    <row r="132" spans="1:19" s="1" customFormat="1" ht="15.75" hidden="1">
      <c r="A132" s="49" t="s">
        <v>306</v>
      </c>
      <c r="B132" s="49" t="s">
        <v>307</v>
      </c>
      <c r="C132" s="52" t="s">
        <v>40</v>
      </c>
      <c r="D132" s="66" t="s">
        <v>308</v>
      </c>
      <c r="E132" s="144">
        <f t="shared" si="29"/>
        <v>0</v>
      </c>
      <c r="F132" s="144"/>
      <c r="G132" s="17"/>
      <c r="H132" s="17"/>
      <c r="I132" s="17"/>
      <c r="J132" s="17"/>
      <c r="K132" s="17">
        <v>0</v>
      </c>
      <c r="L132" s="17"/>
      <c r="M132" s="17"/>
      <c r="N132" s="17"/>
      <c r="O132" s="17"/>
      <c r="P132" s="17">
        <f t="shared" si="27"/>
        <v>0</v>
      </c>
      <c r="R132" s="36">
        <f t="shared" si="18"/>
        <v>0</v>
      </c>
      <c r="S132" s="65">
        <f t="shared" si="19"/>
        <v>0</v>
      </c>
    </row>
    <row r="133" spans="1:19" s="1" customFormat="1" ht="15.75" hidden="1">
      <c r="A133" s="49" t="s">
        <v>139</v>
      </c>
      <c r="B133" s="49" t="s">
        <v>80</v>
      </c>
      <c r="C133" s="52" t="s">
        <v>49</v>
      </c>
      <c r="D133" s="66" t="s">
        <v>50</v>
      </c>
      <c r="E133" s="144">
        <f t="shared" si="29"/>
        <v>0</v>
      </c>
      <c r="F133" s="17"/>
      <c r="G133" s="132"/>
      <c r="H133" s="132"/>
      <c r="I133" s="132"/>
      <c r="J133" s="17">
        <f>L133+O133</f>
        <v>0</v>
      </c>
      <c r="K133" s="132"/>
      <c r="L133" s="132"/>
      <c r="M133" s="132"/>
      <c r="N133" s="132"/>
      <c r="O133" s="132"/>
      <c r="P133" s="17">
        <f>E133+J133</f>
        <v>0</v>
      </c>
      <c r="R133" s="36">
        <f>K133-O133</f>
        <v>0</v>
      </c>
      <c r="S133" s="65">
        <f>O133-K133</f>
        <v>0</v>
      </c>
    </row>
    <row r="134" spans="1:19" s="1" customFormat="1" ht="15.75" hidden="1">
      <c r="A134" s="49" t="s">
        <v>403</v>
      </c>
      <c r="B134" s="49" t="s">
        <v>404</v>
      </c>
      <c r="C134" s="52" t="s">
        <v>49</v>
      </c>
      <c r="D134" s="66" t="s">
        <v>405</v>
      </c>
      <c r="E134" s="133">
        <f t="shared" si="29"/>
        <v>0</v>
      </c>
      <c r="F134" s="101"/>
      <c r="G134" s="103"/>
      <c r="H134" s="103"/>
      <c r="I134" s="103"/>
      <c r="J134" s="101">
        <f>L134+O134</f>
        <v>0</v>
      </c>
      <c r="K134" s="103"/>
      <c r="L134" s="103"/>
      <c r="M134" s="103"/>
      <c r="N134" s="103"/>
      <c r="O134" s="103"/>
      <c r="P134" s="101">
        <f t="shared" si="27"/>
        <v>0</v>
      </c>
      <c r="R134" s="36">
        <f t="shared" si="18"/>
        <v>0</v>
      </c>
      <c r="S134" s="65">
        <f t="shared" si="19"/>
        <v>0</v>
      </c>
    </row>
    <row r="135" spans="1:19" s="1" customFormat="1" ht="68.25" customHeight="1" hidden="1">
      <c r="A135" s="49"/>
      <c r="B135" s="49"/>
      <c r="C135" s="52"/>
      <c r="D135" s="158" t="s">
        <v>406</v>
      </c>
      <c r="E135" s="146"/>
      <c r="F135" s="147"/>
      <c r="G135" s="104"/>
      <c r="H135" s="104"/>
      <c r="I135" s="104"/>
      <c r="J135" s="101">
        <f>L135+O135</f>
        <v>0</v>
      </c>
      <c r="K135" s="104"/>
      <c r="L135" s="104"/>
      <c r="M135" s="104"/>
      <c r="N135" s="104"/>
      <c r="O135" s="104"/>
      <c r="P135" s="101">
        <f t="shared" si="27"/>
        <v>0</v>
      </c>
      <c r="R135" s="36"/>
      <c r="S135" s="65"/>
    </row>
    <row r="136" spans="1:19" s="162" customFormat="1" ht="21" customHeight="1">
      <c r="A136" s="193"/>
      <c r="B136" s="193"/>
      <c r="C136" s="193"/>
      <c r="D136" s="194" t="s">
        <v>51</v>
      </c>
      <c r="E136" s="195">
        <f>E12+E33+E70+E83+E107+E127+E124+0.0000001</f>
        <v>3000000.0000001</v>
      </c>
      <c r="F136" s="195">
        <f aca="true" t="shared" si="30" ref="F136:O136">F12+F33+F70+F83+F107+F127+F124+0.0000001</f>
        <v>1E-07</v>
      </c>
      <c r="G136" s="195">
        <f t="shared" si="30"/>
        <v>1E-07</v>
      </c>
      <c r="H136" s="195">
        <f t="shared" si="30"/>
        <v>1E-07</v>
      </c>
      <c r="I136" s="195">
        <f t="shared" si="30"/>
        <v>3000000.0000001</v>
      </c>
      <c r="J136" s="195">
        <f t="shared" si="30"/>
        <v>1E-07</v>
      </c>
      <c r="K136" s="195">
        <f t="shared" si="30"/>
        <v>0.0001101</v>
      </c>
      <c r="L136" s="195">
        <f t="shared" si="30"/>
        <v>1E-07</v>
      </c>
      <c r="M136" s="195">
        <f t="shared" si="30"/>
        <v>1E-07</v>
      </c>
      <c r="N136" s="195">
        <f t="shared" si="30"/>
        <v>1E-07</v>
      </c>
      <c r="O136" s="195">
        <f t="shared" si="30"/>
        <v>0.0001101</v>
      </c>
      <c r="P136" s="195">
        <f>P12+P33+P70+P83+P107+P127+P124+0.00001</f>
        <v>3000000.00001</v>
      </c>
      <c r="R136" s="172">
        <f t="shared" si="18"/>
        <v>0</v>
      </c>
      <c r="S136" s="173">
        <f t="shared" si="19"/>
        <v>0</v>
      </c>
    </row>
    <row r="137" spans="1:19" s="187" customFormat="1" ht="18" customHeight="1">
      <c r="A137" s="196"/>
      <c r="B137" s="196"/>
      <c r="C137" s="197"/>
      <c r="D137" s="198"/>
      <c r="E137" s="199"/>
      <c r="F137" s="200"/>
      <c r="G137" s="200"/>
      <c r="H137" s="201"/>
      <c r="I137" s="200"/>
      <c r="J137" s="202"/>
      <c r="K137" s="201"/>
      <c r="L137" s="201"/>
      <c r="M137" s="201"/>
      <c r="N137" s="200"/>
      <c r="O137" s="200"/>
      <c r="P137" s="200"/>
      <c r="S137" s="65">
        <f t="shared" si="19"/>
        <v>0</v>
      </c>
    </row>
    <row r="138" ht="10.5" customHeight="1"/>
    <row r="139" spans="5:16" ht="15.75">
      <c r="E139" s="203"/>
      <c r="J139" s="203"/>
      <c r="K139" s="204"/>
      <c r="N139" s="173"/>
      <c r="P139" s="204"/>
    </row>
    <row r="140" spans="5:16" ht="15.75">
      <c r="E140" s="203"/>
      <c r="F140" s="204"/>
      <c r="H140" s="204"/>
      <c r="J140" s="203"/>
      <c r="K140" s="204"/>
      <c r="P140" s="204"/>
    </row>
    <row r="141" spans="1:19" s="187" customFormat="1" ht="35.25" customHeight="1">
      <c r="A141" s="205"/>
      <c r="B141" s="205"/>
      <c r="D141" s="206" t="s">
        <v>453</v>
      </c>
      <c r="E141" s="207"/>
      <c r="I141" s="65"/>
      <c r="J141" s="208"/>
      <c r="K141" s="2" t="s">
        <v>454</v>
      </c>
      <c r="L141" s="65"/>
      <c r="N141" s="65"/>
      <c r="P141" s="65"/>
      <c r="S141" s="65" t="e">
        <f>O141-K141</f>
        <v>#VALUE!</v>
      </c>
    </row>
    <row r="142" spans="5:16" ht="15.75">
      <c r="E142" s="203"/>
      <c r="H142" s="204"/>
      <c r="J142" s="203"/>
      <c r="L142" s="173"/>
      <c r="P142" s="204"/>
    </row>
    <row r="143" spans="5:16" ht="15.75" hidden="1">
      <c r="E143" s="203"/>
      <c r="F143" s="204"/>
      <c r="J143" s="209"/>
      <c r="L143" s="173"/>
      <c r="P143" s="204"/>
    </row>
    <row r="144" spans="5:16" ht="15.75" hidden="1">
      <c r="E144" s="177">
        <v>4776696</v>
      </c>
      <c r="F144" s="177">
        <v>80000</v>
      </c>
      <c r="G144" s="177">
        <v>0</v>
      </c>
      <c r="H144" s="177">
        <v>726809</v>
      </c>
      <c r="I144" s="177">
        <v>4696696</v>
      </c>
      <c r="J144" s="177">
        <v>-4776696</v>
      </c>
      <c r="K144" s="177">
        <v>-4776696</v>
      </c>
      <c r="L144" s="177">
        <v>0</v>
      </c>
      <c r="M144" s="177">
        <v>0</v>
      </c>
      <c r="N144" s="177">
        <v>0</v>
      </c>
      <c r="O144" s="177">
        <v>-4776696</v>
      </c>
      <c r="P144" s="177">
        <v>0</v>
      </c>
    </row>
    <row r="145" spans="5:16" ht="15.75" hidden="1">
      <c r="E145" s="209">
        <f>E136-E144</f>
        <v>-1776695.9999998999</v>
      </c>
      <c r="F145" s="209">
        <f aca="true" t="shared" si="31" ref="F145:P145">F136-F144</f>
        <v>-79999.9999999</v>
      </c>
      <c r="G145" s="209">
        <f t="shared" si="31"/>
        <v>1E-07</v>
      </c>
      <c r="H145" s="209">
        <f t="shared" si="31"/>
        <v>-726808.9999999</v>
      </c>
      <c r="I145" s="209">
        <f t="shared" si="31"/>
        <v>-1696695.9999998999</v>
      </c>
      <c r="J145" s="209">
        <f t="shared" si="31"/>
        <v>4776696.0000001</v>
      </c>
      <c r="K145" s="209">
        <f t="shared" si="31"/>
        <v>4776696.0001101</v>
      </c>
      <c r="L145" s="209">
        <f t="shared" si="31"/>
        <v>1E-07</v>
      </c>
      <c r="M145" s="209">
        <f t="shared" si="31"/>
        <v>1E-07</v>
      </c>
      <c r="N145" s="209">
        <f t="shared" si="31"/>
        <v>1E-07</v>
      </c>
      <c r="O145" s="209">
        <f t="shared" si="31"/>
        <v>4776696.0001101</v>
      </c>
      <c r="P145" s="209">
        <f t="shared" si="31"/>
        <v>3000000.00001</v>
      </c>
    </row>
    <row r="146" ht="15.75">
      <c r="E146" s="209"/>
    </row>
    <row r="147" ht="15.75">
      <c r="E147" s="203"/>
    </row>
  </sheetData>
  <sheetProtection/>
  <mergeCells count="25">
    <mergeCell ref="K1:P1"/>
    <mergeCell ref="L2:P2"/>
    <mergeCell ref="A3:P3"/>
    <mergeCell ref="A4:P4"/>
    <mergeCell ref="D5:E5"/>
    <mergeCell ref="A7:A10"/>
    <mergeCell ref="B7:B10"/>
    <mergeCell ref="C7:C10"/>
    <mergeCell ref="D7:D10"/>
    <mergeCell ref="E7:I7"/>
    <mergeCell ref="E8:E10"/>
    <mergeCell ref="F8:F10"/>
    <mergeCell ref="G8:H8"/>
    <mergeCell ref="I8:I10"/>
    <mergeCell ref="J8:J10"/>
    <mergeCell ref="K8:K10"/>
    <mergeCell ref="G9:G10"/>
    <mergeCell ref="H9:H10"/>
    <mergeCell ref="M9:M10"/>
    <mergeCell ref="N9:N10"/>
    <mergeCell ref="J7:O7"/>
    <mergeCell ref="P7:P10"/>
    <mergeCell ref="L8:L10"/>
    <mergeCell ref="M8:N8"/>
    <mergeCell ref="O8:O10"/>
  </mergeCells>
  <printOptions/>
  <pageMargins left="0.2362204724409449" right="0.1968503937007874" top="0.8661417322834646" bottom="0.4724409448818898" header="0.2362204724409449" footer="0.2755905511811024"/>
  <pageSetup fitToHeight="0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8"/>
  <sheetViews>
    <sheetView view="pageBreakPreview" zoomScale="70" zoomScaleSheetLayoutView="70" zoomScalePageLayoutView="0" workbookViewId="0" topLeftCell="A1">
      <selection activeCell="A3" sqref="A3:P3"/>
    </sheetView>
  </sheetViews>
  <sheetFormatPr defaultColWidth="9.00390625" defaultRowHeight="12.75" outlineLevelRow="1"/>
  <cols>
    <col min="1" max="1" width="16.875" style="159" customWidth="1"/>
    <col min="2" max="2" width="17.125" style="159" customWidth="1"/>
    <col min="3" max="3" width="19.75390625" style="160" customWidth="1"/>
    <col min="4" max="4" width="68.875" style="161" customWidth="1"/>
    <col min="5" max="5" width="19.125" style="162" customWidth="1"/>
    <col min="6" max="6" width="21.125" style="160" customWidth="1"/>
    <col min="7" max="7" width="18.75390625" style="160" customWidth="1"/>
    <col min="8" max="8" width="18.00390625" style="160" customWidth="1"/>
    <col min="9" max="9" width="16.875" style="160" customWidth="1"/>
    <col min="10" max="10" width="19.625" style="162" customWidth="1"/>
    <col min="11" max="11" width="19.125" style="160" customWidth="1"/>
    <col min="12" max="12" width="16.75390625" style="160" customWidth="1"/>
    <col min="13" max="13" width="15.00390625" style="160" customWidth="1"/>
    <col min="14" max="14" width="15.75390625" style="160" customWidth="1"/>
    <col min="15" max="15" width="17.75390625" style="160" customWidth="1"/>
    <col min="16" max="16" width="18.625" style="160" customWidth="1"/>
    <col min="17" max="17" width="17.75390625" style="160" bestFit="1" customWidth="1"/>
    <col min="18" max="18" width="22.125" style="160" customWidth="1"/>
    <col min="19" max="19" width="17.375" style="160" bestFit="1" customWidth="1"/>
    <col min="20" max="16384" width="9.125" style="160" customWidth="1"/>
  </cols>
  <sheetData>
    <row r="1" spans="11:16" ht="84" customHeight="1">
      <c r="K1" s="356" t="s">
        <v>649</v>
      </c>
      <c r="L1" s="356"/>
      <c r="M1" s="356"/>
      <c r="N1" s="356"/>
      <c r="O1" s="356"/>
      <c r="P1" s="356"/>
    </row>
    <row r="2" spans="12:16" ht="19.5" customHeight="1">
      <c r="L2" s="356" t="s">
        <v>426</v>
      </c>
      <c r="M2" s="356"/>
      <c r="N2" s="356"/>
      <c r="O2" s="356"/>
      <c r="P2" s="356"/>
    </row>
    <row r="3" spans="1:16" ht="21.75" customHeight="1">
      <c r="A3" s="357" t="s">
        <v>647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</row>
    <row r="4" spans="1:16" ht="39" customHeight="1">
      <c r="A4" s="358" t="s">
        <v>648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</row>
    <row r="5" spans="1:16" ht="24" customHeight="1">
      <c r="A5" s="212"/>
      <c r="B5" s="212"/>
      <c r="C5" s="212"/>
      <c r="D5" s="359" t="s">
        <v>184</v>
      </c>
      <c r="E5" s="359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</row>
    <row r="6" spans="4:16" ht="15.75">
      <c r="D6" s="161" t="s">
        <v>172</v>
      </c>
      <c r="P6" s="163" t="s">
        <v>65</v>
      </c>
    </row>
    <row r="7" spans="1:16" ht="36" customHeight="1">
      <c r="A7" s="351" t="s">
        <v>180</v>
      </c>
      <c r="B7" s="351" t="s">
        <v>181</v>
      </c>
      <c r="C7" s="360" t="s">
        <v>182</v>
      </c>
      <c r="D7" s="353" t="s">
        <v>175</v>
      </c>
      <c r="E7" s="351" t="s">
        <v>52</v>
      </c>
      <c r="F7" s="351"/>
      <c r="G7" s="351"/>
      <c r="H7" s="351"/>
      <c r="I7" s="351"/>
      <c r="J7" s="351" t="s">
        <v>53</v>
      </c>
      <c r="K7" s="351"/>
      <c r="L7" s="351"/>
      <c r="M7" s="351"/>
      <c r="N7" s="351"/>
      <c r="O7" s="351"/>
      <c r="P7" s="351" t="s">
        <v>24</v>
      </c>
    </row>
    <row r="8" spans="1:16" ht="18.75" customHeight="1">
      <c r="A8" s="351"/>
      <c r="B8" s="351"/>
      <c r="C8" s="360"/>
      <c r="D8" s="354"/>
      <c r="E8" s="351" t="s">
        <v>142</v>
      </c>
      <c r="F8" s="352" t="s">
        <v>31</v>
      </c>
      <c r="G8" s="351" t="s">
        <v>183</v>
      </c>
      <c r="H8" s="351"/>
      <c r="I8" s="352" t="s">
        <v>32</v>
      </c>
      <c r="J8" s="351" t="s">
        <v>142</v>
      </c>
      <c r="K8" s="353" t="s">
        <v>146</v>
      </c>
      <c r="L8" s="352" t="s">
        <v>31</v>
      </c>
      <c r="M8" s="351" t="s">
        <v>183</v>
      </c>
      <c r="N8" s="351"/>
      <c r="O8" s="352" t="s">
        <v>32</v>
      </c>
      <c r="P8" s="351"/>
    </row>
    <row r="9" spans="1:16" ht="13.5" customHeight="1">
      <c r="A9" s="351"/>
      <c r="B9" s="351"/>
      <c r="C9" s="360"/>
      <c r="D9" s="354"/>
      <c r="E9" s="351"/>
      <c r="F9" s="352"/>
      <c r="G9" s="351" t="s">
        <v>25</v>
      </c>
      <c r="H9" s="351" t="s">
        <v>26</v>
      </c>
      <c r="I9" s="352"/>
      <c r="J9" s="351"/>
      <c r="K9" s="354"/>
      <c r="L9" s="352"/>
      <c r="M9" s="351" t="s">
        <v>25</v>
      </c>
      <c r="N9" s="351" t="s">
        <v>26</v>
      </c>
      <c r="O9" s="352"/>
      <c r="P9" s="351"/>
    </row>
    <row r="10" spans="1:16" ht="87.75" customHeight="1">
      <c r="A10" s="351"/>
      <c r="B10" s="351"/>
      <c r="C10" s="360"/>
      <c r="D10" s="355"/>
      <c r="E10" s="351"/>
      <c r="F10" s="352"/>
      <c r="G10" s="351"/>
      <c r="H10" s="351"/>
      <c r="I10" s="352"/>
      <c r="J10" s="351"/>
      <c r="K10" s="355"/>
      <c r="L10" s="352"/>
      <c r="M10" s="351"/>
      <c r="N10" s="351"/>
      <c r="O10" s="352"/>
      <c r="P10" s="351"/>
    </row>
    <row r="11" spans="1:16" s="166" customFormat="1" ht="12.75" customHeight="1">
      <c r="A11" s="165">
        <v>1</v>
      </c>
      <c r="B11" s="165">
        <f>A11+1</f>
        <v>2</v>
      </c>
      <c r="C11" s="165">
        <f aca="true" t="shared" si="0" ref="C11:J11">B11+1</f>
        <v>3</v>
      </c>
      <c r="D11" s="165">
        <f t="shared" si="0"/>
        <v>4</v>
      </c>
      <c r="E11" s="165">
        <f t="shared" si="0"/>
        <v>5</v>
      </c>
      <c r="F11" s="165">
        <f t="shared" si="0"/>
        <v>6</v>
      </c>
      <c r="G11" s="165">
        <f t="shared" si="0"/>
        <v>7</v>
      </c>
      <c r="H11" s="165">
        <f t="shared" si="0"/>
        <v>8</v>
      </c>
      <c r="I11" s="165">
        <f t="shared" si="0"/>
        <v>9</v>
      </c>
      <c r="J11" s="165">
        <f t="shared" si="0"/>
        <v>10</v>
      </c>
      <c r="K11" s="165">
        <f>J11+1</f>
        <v>11</v>
      </c>
      <c r="L11" s="165">
        <v>12</v>
      </c>
      <c r="M11" s="165">
        <f>L11+1</f>
        <v>13</v>
      </c>
      <c r="N11" s="165">
        <f>M11+1</f>
        <v>14</v>
      </c>
      <c r="O11" s="165">
        <f>N11+1</f>
        <v>15</v>
      </c>
      <c r="P11" s="165">
        <v>16</v>
      </c>
    </row>
    <row r="12" spans="1:19" s="171" customFormat="1" ht="42.75" customHeight="1" hidden="1">
      <c r="A12" s="167" t="s">
        <v>160</v>
      </c>
      <c r="B12" s="167" t="s">
        <v>161</v>
      </c>
      <c r="C12" s="168"/>
      <c r="D12" s="169" t="s">
        <v>158</v>
      </c>
      <c r="E12" s="170">
        <f>E13</f>
        <v>0</v>
      </c>
      <c r="F12" s="170">
        <f aca="true" t="shared" si="1" ref="F12:N12">F13</f>
        <v>0</v>
      </c>
      <c r="G12" s="170">
        <f t="shared" si="1"/>
        <v>0</v>
      </c>
      <c r="H12" s="170">
        <f t="shared" si="1"/>
        <v>0</v>
      </c>
      <c r="I12" s="170">
        <f t="shared" si="1"/>
        <v>0</v>
      </c>
      <c r="J12" s="170">
        <f>J13</f>
        <v>0</v>
      </c>
      <c r="K12" s="170">
        <f t="shared" si="1"/>
        <v>0.0001</v>
      </c>
      <c r="L12" s="170">
        <f t="shared" si="1"/>
        <v>0</v>
      </c>
      <c r="M12" s="170">
        <f t="shared" si="1"/>
        <v>0</v>
      </c>
      <c r="N12" s="170">
        <f t="shared" si="1"/>
        <v>0</v>
      </c>
      <c r="O12" s="170">
        <f>O13</f>
        <v>0.0001</v>
      </c>
      <c r="P12" s="170">
        <f>E12+J12</f>
        <v>0</v>
      </c>
      <c r="R12" s="172">
        <f>K12-O12</f>
        <v>0</v>
      </c>
      <c r="S12" s="173">
        <f aca="true" t="shared" si="2" ref="S12:S87">O12-K12</f>
        <v>0</v>
      </c>
    </row>
    <row r="13" spans="1:19" s="171" customFormat="1" ht="42.75" customHeight="1" hidden="1">
      <c r="A13" s="167" t="s">
        <v>163</v>
      </c>
      <c r="B13" s="167"/>
      <c r="C13" s="168"/>
      <c r="D13" s="169" t="s">
        <v>159</v>
      </c>
      <c r="E13" s="170">
        <f>SUM(E14:E32)-E17-E20</f>
        <v>0</v>
      </c>
      <c r="F13" s="170">
        <f>SUM(F14:F32)-F17-F20</f>
        <v>0</v>
      </c>
      <c r="G13" s="170">
        <f>SUM(G14:G32)-G17-G20</f>
        <v>0</v>
      </c>
      <c r="H13" s="170">
        <f>SUM(H14:H32)-H17-H20</f>
        <v>0</v>
      </c>
      <c r="I13" s="170">
        <f>SUM(I14:I32)-I17-I20</f>
        <v>0</v>
      </c>
      <c r="J13" s="170">
        <f>SUM(J14:J32)</f>
        <v>0</v>
      </c>
      <c r="K13" s="170">
        <f>SUM(K14:K32)-K17-K20+0.0001</f>
        <v>0.0001</v>
      </c>
      <c r="L13" s="170">
        <f>SUM(L14:L32)-L17-L20</f>
        <v>0</v>
      </c>
      <c r="M13" s="170">
        <f>SUM(M14:M32)-M17-M20</f>
        <v>0</v>
      </c>
      <c r="N13" s="170">
        <f>SUM(N14:N32)-N17-N20</f>
        <v>0</v>
      </c>
      <c r="O13" s="170">
        <f>SUM(O14:O32)-O17-O20+0.0001</f>
        <v>0.0001</v>
      </c>
      <c r="P13" s="170">
        <f>SUM(P14:P32)-P17-P20</f>
        <v>0</v>
      </c>
      <c r="R13" s="172">
        <f aca="true" t="shared" si="3" ref="R13:R88">K13-O13</f>
        <v>0</v>
      </c>
      <c r="S13" s="173">
        <f t="shared" si="2"/>
        <v>0</v>
      </c>
    </row>
    <row r="14" spans="1:19" s="176" customFormat="1" ht="47.25" hidden="1">
      <c r="A14" s="57" t="s">
        <v>162</v>
      </c>
      <c r="B14" s="57" t="s">
        <v>72</v>
      </c>
      <c r="C14" s="58" t="s">
        <v>33</v>
      </c>
      <c r="D14" s="174" t="s">
        <v>239</v>
      </c>
      <c r="E14" s="175">
        <f aca="true" t="shared" si="4" ref="E14:E52">F14+I14</f>
        <v>0</v>
      </c>
      <c r="F14" s="175"/>
      <c r="G14" s="175"/>
      <c r="H14" s="175"/>
      <c r="I14" s="175"/>
      <c r="J14" s="175">
        <f>L14+O14</f>
        <v>0</v>
      </c>
      <c r="K14" s="175"/>
      <c r="L14" s="175"/>
      <c r="M14" s="175"/>
      <c r="N14" s="175"/>
      <c r="O14" s="175"/>
      <c r="P14" s="175">
        <f>E14+J14</f>
        <v>0</v>
      </c>
      <c r="R14" s="172">
        <f t="shared" si="3"/>
        <v>0</v>
      </c>
      <c r="S14" s="173">
        <f t="shared" si="2"/>
        <v>0</v>
      </c>
    </row>
    <row r="15" spans="1:19" s="6" customFormat="1" ht="24" customHeight="1" hidden="1">
      <c r="A15" s="49" t="s">
        <v>164</v>
      </c>
      <c r="B15" s="49" t="s">
        <v>49</v>
      </c>
      <c r="C15" s="52" t="s">
        <v>40</v>
      </c>
      <c r="D15" s="14" t="s">
        <v>81</v>
      </c>
      <c r="E15" s="101">
        <f t="shared" si="4"/>
        <v>0</v>
      </c>
      <c r="F15" s="101"/>
      <c r="G15" s="101"/>
      <c r="H15" s="101"/>
      <c r="I15" s="101"/>
      <c r="J15" s="101">
        <f aca="true" t="shared" si="5" ref="J15:J31">L15+O15</f>
        <v>0</v>
      </c>
      <c r="K15" s="101"/>
      <c r="L15" s="101"/>
      <c r="M15" s="101"/>
      <c r="N15" s="101"/>
      <c r="O15" s="101"/>
      <c r="P15" s="101">
        <f>E15+J15</f>
        <v>0</v>
      </c>
      <c r="R15" s="36">
        <f t="shared" si="3"/>
        <v>0</v>
      </c>
      <c r="S15" s="65">
        <f t="shared" si="2"/>
        <v>0</v>
      </c>
    </row>
    <row r="16" spans="1:19" s="6" customFormat="1" ht="34.5" customHeight="1" hidden="1">
      <c r="A16" s="49" t="s">
        <v>200</v>
      </c>
      <c r="B16" s="49" t="s">
        <v>58</v>
      </c>
      <c r="C16" s="56" t="s">
        <v>47</v>
      </c>
      <c r="D16" s="14" t="s">
        <v>341</v>
      </c>
      <c r="E16" s="133">
        <f>F16+I16</f>
        <v>0</v>
      </c>
      <c r="F16" s="133"/>
      <c r="G16" s="133"/>
      <c r="H16" s="133"/>
      <c r="I16" s="133"/>
      <c r="J16" s="133">
        <f>L16+O16</f>
        <v>0</v>
      </c>
      <c r="K16" s="133"/>
      <c r="L16" s="133"/>
      <c r="M16" s="133"/>
      <c r="N16" s="133"/>
      <c r="O16" s="133"/>
      <c r="P16" s="101">
        <f>E16+J16</f>
        <v>0</v>
      </c>
      <c r="R16" s="36">
        <f t="shared" si="3"/>
        <v>0</v>
      </c>
      <c r="S16" s="65">
        <f t="shared" si="2"/>
        <v>0</v>
      </c>
    </row>
    <row r="17" spans="1:19" s="139" customFormat="1" ht="47.25" hidden="1">
      <c r="A17" s="134"/>
      <c r="B17" s="134"/>
      <c r="C17" s="135"/>
      <c r="D17" s="136" t="s">
        <v>342</v>
      </c>
      <c r="E17" s="137">
        <f t="shared" si="4"/>
        <v>0</v>
      </c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8">
        <f aca="true" t="shared" si="6" ref="P17:P74">E17+J17</f>
        <v>0</v>
      </c>
      <c r="R17" s="36">
        <f t="shared" si="3"/>
        <v>0</v>
      </c>
      <c r="S17" s="65">
        <f t="shared" si="2"/>
        <v>0</v>
      </c>
    </row>
    <row r="18" spans="1:19" s="6" customFormat="1" ht="30.75" customHeight="1" hidden="1">
      <c r="A18" s="49" t="s">
        <v>201</v>
      </c>
      <c r="B18" s="49" t="s">
        <v>94</v>
      </c>
      <c r="C18" s="56" t="s">
        <v>151</v>
      </c>
      <c r="D18" s="13" t="s">
        <v>121</v>
      </c>
      <c r="E18" s="133">
        <f t="shared" si="4"/>
        <v>0</v>
      </c>
      <c r="F18" s="133"/>
      <c r="G18" s="133"/>
      <c r="H18" s="133"/>
      <c r="I18" s="133"/>
      <c r="J18" s="133">
        <f t="shared" si="5"/>
        <v>0</v>
      </c>
      <c r="K18" s="133"/>
      <c r="L18" s="133"/>
      <c r="M18" s="133"/>
      <c r="N18" s="133"/>
      <c r="O18" s="133"/>
      <c r="P18" s="101">
        <f t="shared" si="6"/>
        <v>0</v>
      </c>
      <c r="R18" s="36">
        <f t="shared" si="3"/>
        <v>0</v>
      </c>
      <c r="S18" s="65">
        <f t="shared" si="2"/>
        <v>0</v>
      </c>
    </row>
    <row r="19" spans="1:19" s="6" customFormat="1" ht="30.75" customHeight="1" hidden="1">
      <c r="A19" s="49" t="s">
        <v>198</v>
      </c>
      <c r="B19" s="49" t="s">
        <v>122</v>
      </c>
      <c r="C19" s="50" t="s">
        <v>48</v>
      </c>
      <c r="D19" s="24" t="s">
        <v>123</v>
      </c>
      <c r="E19" s="133">
        <f t="shared" si="4"/>
        <v>0</v>
      </c>
      <c r="F19" s="133"/>
      <c r="G19" s="133"/>
      <c r="H19" s="133"/>
      <c r="I19" s="133"/>
      <c r="J19" s="133">
        <f t="shared" si="5"/>
        <v>0</v>
      </c>
      <c r="K19" s="133"/>
      <c r="L19" s="133"/>
      <c r="M19" s="133"/>
      <c r="N19" s="133"/>
      <c r="O19" s="133"/>
      <c r="P19" s="101">
        <f t="shared" si="6"/>
        <v>0</v>
      </c>
      <c r="R19" s="36">
        <f t="shared" si="3"/>
        <v>0</v>
      </c>
      <c r="S19" s="65">
        <f t="shared" si="2"/>
        <v>0</v>
      </c>
    </row>
    <row r="20" spans="1:19" s="139" customFormat="1" ht="78.75" hidden="1">
      <c r="A20" s="134"/>
      <c r="B20" s="134"/>
      <c r="C20" s="140"/>
      <c r="D20" s="141" t="s">
        <v>343</v>
      </c>
      <c r="E20" s="137">
        <f t="shared" si="4"/>
        <v>0</v>
      </c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8">
        <f t="shared" si="6"/>
        <v>0</v>
      </c>
      <c r="R20" s="36">
        <f t="shared" si="3"/>
        <v>0</v>
      </c>
      <c r="S20" s="65">
        <f t="shared" si="2"/>
        <v>0</v>
      </c>
    </row>
    <row r="21" spans="1:19" s="6" customFormat="1" ht="30.75" customHeight="1" hidden="1">
      <c r="A21" s="49" t="s">
        <v>199</v>
      </c>
      <c r="B21" s="49" t="s">
        <v>15</v>
      </c>
      <c r="C21" s="50" t="s">
        <v>48</v>
      </c>
      <c r="D21" s="53" t="s">
        <v>14</v>
      </c>
      <c r="E21" s="133">
        <f>F21+I21</f>
        <v>0</v>
      </c>
      <c r="F21" s="133"/>
      <c r="G21" s="133"/>
      <c r="H21" s="133"/>
      <c r="I21" s="133"/>
      <c r="J21" s="133">
        <f>L21+O21</f>
        <v>0</v>
      </c>
      <c r="K21" s="133"/>
      <c r="L21" s="133"/>
      <c r="M21" s="133"/>
      <c r="N21" s="133"/>
      <c r="O21" s="133"/>
      <c r="P21" s="101">
        <f>E21+J21</f>
        <v>0</v>
      </c>
      <c r="R21" s="36">
        <f t="shared" si="3"/>
        <v>0</v>
      </c>
      <c r="S21" s="65">
        <f t="shared" si="2"/>
        <v>0</v>
      </c>
    </row>
    <row r="22" spans="1:19" s="6" customFormat="1" ht="15.75" hidden="1">
      <c r="A22" s="49" t="s">
        <v>165</v>
      </c>
      <c r="B22" s="49" t="s">
        <v>54</v>
      </c>
      <c r="C22" s="52" t="s">
        <v>34</v>
      </c>
      <c r="D22" s="61" t="s">
        <v>28</v>
      </c>
      <c r="E22" s="101">
        <f t="shared" si="4"/>
        <v>0</v>
      </c>
      <c r="F22" s="101"/>
      <c r="G22" s="101"/>
      <c r="H22" s="101"/>
      <c r="I22" s="101"/>
      <c r="J22" s="101">
        <f>L22+O22</f>
        <v>0</v>
      </c>
      <c r="K22" s="101"/>
      <c r="L22" s="101"/>
      <c r="M22" s="101"/>
      <c r="N22" s="101"/>
      <c r="O22" s="101"/>
      <c r="P22" s="101">
        <f t="shared" si="6"/>
        <v>0</v>
      </c>
      <c r="R22" s="36">
        <f t="shared" si="3"/>
        <v>0</v>
      </c>
      <c r="S22" s="65">
        <f t="shared" si="2"/>
        <v>0</v>
      </c>
    </row>
    <row r="23" spans="1:19" s="6" customFormat="1" ht="18.75" customHeight="1" hidden="1">
      <c r="A23" s="49" t="s">
        <v>166</v>
      </c>
      <c r="B23" s="49" t="s">
        <v>7</v>
      </c>
      <c r="C23" s="52" t="s">
        <v>22</v>
      </c>
      <c r="D23" s="14" t="s">
        <v>23</v>
      </c>
      <c r="E23" s="17">
        <f t="shared" si="4"/>
        <v>0</v>
      </c>
      <c r="F23" s="17"/>
      <c r="G23" s="17"/>
      <c r="H23" s="17"/>
      <c r="I23" s="17"/>
      <c r="J23" s="17">
        <f t="shared" si="5"/>
        <v>0</v>
      </c>
      <c r="K23" s="17"/>
      <c r="L23" s="17"/>
      <c r="M23" s="17"/>
      <c r="N23" s="17"/>
      <c r="O23" s="17"/>
      <c r="P23" s="17">
        <f t="shared" si="6"/>
        <v>0</v>
      </c>
      <c r="R23" s="36">
        <f t="shared" si="3"/>
        <v>0</v>
      </c>
      <c r="S23" s="65">
        <f t="shared" si="2"/>
        <v>0</v>
      </c>
    </row>
    <row r="24" spans="1:19" s="6" customFormat="1" ht="36" customHeight="1" hidden="1">
      <c r="A24" s="49" t="s">
        <v>167</v>
      </c>
      <c r="B24" s="49" t="s">
        <v>8</v>
      </c>
      <c r="C24" s="52" t="s">
        <v>82</v>
      </c>
      <c r="D24" s="53" t="s">
        <v>9</v>
      </c>
      <c r="E24" s="17">
        <f t="shared" si="4"/>
        <v>0</v>
      </c>
      <c r="F24" s="17"/>
      <c r="G24" s="17"/>
      <c r="H24" s="17"/>
      <c r="I24" s="17"/>
      <c r="J24" s="17">
        <f t="shared" si="5"/>
        <v>0</v>
      </c>
      <c r="K24" s="17"/>
      <c r="L24" s="17"/>
      <c r="M24" s="17"/>
      <c r="N24" s="17"/>
      <c r="O24" s="17"/>
      <c r="P24" s="17">
        <f t="shared" si="6"/>
        <v>0</v>
      </c>
      <c r="R24" s="36">
        <f t="shared" si="3"/>
        <v>0</v>
      </c>
      <c r="S24" s="65">
        <f t="shared" si="2"/>
        <v>0</v>
      </c>
    </row>
    <row r="25" spans="1:19" s="6" customFormat="1" ht="22.5" customHeight="1" hidden="1">
      <c r="A25" s="49" t="s">
        <v>344</v>
      </c>
      <c r="B25" s="49" t="s">
        <v>345</v>
      </c>
      <c r="C25" s="52" t="s">
        <v>46</v>
      </c>
      <c r="D25" s="53" t="s">
        <v>346</v>
      </c>
      <c r="E25" s="101"/>
      <c r="F25" s="101"/>
      <c r="G25" s="101"/>
      <c r="H25" s="101"/>
      <c r="I25" s="101"/>
      <c r="J25" s="101">
        <f t="shared" si="5"/>
        <v>0</v>
      </c>
      <c r="K25" s="142"/>
      <c r="L25" s="142"/>
      <c r="M25" s="142"/>
      <c r="N25" s="142"/>
      <c r="O25" s="142"/>
      <c r="P25" s="101"/>
      <c r="R25" s="36"/>
      <c r="S25" s="65"/>
    </row>
    <row r="26" spans="1:19" s="176" customFormat="1" ht="22.5" customHeight="1" hidden="1">
      <c r="A26" s="57" t="s">
        <v>263</v>
      </c>
      <c r="B26" s="57" t="s">
        <v>264</v>
      </c>
      <c r="C26" s="58" t="s">
        <v>64</v>
      </c>
      <c r="D26" s="74" t="s">
        <v>265</v>
      </c>
      <c r="E26" s="175">
        <f t="shared" si="4"/>
        <v>0</v>
      </c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>
        <f t="shared" si="6"/>
        <v>0</v>
      </c>
      <c r="R26" s="172"/>
      <c r="S26" s="173"/>
    </row>
    <row r="27" spans="1:19" s="176" customFormat="1" ht="22.5" customHeight="1" hidden="1">
      <c r="A27" s="57" t="s">
        <v>267</v>
      </c>
      <c r="B27" s="57" t="s">
        <v>268</v>
      </c>
      <c r="C27" s="58" t="s">
        <v>46</v>
      </c>
      <c r="D27" s="73" t="s">
        <v>269</v>
      </c>
      <c r="E27" s="101">
        <f>F27+I27</f>
        <v>0</v>
      </c>
      <c r="F27" s="101"/>
      <c r="G27" s="101"/>
      <c r="H27" s="101"/>
      <c r="I27" s="101"/>
      <c r="J27" s="101">
        <f>L27+O27</f>
        <v>0</v>
      </c>
      <c r="K27" s="101"/>
      <c r="L27" s="101"/>
      <c r="M27" s="101"/>
      <c r="N27" s="101"/>
      <c r="O27" s="101"/>
      <c r="P27" s="101">
        <f>E27+J27</f>
        <v>0</v>
      </c>
      <c r="R27" s="172"/>
      <c r="S27" s="173"/>
    </row>
    <row r="28" spans="1:19" s="6" customFormat="1" ht="99" customHeight="1" hidden="1">
      <c r="A28" s="49" t="s">
        <v>170</v>
      </c>
      <c r="B28" s="49" t="s">
        <v>10</v>
      </c>
      <c r="C28" s="52" t="s">
        <v>46</v>
      </c>
      <c r="D28" s="61" t="s">
        <v>147</v>
      </c>
      <c r="E28" s="17">
        <f t="shared" si="4"/>
        <v>0</v>
      </c>
      <c r="F28" s="17"/>
      <c r="G28" s="17"/>
      <c r="H28" s="17"/>
      <c r="I28" s="17"/>
      <c r="J28" s="17">
        <f t="shared" si="5"/>
        <v>0</v>
      </c>
      <c r="K28" s="17"/>
      <c r="L28" s="17"/>
      <c r="M28" s="17"/>
      <c r="N28" s="17"/>
      <c r="O28" s="17"/>
      <c r="P28" s="17">
        <f t="shared" si="6"/>
        <v>0</v>
      </c>
      <c r="R28" s="36">
        <f t="shared" si="3"/>
        <v>0</v>
      </c>
      <c r="S28" s="65">
        <f t="shared" si="2"/>
        <v>0</v>
      </c>
    </row>
    <row r="29" spans="1:19" s="176" customFormat="1" ht="27" customHeight="1" hidden="1">
      <c r="A29" s="57" t="s">
        <v>168</v>
      </c>
      <c r="B29" s="57" t="s">
        <v>110</v>
      </c>
      <c r="C29" s="58" t="s">
        <v>46</v>
      </c>
      <c r="D29" s="73" t="s">
        <v>111</v>
      </c>
      <c r="E29" s="175">
        <f t="shared" si="4"/>
        <v>0</v>
      </c>
      <c r="F29" s="175"/>
      <c r="G29" s="175"/>
      <c r="H29" s="175"/>
      <c r="I29" s="175"/>
      <c r="J29" s="175">
        <f t="shared" si="5"/>
        <v>0</v>
      </c>
      <c r="K29" s="175"/>
      <c r="L29" s="175"/>
      <c r="M29" s="175"/>
      <c r="N29" s="175"/>
      <c r="O29" s="175"/>
      <c r="P29" s="175">
        <f t="shared" si="6"/>
        <v>0</v>
      </c>
      <c r="R29" s="172">
        <f t="shared" si="3"/>
        <v>0</v>
      </c>
      <c r="S29" s="173">
        <f t="shared" si="2"/>
        <v>0</v>
      </c>
    </row>
    <row r="30" spans="1:19" s="6" customFormat="1" ht="33.75" customHeight="1" hidden="1">
      <c r="A30" s="49" t="s">
        <v>169</v>
      </c>
      <c r="B30" s="49" t="s">
        <v>83</v>
      </c>
      <c r="C30" s="56" t="s">
        <v>84</v>
      </c>
      <c r="D30" s="24" t="s">
        <v>11</v>
      </c>
      <c r="E30" s="142">
        <f t="shared" si="4"/>
        <v>0</v>
      </c>
      <c r="F30" s="142"/>
      <c r="G30" s="142"/>
      <c r="H30" s="142"/>
      <c r="I30" s="142"/>
      <c r="J30" s="175">
        <f t="shared" si="5"/>
        <v>0</v>
      </c>
      <c r="K30" s="142"/>
      <c r="L30" s="142"/>
      <c r="M30" s="142"/>
      <c r="N30" s="142"/>
      <c r="O30" s="142"/>
      <c r="P30" s="142">
        <f>E30+J30</f>
        <v>0</v>
      </c>
      <c r="R30" s="36">
        <f>K30-O30</f>
        <v>0</v>
      </c>
      <c r="S30" s="65">
        <f>O30-K30</f>
        <v>0</v>
      </c>
    </row>
    <row r="31" spans="1:19" s="6" customFormat="1" ht="33.75" customHeight="1" hidden="1">
      <c r="A31" s="49" t="s">
        <v>429</v>
      </c>
      <c r="B31" s="12">
        <v>8240</v>
      </c>
      <c r="C31" s="56" t="s">
        <v>84</v>
      </c>
      <c r="D31" s="150" t="s">
        <v>430</v>
      </c>
      <c r="E31" s="142">
        <f t="shared" si="4"/>
        <v>0</v>
      </c>
      <c r="F31" s="142"/>
      <c r="G31" s="142"/>
      <c r="H31" s="142"/>
      <c r="I31" s="142"/>
      <c r="J31" s="175">
        <f t="shared" si="5"/>
        <v>0</v>
      </c>
      <c r="K31" s="142"/>
      <c r="L31" s="142"/>
      <c r="M31" s="142"/>
      <c r="N31" s="142"/>
      <c r="O31" s="142"/>
      <c r="P31" s="142">
        <f>E31+J31</f>
        <v>0</v>
      </c>
      <c r="R31" s="36"/>
      <c r="S31" s="65"/>
    </row>
    <row r="32" spans="1:19" s="6" customFormat="1" ht="39" customHeight="1" hidden="1">
      <c r="A32" s="49" t="s">
        <v>347</v>
      </c>
      <c r="B32" s="49" t="s">
        <v>348</v>
      </c>
      <c r="C32" s="56" t="s">
        <v>49</v>
      </c>
      <c r="D32" s="24" t="s">
        <v>349</v>
      </c>
      <c r="E32" s="142">
        <f t="shared" si="4"/>
        <v>0</v>
      </c>
      <c r="F32" s="142"/>
      <c r="G32" s="142"/>
      <c r="H32" s="142"/>
      <c r="I32" s="142"/>
      <c r="J32" s="142">
        <f>L32+O32</f>
        <v>0</v>
      </c>
      <c r="K32" s="142"/>
      <c r="L32" s="142"/>
      <c r="M32" s="142"/>
      <c r="N32" s="142"/>
      <c r="O32" s="142"/>
      <c r="P32" s="142">
        <f>E32+J32</f>
        <v>0</v>
      </c>
      <c r="R32" s="36" t="e">
        <f>#REF!-#REF!</f>
        <v>#REF!</v>
      </c>
      <c r="S32" s="2"/>
    </row>
    <row r="33" spans="1:19" s="162" customFormat="1" ht="49.5" customHeight="1" hidden="1">
      <c r="A33" s="167" t="s">
        <v>91</v>
      </c>
      <c r="B33" s="167" t="s">
        <v>92</v>
      </c>
      <c r="C33" s="164"/>
      <c r="D33" s="169" t="s">
        <v>254</v>
      </c>
      <c r="E33" s="170">
        <f t="shared" si="4"/>
        <v>0</v>
      </c>
      <c r="F33" s="170">
        <f aca="true" t="shared" si="7" ref="F33:O33">F34</f>
        <v>0</v>
      </c>
      <c r="G33" s="170">
        <f>G34</f>
        <v>0</v>
      </c>
      <c r="H33" s="170">
        <f t="shared" si="7"/>
        <v>0</v>
      </c>
      <c r="I33" s="170">
        <f t="shared" si="7"/>
        <v>0</v>
      </c>
      <c r="J33" s="170">
        <f t="shared" si="7"/>
        <v>0</v>
      </c>
      <c r="K33" s="170">
        <f t="shared" si="7"/>
        <v>0</v>
      </c>
      <c r="L33" s="170">
        <f t="shared" si="7"/>
        <v>0</v>
      </c>
      <c r="M33" s="170">
        <f t="shared" si="7"/>
        <v>0</v>
      </c>
      <c r="N33" s="170">
        <f t="shared" si="7"/>
        <v>0</v>
      </c>
      <c r="O33" s="170">
        <f t="shared" si="7"/>
        <v>0</v>
      </c>
      <c r="P33" s="170">
        <f>E33+J33+0.00001</f>
        <v>1E-05</v>
      </c>
      <c r="Q33" s="177">
        <v>9925379</v>
      </c>
      <c r="R33" s="172">
        <f>K33-O33</f>
        <v>0</v>
      </c>
      <c r="S33" s="173">
        <f t="shared" si="2"/>
        <v>0</v>
      </c>
    </row>
    <row r="34" spans="1:19" s="162" customFormat="1" ht="53.25" customHeight="1" hidden="1">
      <c r="A34" s="167" t="s">
        <v>93</v>
      </c>
      <c r="B34" s="167"/>
      <c r="C34" s="164"/>
      <c r="D34" s="169" t="s">
        <v>350</v>
      </c>
      <c r="E34" s="170">
        <f t="shared" si="4"/>
        <v>0</v>
      </c>
      <c r="F34" s="170">
        <f>SUM(F35:F69)-F38-F40-F55-F54-F44-F42</f>
        <v>0</v>
      </c>
      <c r="G34" s="170">
        <f>SUM(G35:G69)-G38-G40-G58-G42-G44</f>
        <v>0</v>
      </c>
      <c r="H34" s="170">
        <f>SUM(H35:H69)-H38-H40</f>
        <v>0</v>
      </c>
      <c r="I34" s="170">
        <f>SUM(I35:I69)-I38-I40</f>
        <v>0</v>
      </c>
      <c r="J34" s="170">
        <f>L34+O34</f>
        <v>0</v>
      </c>
      <c r="K34" s="170">
        <f>SUM(K35:K69)-K38-K40-K44-K42</f>
        <v>0</v>
      </c>
      <c r="L34" s="170">
        <f>SUM(L35:L69)-L38-L40-L44</f>
        <v>0</v>
      </c>
      <c r="M34" s="170">
        <f>SUM(M35:M69)-M38-M40-M44</f>
        <v>0</v>
      </c>
      <c r="N34" s="170">
        <f>SUM(N35:N69)-N38-N40-N44</f>
        <v>0</v>
      </c>
      <c r="O34" s="170">
        <f>SUM(O35:O69)-O38-O40-O44-O42-O43</f>
        <v>0</v>
      </c>
      <c r="P34" s="170">
        <f>E34+J34+0.000001</f>
        <v>1E-06</v>
      </c>
      <c r="R34" s="172">
        <f t="shared" si="3"/>
        <v>0</v>
      </c>
      <c r="S34" s="173">
        <f t="shared" si="2"/>
        <v>0</v>
      </c>
    </row>
    <row r="35" spans="1:19" s="162" customFormat="1" ht="53.25" customHeight="1" hidden="1">
      <c r="A35" s="57" t="s">
        <v>185</v>
      </c>
      <c r="B35" s="57" t="s">
        <v>72</v>
      </c>
      <c r="C35" s="58" t="s">
        <v>33</v>
      </c>
      <c r="D35" s="174" t="s">
        <v>238</v>
      </c>
      <c r="E35" s="178">
        <f t="shared" si="4"/>
        <v>0</v>
      </c>
      <c r="F35" s="175"/>
      <c r="G35" s="175"/>
      <c r="H35" s="175"/>
      <c r="I35" s="170"/>
      <c r="J35" s="175">
        <f>L35+O35</f>
        <v>0</v>
      </c>
      <c r="K35" s="170"/>
      <c r="L35" s="170"/>
      <c r="M35" s="170"/>
      <c r="N35" s="170"/>
      <c r="O35" s="170"/>
      <c r="P35" s="175">
        <f t="shared" si="6"/>
        <v>0</v>
      </c>
      <c r="R35" s="172">
        <f t="shared" si="3"/>
        <v>0</v>
      </c>
      <c r="S35" s="173">
        <f t="shared" si="2"/>
        <v>0</v>
      </c>
    </row>
    <row r="36" spans="1:19" ht="20.25" customHeight="1" hidden="1">
      <c r="A36" s="57" t="s">
        <v>351</v>
      </c>
      <c r="B36" s="57" t="s">
        <v>37</v>
      </c>
      <c r="C36" s="58" t="s">
        <v>155</v>
      </c>
      <c r="D36" s="179" t="s">
        <v>243</v>
      </c>
      <c r="E36" s="178">
        <f t="shared" si="4"/>
        <v>0</v>
      </c>
      <c r="F36" s="178"/>
      <c r="G36" s="178"/>
      <c r="H36" s="178"/>
      <c r="I36" s="178"/>
      <c r="J36" s="175">
        <f aca="true" t="shared" si="8" ref="J36:J51">L36+O36</f>
        <v>0</v>
      </c>
      <c r="K36" s="175"/>
      <c r="L36" s="178"/>
      <c r="M36" s="178"/>
      <c r="N36" s="178"/>
      <c r="O36" s="175"/>
      <c r="P36" s="175">
        <f t="shared" si="6"/>
        <v>0</v>
      </c>
      <c r="R36" s="172">
        <f t="shared" si="3"/>
        <v>0</v>
      </c>
      <c r="S36" s="173">
        <f t="shared" si="2"/>
        <v>0</v>
      </c>
    </row>
    <row r="37" spans="1:19" s="1" customFormat="1" ht="62.25" customHeight="1" hidden="1">
      <c r="A37" s="49" t="s">
        <v>223</v>
      </c>
      <c r="B37" s="49" t="s">
        <v>224</v>
      </c>
      <c r="C37" s="52" t="s">
        <v>154</v>
      </c>
      <c r="D37" s="66" t="s">
        <v>225</v>
      </c>
      <c r="E37" s="133">
        <f t="shared" si="4"/>
        <v>0</v>
      </c>
      <c r="F37" s="133"/>
      <c r="G37" s="133"/>
      <c r="H37" s="133"/>
      <c r="I37" s="133"/>
      <c r="J37" s="101">
        <f t="shared" si="8"/>
        <v>0</v>
      </c>
      <c r="K37" s="133"/>
      <c r="L37" s="133"/>
      <c r="M37" s="133"/>
      <c r="N37" s="133"/>
      <c r="O37" s="133"/>
      <c r="P37" s="101">
        <f t="shared" si="6"/>
        <v>0</v>
      </c>
      <c r="Q37" s="2" t="e">
        <f>P37+#REF!+#REF!</f>
        <v>#REF!</v>
      </c>
      <c r="R37" s="36">
        <f t="shared" si="3"/>
        <v>0</v>
      </c>
      <c r="S37" s="2"/>
    </row>
    <row r="38" spans="1:19" s="1" customFormat="1" ht="62.25" customHeight="1" hidden="1">
      <c r="A38" s="49"/>
      <c r="B38" s="49"/>
      <c r="C38" s="52"/>
      <c r="D38" s="143" t="s">
        <v>342</v>
      </c>
      <c r="E38" s="144">
        <f t="shared" si="4"/>
        <v>0</v>
      </c>
      <c r="F38" s="137"/>
      <c r="G38" s="144"/>
      <c r="H38" s="144"/>
      <c r="I38" s="144"/>
      <c r="J38" s="144"/>
      <c r="K38" s="144"/>
      <c r="L38" s="144"/>
      <c r="M38" s="144"/>
      <c r="N38" s="144"/>
      <c r="O38" s="144"/>
      <c r="P38" s="17">
        <f t="shared" si="6"/>
        <v>0</v>
      </c>
      <c r="R38" s="36">
        <f t="shared" si="3"/>
        <v>0</v>
      </c>
      <c r="S38" s="2"/>
    </row>
    <row r="39" spans="1:19" s="1" customFormat="1" ht="33.75" customHeight="1" hidden="1">
      <c r="A39" s="49" t="s">
        <v>237</v>
      </c>
      <c r="B39" s="49" t="s">
        <v>236</v>
      </c>
      <c r="C39" s="52" t="s">
        <v>154</v>
      </c>
      <c r="D39" s="61" t="s">
        <v>244</v>
      </c>
      <c r="E39" s="144">
        <f t="shared" si="4"/>
        <v>0</v>
      </c>
      <c r="F39" s="144"/>
      <c r="G39" s="144"/>
      <c r="H39" s="144"/>
      <c r="I39" s="144"/>
      <c r="J39" s="17">
        <f t="shared" si="8"/>
        <v>0</v>
      </c>
      <c r="K39" s="17"/>
      <c r="L39" s="144"/>
      <c r="M39" s="144"/>
      <c r="N39" s="144"/>
      <c r="O39" s="17"/>
      <c r="P39" s="17">
        <f t="shared" si="6"/>
        <v>0</v>
      </c>
      <c r="R39" s="36">
        <f t="shared" si="3"/>
        <v>0</v>
      </c>
      <c r="S39" s="2">
        <f t="shared" si="2"/>
        <v>0</v>
      </c>
    </row>
    <row r="40" spans="1:19" s="7" customFormat="1" ht="67.5" customHeight="1" hidden="1">
      <c r="A40" s="134"/>
      <c r="B40" s="134"/>
      <c r="C40" s="145"/>
      <c r="D40" s="63" t="s">
        <v>186</v>
      </c>
      <c r="E40" s="144">
        <f t="shared" si="4"/>
        <v>0</v>
      </c>
      <c r="F40" s="137"/>
      <c r="G40" s="137"/>
      <c r="H40" s="137"/>
      <c r="I40" s="137"/>
      <c r="J40" s="17">
        <f t="shared" si="8"/>
        <v>0</v>
      </c>
      <c r="K40" s="138"/>
      <c r="L40" s="137"/>
      <c r="M40" s="137"/>
      <c r="N40" s="137"/>
      <c r="O40" s="138"/>
      <c r="P40" s="17">
        <f t="shared" si="6"/>
        <v>0</v>
      </c>
      <c r="R40" s="36">
        <f t="shared" si="3"/>
        <v>0</v>
      </c>
      <c r="S40" s="2">
        <f t="shared" si="2"/>
        <v>0</v>
      </c>
    </row>
    <row r="41" spans="1:19" s="7" customFormat="1" ht="31.5" hidden="1">
      <c r="A41" s="49" t="s">
        <v>352</v>
      </c>
      <c r="B41" s="49" t="s">
        <v>353</v>
      </c>
      <c r="C41" s="52" t="s">
        <v>154</v>
      </c>
      <c r="D41" s="14" t="s">
        <v>244</v>
      </c>
      <c r="E41" s="133">
        <f t="shared" si="4"/>
        <v>0</v>
      </c>
      <c r="F41" s="133"/>
      <c r="G41" s="133"/>
      <c r="H41" s="133"/>
      <c r="I41" s="133"/>
      <c r="J41" s="101">
        <f t="shared" si="8"/>
        <v>0</v>
      </c>
      <c r="K41" s="101"/>
      <c r="L41" s="133"/>
      <c r="M41" s="133"/>
      <c r="N41" s="133"/>
      <c r="O41" s="101"/>
      <c r="P41" s="101">
        <f>E41+J41</f>
        <v>0</v>
      </c>
      <c r="R41" s="36"/>
      <c r="S41" s="2"/>
    </row>
    <row r="42" spans="1:19" s="7" customFormat="1" ht="15.75" hidden="1">
      <c r="A42" s="134"/>
      <c r="B42" s="134"/>
      <c r="C42" s="145"/>
      <c r="D42" s="136" t="s">
        <v>354</v>
      </c>
      <c r="E42" s="144">
        <f t="shared" si="4"/>
        <v>0</v>
      </c>
      <c r="F42" s="137"/>
      <c r="G42" s="137"/>
      <c r="H42" s="137"/>
      <c r="I42" s="137"/>
      <c r="J42" s="17">
        <f t="shared" si="8"/>
        <v>0</v>
      </c>
      <c r="K42" s="138"/>
      <c r="L42" s="137"/>
      <c r="M42" s="137"/>
      <c r="N42" s="137"/>
      <c r="O42" s="138"/>
      <c r="P42" s="17">
        <f>E42+J42</f>
        <v>0</v>
      </c>
      <c r="R42" s="36"/>
      <c r="S42" s="2"/>
    </row>
    <row r="43" spans="1:19" s="7" customFormat="1" ht="15.75" hidden="1">
      <c r="A43" s="134"/>
      <c r="B43" s="134"/>
      <c r="C43" s="145"/>
      <c r="D43" s="136" t="s">
        <v>355</v>
      </c>
      <c r="E43" s="144">
        <f t="shared" si="4"/>
        <v>0</v>
      </c>
      <c r="F43" s="137"/>
      <c r="G43" s="137"/>
      <c r="H43" s="137"/>
      <c r="I43" s="137"/>
      <c r="J43" s="17">
        <f t="shared" si="8"/>
        <v>0</v>
      </c>
      <c r="K43" s="138"/>
      <c r="L43" s="137"/>
      <c r="M43" s="137"/>
      <c r="N43" s="137"/>
      <c r="O43" s="138"/>
      <c r="P43" s="17">
        <f t="shared" si="6"/>
        <v>0</v>
      </c>
      <c r="R43" s="36"/>
      <c r="S43" s="2"/>
    </row>
    <row r="44" spans="1:19" s="7" customFormat="1" ht="15.75" hidden="1">
      <c r="A44" s="134"/>
      <c r="B44" s="134"/>
      <c r="C44" s="145"/>
      <c r="D44" s="136" t="s">
        <v>356</v>
      </c>
      <c r="E44" s="146">
        <f t="shared" si="4"/>
        <v>0</v>
      </c>
      <c r="F44" s="146"/>
      <c r="G44" s="146"/>
      <c r="H44" s="146"/>
      <c r="I44" s="146"/>
      <c r="J44" s="147">
        <f t="shared" si="8"/>
        <v>0</v>
      </c>
      <c r="K44" s="147"/>
      <c r="L44" s="146"/>
      <c r="M44" s="146"/>
      <c r="N44" s="146"/>
      <c r="O44" s="147"/>
      <c r="P44" s="147">
        <f>E44+J44</f>
        <v>0</v>
      </c>
      <c r="R44" s="148"/>
      <c r="S44" s="149"/>
    </row>
    <row r="45" spans="1:19" s="1" customFormat="1" ht="59.25" customHeight="1" hidden="1">
      <c r="A45" s="49" t="s">
        <v>235</v>
      </c>
      <c r="B45" s="49" t="s">
        <v>36</v>
      </c>
      <c r="C45" s="52" t="s">
        <v>43</v>
      </c>
      <c r="D45" s="14" t="s">
        <v>245</v>
      </c>
      <c r="E45" s="133">
        <f t="shared" si="4"/>
        <v>0</v>
      </c>
      <c r="F45" s="133"/>
      <c r="G45" s="133"/>
      <c r="H45" s="133"/>
      <c r="I45" s="133"/>
      <c r="J45" s="101">
        <f t="shared" si="8"/>
        <v>0</v>
      </c>
      <c r="K45" s="101"/>
      <c r="L45" s="133"/>
      <c r="M45" s="133"/>
      <c r="N45" s="133"/>
      <c r="O45" s="101"/>
      <c r="P45" s="101">
        <f t="shared" si="6"/>
        <v>0</v>
      </c>
      <c r="R45" s="36">
        <f t="shared" si="3"/>
        <v>0</v>
      </c>
      <c r="S45" s="2">
        <f t="shared" si="2"/>
        <v>0</v>
      </c>
    </row>
    <row r="46" spans="1:19" ht="29.25" customHeight="1" hidden="1">
      <c r="A46" s="57" t="s">
        <v>250</v>
      </c>
      <c r="B46" s="57" t="s">
        <v>247</v>
      </c>
      <c r="C46" s="58" t="s">
        <v>43</v>
      </c>
      <c r="D46" s="180" t="s">
        <v>357</v>
      </c>
      <c r="E46" s="178">
        <f t="shared" si="4"/>
        <v>0</v>
      </c>
      <c r="F46" s="178"/>
      <c r="G46" s="178"/>
      <c r="H46" s="178"/>
      <c r="I46" s="178"/>
      <c r="J46" s="175">
        <f>L46+O46</f>
        <v>0</v>
      </c>
      <c r="K46" s="175"/>
      <c r="L46" s="178"/>
      <c r="M46" s="178"/>
      <c r="N46" s="178"/>
      <c r="O46" s="175"/>
      <c r="P46" s="175">
        <f t="shared" si="6"/>
        <v>0</v>
      </c>
      <c r="R46" s="172">
        <f>K46-O46</f>
        <v>0</v>
      </c>
      <c r="S46" s="173">
        <f>O46-K46</f>
        <v>0</v>
      </c>
    </row>
    <row r="47" spans="1:19" s="1" customFormat="1" ht="29.25" customHeight="1" hidden="1">
      <c r="A47" s="49" t="s">
        <v>358</v>
      </c>
      <c r="B47" s="49" t="s">
        <v>359</v>
      </c>
      <c r="C47" s="52" t="s">
        <v>20</v>
      </c>
      <c r="D47" s="14" t="s">
        <v>360</v>
      </c>
      <c r="E47" s="144">
        <f t="shared" si="4"/>
        <v>0</v>
      </c>
      <c r="F47" s="144"/>
      <c r="G47" s="144"/>
      <c r="H47" s="144"/>
      <c r="I47" s="144"/>
      <c r="J47" s="17">
        <f t="shared" si="8"/>
        <v>0</v>
      </c>
      <c r="K47" s="17"/>
      <c r="L47" s="17"/>
      <c r="M47" s="17"/>
      <c r="N47" s="17"/>
      <c r="O47" s="17"/>
      <c r="P47" s="17">
        <f t="shared" si="6"/>
        <v>0</v>
      </c>
      <c r="R47" s="36">
        <f t="shared" si="3"/>
        <v>0</v>
      </c>
      <c r="S47" s="2">
        <f t="shared" si="2"/>
        <v>0</v>
      </c>
    </row>
    <row r="48" spans="1:19" ht="21" customHeight="1" hidden="1">
      <c r="A48" s="57" t="s">
        <v>233</v>
      </c>
      <c r="B48" s="57" t="s">
        <v>234</v>
      </c>
      <c r="C48" s="58" t="s">
        <v>20</v>
      </c>
      <c r="D48" s="181" t="s">
        <v>187</v>
      </c>
      <c r="E48" s="178">
        <f t="shared" si="4"/>
        <v>0</v>
      </c>
      <c r="F48" s="133"/>
      <c r="G48" s="133"/>
      <c r="H48" s="178"/>
      <c r="I48" s="178"/>
      <c r="J48" s="175">
        <f t="shared" si="8"/>
        <v>0</v>
      </c>
      <c r="K48" s="175"/>
      <c r="L48" s="175"/>
      <c r="M48" s="175"/>
      <c r="N48" s="175"/>
      <c r="O48" s="175"/>
      <c r="P48" s="178">
        <f t="shared" si="6"/>
        <v>0</v>
      </c>
      <c r="R48" s="172">
        <f t="shared" si="3"/>
        <v>0</v>
      </c>
      <c r="S48" s="173">
        <f t="shared" si="2"/>
        <v>0</v>
      </c>
    </row>
    <row r="49" spans="1:19" s="1" customFormat="1" ht="24" customHeight="1" hidden="1">
      <c r="A49" s="49" t="s">
        <v>231</v>
      </c>
      <c r="B49" s="49" t="s">
        <v>232</v>
      </c>
      <c r="C49" s="52" t="s">
        <v>20</v>
      </c>
      <c r="D49" s="14" t="s">
        <v>156</v>
      </c>
      <c r="E49" s="133">
        <f t="shared" si="4"/>
        <v>0</v>
      </c>
      <c r="F49" s="133"/>
      <c r="G49" s="133"/>
      <c r="H49" s="133"/>
      <c r="I49" s="133"/>
      <c r="J49" s="101">
        <f t="shared" si="8"/>
        <v>0</v>
      </c>
      <c r="K49" s="133"/>
      <c r="L49" s="133"/>
      <c r="M49" s="133"/>
      <c r="N49" s="133"/>
      <c r="O49" s="133"/>
      <c r="P49" s="133">
        <f t="shared" si="6"/>
        <v>0</v>
      </c>
      <c r="R49" s="36">
        <f t="shared" si="3"/>
        <v>0</v>
      </c>
      <c r="S49" s="2">
        <f t="shared" si="2"/>
        <v>0</v>
      </c>
    </row>
    <row r="50" spans="1:19" s="1" customFormat="1" ht="39.75" customHeight="1" hidden="1">
      <c r="A50" s="49" t="s">
        <v>229</v>
      </c>
      <c r="B50" s="49" t="s">
        <v>230</v>
      </c>
      <c r="C50" s="52" t="s">
        <v>20</v>
      </c>
      <c r="D50" s="64" t="s">
        <v>246</v>
      </c>
      <c r="E50" s="133">
        <f t="shared" si="4"/>
        <v>0</v>
      </c>
      <c r="F50" s="133"/>
      <c r="G50" s="133"/>
      <c r="H50" s="133"/>
      <c r="I50" s="133"/>
      <c r="J50" s="101">
        <f t="shared" si="8"/>
        <v>0</v>
      </c>
      <c r="K50" s="133"/>
      <c r="L50" s="133"/>
      <c r="M50" s="133"/>
      <c r="N50" s="133"/>
      <c r="O50" s="133"/>
      <c r="P50" s="133">
        <f t="shared" si="6"/>
        <v>0</v>
      </c>
      <c r="R50" s="36">
        <f t="shared" si="3"/>
        <v>0</v>
      </c>
      <c r="S50" s="2"/>
    </row>
    <row r="51" spans="1:19" s="1" customFormat="1" ht="42" customHeight="1" hidden="1">
      <c r="A51" s="49" t="s">
        <v>226</v>
      </c>
      <c r="B51" s="49" t="s">
        <v>227</v>
      </c>
      <c r="C51" s="52" t="s">
        <v>20</v>
      </c>
      <c r="D51" s="13" t="s">
        <v>228</v>
      </c>
      <c r="E51" s="144">
        <f t="shared" si="4"/>
        <v>0</v>
      </c>
      <c r="F51" s="144"/>
      <c r="G51" s="144"/>
      <c r="H51" s="144"/>
      <c r="I51" s="144"/>
      <c r="J51" s="17">
        <f t="shared" si="8"/>
        <v>0</v>
      </c>
      <c r="K51" s="144"/>
      <c r="L51" s="144"/>
      <c r="M51" s="144"/>
      <c r="N51" s="144"/>
      <c r="O51" s="144"/>
      <c r="P51" s="144">
        <f t="shared" si="6"/>
        <v>0</v>
      </c>
      <c r="R51" s="36">
        <f t="shared" si="3"/>
        <v>0</v>
      </c>
      <c r="S51" s="2">
        <f t="shared" si="2"/>
        <v>0</v>
      </c>
    </row>
    <row r="52" spans="1:19" s="1" customFormat="1" ht="42" customHeight="1" hidden="1">
      <c r="A52" s="49" t="s">
        <v>285</v>
      </c>
      <c r="B52" s="49" t="s">
        <v>286</v>
      </c>
      <c r="C52" s="52" t="s">
        <v>20</v>
      </c>
      <c r="D52" s="13" t="s">
        <v>287</v>
      </c>
      <c r="E52" s="133">
        <f t="shared" si="4"/>
        <v>0</v>
      </c>
      <c r="F52" s="133"/>
      <c r="G52" s="133"/>
      <c r="H52" s="133"/>
      <c r="I52" s="133"/>
      <c r="J52" s="101">
        <f>L52+O52</f>
        <v>0</v>
      </c>
      <c r="K52" s="133"/>
      <c r="L52" s="133"/>
      <c r="M52" s="133"/>
      <c r="N52" s="133"/>
      <c r="O52" s="133"/>
      <c r="P52" s="133">
        <f t="shared" si="6"/>
        <v>0</v>
      </c>
      <c r="R52" s="36"/>
      <c r="S52" s="2"/>
    </row>
    <row r="53" spans="1:19" s="1" customFormat="1" ht="63" hidden="1">
      <c r="A53" s="49" t="s">
        <v>361</v>
      </c>
      <c r="B53" s="49" t="s">
        <v>362</v>
      </c>
      <c r="C53" s="52" t="s">
        <v>20</v>
      </c>
      <c r="D53" s="13" t="s">
        <v>363</v>
      </c>
      <c r="E53" s="133">
        <f>E54+E55+E56</f>
        <v>0</v>
      </c>
      <c r="F53" s="133"/>
      <c r="G53" s="133"/>
      <c r="H53" s="133"/>
      <c r="I53" s="133"/>
      <c r="J53" s="101"/>
      <c r="K53" s="133"/>
      <c r="L53" s="133"/>
      <c r="M53" s="133"/>
      <c r="N53" s="133"/>
      <c r="O53" s="133"/>
      <c r="P53" s="133">
        <f t="shared" si="6"/>
        <v>0</v>
      </c>
      <c r="R53" s="36"/>
      <c r="S53" s="2"/>
    </row>
    <row r="54" spans="1:19" s="1" customFormat="1" ht="47.25" hidden="1">
      <c r="A54" s="49"/>
      <c r="B54" s="49"/>
      <c r="C54" s="52"/>
      <c r="D54" s="63" t="s">
        <v>364</v>
      </c>
      <c r="E54" s="146">
        <f>F54</f>
        <v>0</v>
      </c>
      <c r="F54" s="146"/>
      <c r="G54" s="146"/>
      <c r="H54" s="146"/>
      <c r="I54" s="146"/>
      <c r="J54" s="147"/>
      <c r="K54" s="146"/>
      <c r="L54" s="146"/>
      <c r="M54" s="146"/>
      <c r="N54" s="146"/>
      <c r="O54" s="146"/>
      <c r="P54" s="146">
        <f t="shared" si="6"/>
        <v>0</v>
      </c>
      <c r="R54" s="36"/>
      <c r="S54" s="2"/>
    </row>
    <row r="55" spans="1:19" s="1" customFormat="1" ht="42" customHeight="1" hidden="1">
      <c r="A55" s="49"/>
      <c r="B55" s="49"/>
      <c r="C55" s="52"/>
      <c r="D55" s="63" t="s">
        <v>365</v>
      </c>
      <c r="E55" s="146">
        <f>F55</f>
        <v>0</v>
      </c>
      <c r="F55" s="146"/>
      <c r="G55" s="146"/>
      <c r="H55" s="146"/>
      <c r="I55" s="146"/>
      <c r="J55" s="147"/>
      <c r="K55" s="146"/>
      <c r="L55" s="146"/>
      <c r="M55" s="146"/>
      <c r="N55" s="146"/>
      <c r="O55" s="146"/>
      <c r="P55" s="146">
        <f t="shared" si="6"/>
        <v>0</v>
      </c>
      <c r="R55" s="36"/>
      <c r="S55" s="2"/>
    </row>
    <row r="56" spans="1:19" s="1" customFormat="1" ht="42" customHeight="1" hidden="1">
      <c r="A56" s="49"/>
      <c r="B56" s="49"/>
      <c r="C56" s="52"/>
      <c r="D56" s="63" t="s">
        <v>366</v>
      </c>
      <c r="E56" s="146">
        <f>F56</f>
        <v>0</v>
      </c>
      <c r="F56" s="146"/>
      <c r="G56" s="146"/>
      <c r="H56" s="146"/>
      <c r="I56" s="146"/>
      <c r="J56" s="147"/>
      <c r="K56" s="146"/>
      <c r="L56" s="146"/>
      <c r="M56" s="146"/>
      <c r="N56" s="146"/>
      <c r="O56" s="146"/>
      <c r="P56" s="146">
        <f t="shared" si="6"/>
        <v>0</v>
      </c>
      <c r="R56" s="36"/>
      <c r="S56" s="2"/>
    </row>
    <row r="57" spans="1:19" s="1" customFormat="1" ht="63" hidden="1">
      <c r="A57" s="49" t="s">
        <v>367</v>
      </c>
      <c r="B57" s="49" t="s">
        <v>368</v>
      </c>
      <c r="C57" s="52" t="s">
        <v>20</v>
      </c>
      <c r="D57" s="13" t="s">
        <v>369</v>
      </c>
      <c r="E57" s="133">
        <f>F57</f>
        <v>0</v>
      </c>
      <c r="F57" s="133">
        <f>F58</f>
        <v>0</v>
      </c>
      <c r="G57" s="133">
        <f aca="true" t="shared" si="9" ref="G57:O57">G58</f>
        <v>0</v>
      </c>
      <c r="H57" s="133">
        <f t="shared" si="9"/>
        <v>0</v>
      </c>
      <c r="I57" s="133">
        <f t="shared" si="9"/>
        <v>0</v>
      </c>
      <c r="J57" s="133">
        <f t="shared" si="9"/>
        <v>0</v>
      </c>
      <c r="K57" s="133">
        <f t="shared" si="9"/>
        <v>0</v>
      </c>
      <c r="L57" s="133">
        <f t="shared" si="9"/>
        <v>0</v>
      </c>
      <c r="M57" s="133">
        <f t="shared" si="9"/>
        <v>0</v>
      </c>
      <c r="N57" s="133">
        <f t="shared" si="9"/>
        <v>0</v>
      </c>
      <c r="O57" s="133">
        <f t="shared" si="9"/>
        <v>0</v>
      </c>
      <c r="P57" s="133">
        <f t="shared" si="6"/>
        <v>0</v>
      </c>
      <c r="R57" s="36"/>
      <c r="S57" s="2"/>
    </row>
    <row r="58" spans="1:19" s="1" customFormat="1" ht="24" customHeight="1" hidden="1">
      <c r="A58" s="49"/>
      <c r="B58" s="49"/>
      <c r="C58" s="52"/>
      <c r="D58" s="63" t="s">
        <v>370</v>
      </c>
      <c r="E58" s="146">
        <f>F58</f>
        <v>0</v>
      </c>
      <c r="F58" s="146"/>
      <c r="G58" s="146"/>
      <c r="H58" s="146"/>
      <c r="I58" s="146"/>
      <c r="J58" s="147"/>
      <c r="K58" s="146"/>
      <c r="L58" s="146"/>
      <c r="M58" s="146"/>
      <c r="N58" s="146"/>
      <c r="O58" s="146"/>
      <c r="P58" s="146">
        <f t="shared" si="6"/>
        <v>0</v>
      </c>
      <c r="R58" s="36"/>
      <c r="S58" s="2"/>
    </row>
    <row r="59" spans="1:19" s="1" customFormat="1" ht="62.25" customHeight="1" hidden="1">
      <c r="A59" s="49" t="s">
        <v>240</v>
      </c>
      <c r="B59" s="49" t="s">
        <v>241</v>
      </c>
      <c r="C59" s="52" t="s">
        <v>20</v>
      </c>
      <c r="D59" s="14" t="s">
        <v>242</v>
      </c>
      <c r="E59" s="144">
        <f>F59+I59</f>
        <v>0</v>
      </c>
      <c r="F59" s="144"/>
      <c r="G59" s="144"/>
      <c r="H59" s="144"/>
      <c r="I59" s="144"/>
      <c r="J59" s="17">
        <f>L59+O59</f>
        <v>0</v>
      </c>
      <c r="K59" s="17"/>
      <c r="L59" s="17"/>
      <c r="M59" s="17"/>
      <c r="N59" s="17"/>
      <c r="O59" s="17"/>
      <c r="P59" s="17">
        <f t="shared" si="6"/>
        <v>0</v>
      </c>
      <c r="R59" s="36">
        <f t="shared" si="3"/>
        <v>0</v>
      </c>
      <c r="S59" s="2"/>
    </row>
    <row r="60" spans="1:19" s="6" customFormat="1" ht="39" customHeight="1" hidden="1">
      <c r="A60" s="49" t="s">
        <v>95</v>
      </c>
      <c r="B60" s="49" t="s">
        <v>96</v>
      </c>
      <c r="C60" s="52" t="s">
        <v>34</v>
      </c>
      <c r="D60" s="14" t="s">
        <v>97</v>
      </c>
      <c r="E60" s="133">
        <f>F60+I60</f>
        <v>0</v>
      </c>
      <c r="F60" s="133"/>
      <c r="G60" s="133"/>
      <c r="H60" s="133"/>
      <c r="I60" s="133"/>
      <c r="J60" s="133"/>
      <c r="K60" s="101"/>
      <c r="L60" s="101"/>
      <c r="M60" s="101"/>
      <c r="N60" s="101"/>
      <c r="O60" s="101"/>
      <c r="P60" s="101">
        <f t="shared" si="6"/>
        <v>0</v>
      </c>
      <c r="R60" s="36">
        <f t="shared" si="3"/>
        <v>0</v>
      </c>
      <c r="S60" s="2">
        <f t="shared" si="2"/>
        <v>0</v>
      </c>
    </row>
    <row r="61" spans="1:19" s="6" customFormat="1" ht="60" customHeight="1" hidden="1">
      <c r="A61" s="49" t="s">
        <v>119</v>
      </c>
      <c r="B61" s="49" t="s">
        <v>55</v>
      </c>
      <c r="C61" s="41">
        <v>1040</v>
      </c>
      <c r="D61" s="53" t="s">
        <v>98</v>
      </c>
      <c r="E61" s="133">
        <f>F61+I61</f>
        <v>0</v>
      </c>
      <c r="F61" s="133"/>
      <c r="G61" s="133"/>
      <c r="H61" s="133"/>
      <c r="I61" s="133"/>
      <c r="J61" s="101">
        <f aca="true" t="shared" si="10" ref="J61:J66">L61+O61</f>
        <v>0</v>
      </c>
      <c r="K61" s="101"/>
      <c r="L61" s="101"/>
      <c r="M61" s="101"/>
      <c r="N61" s="101"/>
      <c r="O61" s="101"/>
      <c r="P61" s="101">
        <f t="shared" si="6"/>
        <v>0</v>
      </c>
      <c r="R61" s="36">
        <f t="shared" si="3"/>
        <v>0</v>
      </c>
      <c r="S61" s="2">
        <f t="shared" si="2"/>
        <v>0</v>
      </c>
    </row>
    <row r="62" spans="1:19" ht="30.75" customHeight="1" hidden="1">
      <c r="A62" s="57" t="s">
        <v>251</v>
      </c>
      <c r="B62" s="57" t="s">
        <v>88</v>
      </c>
      <c r="C62" s="58" t="s">
        <v>89</v>
      </c>
      <c r="D62" s="179" t="s">
        <v>90</v>
      </c>
      <c r="E62" s="175">
        <f>F62</f>
        <v>0</v>
      </c>
      <c r="F62" s="175"/>
      <c r="G62" s="175"/>
      <c r="H62" s="175"/>
      <c r="I62" s="175"/>
      <c r="J62" s="175">
        <f t="shared" si="10"/>
        <v>0</v>
      </c>
      <c r="K62" s="175"/>
      <c r="L62" s="175"/>
      <c r="M62" s="175"/>
      <c r="N62" s="175"/>
      <c r="O62" s="175"/>
      <c r="P62" s="175">
        <f t="shared" si="6"/>
        <v>0</v>
      </c>
      <c r="R62" s="172">
        <f>K62-O62</f>
        <v>0</v>
      </c>
      <c r="S62" s="173">
        <f>O62-K62</f>
        <v>0</v>
      </c>
    </row>
    <row r="63" spans="1:19" ht="30.75" customHeight="1" hidden="1">
      <c r="A63" s="57" t="s">
        <v>252</v>
      </c>
      <c r="B63" s="57" t="s">
        <v>85</v>
      </c>
      <c r="C63" s="58" t="s">
        <v>41</v>
      </c>
      <c r="D63" s="180" t="s">
        <v>86</v>
      </c>
      <c r="E63" s="178">
        <f aca="true" t="shared" si="11" ref="E63:E81">F63+I63</f>
        <v>0</v>
      </c>
      <c r="F63" s="178"/>
      <c r="G63" s="178"/>
      <c r="H63" s="178"/>
      <c r="I63" s="178"/>
      <c r="J63" s="175">
        <f t="shared" si="10"/>
        <v>0</v>
      </c>
      <c r="K63" s="175"/>
      <c r="L63" s="178"/>
      <c r="M63" s="178"/>
      <c r="N63" s="178"/>
      <c r="O63" s="175"/>
      <c r="P63" s="175">
        <f t="shared" si="6"/>
        <v>0</v>
      </c>
      <c r="R63" s="172">
        <f>K63-O63</f>
        <v>0</v>
      </c>
      <c r="S63" s="173">
        <f>O63-K63</f>
        <v>0</v>
      </c>
    </row>
    <row r="64" spans="1:19" ht="42.75" customHeight="1" hidden="1">
      <c r="A64" s="57" t="s">
        <v>253</v>
      </c>
      <c r="B64" s="57" t="s">
        <v>61</v>
      </c>
      <c r="C64" s="58" t="s">
        <v>42</v>
      </c>
      <c r="D64" s="180" t="s">
        <v>87</v>
      </c>
      <c r="E64" s="178">
        <f t="shared" si="11"/>
        <v>0</v>
      </c>
      <c r="F64" s="178"/>
      <c r="G64" s="178"/>
      <c r="H64" s="178"/>
      <c r="I64" s="178"/>
      <c r="J64" s="175">
        <f t="shared" si="10"/>
        <v>0</v>
      </c>
      <c r="K64" s="175"/>
      <c r="L64" s="178"/>
      <c r="M64" s="178"/>
      <c r="N64" s="178"/>
      <c r="O64" s="175"/>
      <c r="P64" s="175">
        <f t="shared" si="6"/>
        <v>0</v>
      </c>
      <c r="R64" s="172">
        <f>K64-O64</f>
        <v>0</v>
      </c>
      <c r="S64" s="173">
        <f>O64-K64</f>
        <v>0</v>
      </c>
    </row>
    <row r="65" spans="1:19" ht="30.75" customHeight="1" hidden="1">
      <c r="A65" s="57" t="s">
        <v>249</v>
      </c>
      <c r="B65" s="57" t="s">
        <v>12</v>
      </c>
      <c r="C65" s="58" t="s">
        <v>44</v>
      </c>
      <c r="D65" s="182" t="s">
        <v>13</v>
      </c>
      <c r="E65" s="178">
        <f t="shared" si="11"/>
        <v>0</v>
      </c>
      <c r="F65" s="178"/>
      <c r="G65" s="178"/>
      <c r="H65" s="178"/>
      <c r="I65" s="178"/>
      <c r="J65" s="175">
        <f t="shared" si="10"/>
        <v>0</v>
      </c>
      <c r="K65" s="178"/>
      <c r="L65" s="178"/>
      <c r="M65" s="178"/>
      <c r="N65" s="178"/>
      <c r="O65" s="178"/>
      <c r="P65" s="175">
        <f t="shared" si="6"/>
        <v>0</v>
      </c>
      <c r="R65" s="172">
        <f>K65-O65</f>
        <v>0</v>
      </c>
      <c r="S65" s="173">
        <f>O65-K65</f>
        <v>0</v>
      </c>
    </row>
    <row r="66" spans="1:19" s="6" customFormat="1" ht="31.5" hidden="1">
      <c r="A66" s="49" t="s">
        <v>99</v>
      </c>
      <c r="B66" s="49" t="s">
        <v>57</v>
      </c>
      <c r="C66" s="52" t="s">
        <v>157</v>
      </c>
      <c r="D66" s="61" t="s">
        <v>27</v>
      </c>
      <c r="E66" s="101">
        <f t="shared" si="11"/>
        <v>0</v>
      </c>
      <c r="F66" s="101"/>
      <c r="G66" s="101"/>
      <c r="H66" s="101"/>
      <c r="I66" s="101"/>
      <c r="J66" s="101">
        <f t="shared" si="10"/>
        <v>0</v>
      </c>
      <c r="K66" s="101"/>
      <c r="L66" s="101"/>
      <c r="M66" s="101"/>
      <c r="N66" s="101"/>
      <c r="O66" s="101"/>
      <c r="P66" s="101">
        <f t="shared" si="6"/>
        <v>0</v>
      </c>
      <c r="R66" s="36">
        <f t="shared" si="3"/>
        <v>0</v>
      </c>
      <c r="S66" s="2">
        <f t="shared" si="2"/>
        <v>0</v>
      </c>
    </row>
    <row r="67" spans="1:19" s="6" customFormat="1" ht="36.75" customHeight="1" hidden="1">
      <c r="A67" s="49" t="s">
        <v>100</v>
      </c>
      <c r="B67" s="49" t="s">
        <v>21</v>
      </c>
      <c r="C67" s="52" t="s">
        <v>157</v>
      </c>
      <c r="D67" s="61" t="s">
        <v>63</v>
      </c>
      <c r="E67" s="101">
        <f t="shared" si="11"/>
        <v>0</v>
      </c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>
        <f t="shared" si="6"/>
        <v>0</v>
      </c>
      <c r="R67" s="36">
        <f t="shared" si="3"/>
        <v>0</v>
      </c>
      <c r="S67" s="2">
        <f t="shared" si="2"/>
        <v>0</v>
      </c>
    </row>
    <row r="68" spans="1:19" s="176" customFormat="1" ht="37.5" customHeight="1" hidden="1">
      <c r="A68" s="57" t="s">
        <v>120</v>
      </c>
      <c r="B68" s="57" t="s">
        <v>66</v>
      </c>
      <c r="C68" s="58" t="s">
        <v>157</v>
      </c>
      <c r="D68" s="180" t="s">
        <v>67</v>
      </c>
      <c r="E68" s="175">
        <f t="shared" si="11"/>
        <v>0</v>
      </c>
      <c r="F68" s="178"/>
      <c r="G68" s="178"/>
      <c r="H68" s="178"/>
      <c r="I68" s="178"/>
      <c r="J68" s="175">
        <f>L68+O68</f>
        <v>0</v>
      </c>
      <c r="K68" s="175"/>
      <c r="L68" s="178"/>
      <c r="M68" s="178"/>
      <c r="N68" s="178"/>
      <c r="O68" s="175"/>
      <c r="P68" s="175">
        <f>E68+J68</f>
        <v>0</v>
      </c>
      <c r="R68" s="172">
        <f t="shared" si="3"/>
        <v>0</v>
      </c>
      <c r="S68" s="173">
        <f t="shared" si="2"/>
        <v>0</v>
      </c>
    </row>
    <row r="69" spans="1:19" s="6" customFormat="1" ht="37.5" customHeight="1" hidden="1">
      <c r="A69" s="49" t="s">
        <v>189</v>
      </c>
      <c r="B69" s="49" t="s">
        <v>188</v>
      </c>
      <c r="C69" s="52" t="s">
        <v>157</v>
      </c>
      <c r="D69" s="14" t="s">
        <v>190</v>
      </c>
      <c r="E69" s="101">
        <f t="shared" si="11"/>
        <v>0</v>
      </c>
      <c r="F69" s="133"/>
      <c r="G69" s="133"/>
      <c r="H69" s="133"/>
      <c r="I69" s="133"/>
      <c r="J69" s="101"/>
      <c r="K69" s="101"/>
      <c r="L69" s="133"/>
      <c r="M69" s="133"/>
      <c r="N69" s="133"/>
      <c r="O69" s="101"/>
      <c r="P69" s="101">
        <f t="shared" si="6"/>
        <v>0</v>
      </c>
      <c r="R69" s="36">
        <f t="shared" si="3"/>
        <v>0</v>
      </c>
      <c r="S69" s="2">
        <f t="shared" si="2"/>
        <v>0</v>
      </c>
    </row>
    <row r="70" spans="1:19" s="162" customFormat="1" ht="42.75" customHeight="1" hidden="1">
      <c r="A70" s="167" t="s">
        <v>69</v>
      </c>
      <c r="B70" s="167" t="s">
        <v>68</v>
      </c>
      <c r="C70" s="168"/>
      <c r="D70" s="169" t="s">
        <v>323</v>
      </c>
      <c r="E70" s="183">
        <f t="shared" si="11"/>
        <v>0</v>
      </c>
      <c r="F70" s="170">
        <f aca="true" t="shared" si="12" ref="F70:O70">F71</f>
        <v>0</v>
      </c>
      <c r="G70" s="170">
        <f t="shared" si="12"/>
        <v>0</v>
      </c>
      <c r="H70" s="170">
        <f t="shared" si="12"/>
        <v>0</v>
      </c>
      <c r="I70" s="170">
        <f t="shared" si="12"/>
        <v>0</v>
      </c>
      <c r="J70" s="170">
        <f>J71</f>
        <v>0</v>
      </c>
      <c r="K70" s="170">
        <f t="shared" si="12"/>
        <v>0</v>
      </c>
      <c r="L70" s="170">
        <f t="shared" si="12"/>
        <v>0</v>
      </c>
      <c r="M70" s="170">
        <f t="shared" si="12"/>
        <v>0</v>
      </c>
      <c r="N70" s="170">
        <f t="shared" si="12"/>
        <v>0</v>
      </c>
      <c r="O70" s="170">
        <f t="shared" si="12"/>
        <v>0</v>
      </c>
      <c r="P70" s="170">
        <f>E70+J70</f>
        <v>0</v>
      </c>
      <c r="R70" s="172">
        <f t="shared" si="3"/>
        <v>0</v>
      </c>
      <c r="S70" s="173">
        <f t="shared" si="2"/>
        <v>0</v>
      </c>
    </row>
    <row r="71" spans="1:19" s="162" customFormat="1" ht="41.25" customHeight="1" hidden="1">
      <c r="A71" s="167" t="s">
        <v>70</v>
      </c>
      <c r="B71" s="167"/>
      <c r="C71" s="168"/>
      <c r="D71" s="184" t="s">
        <v>371</v>
      </c>
      <c r="E71" s="183">
        <f t="shared" si="11"/>
        <v>0</v>
      </c>
      <c r="F71" s="170">
        <f>SUM(F72:F82)</f>
        <v>0</v>
      </c>
      <c r="G71" s="170">
        <f>SUM(G72:G82)</f>
        <v>0</v>
      </c>
      <c r="H71" s="170">
        <f>SUM(H72:H82)</f>
        <v>0</v>
      </c>
      <c r="I71" s="170">
        <f>SUM(I72:I82)</f>
        <v>0</v>
      </c>
      <c r="J71" s="170">
        <f>L71+O71</f>
        <v>0</v>
      </c>
      <c r="K71" s="170">
        <f>SUM(K72:K82)</f>
        <v>0</v>
      </c>
      <c r="L71" s="170">
        <f>SUM(L72:L82)</f>
        <v>0</v>
      </c>
      <c r="M71" s="170">
        <f>SUM(M72:M82)</f>
        <v>0</v>
      </c>
      <c r="N71" s="170">
        <f>SUM(N72:N82)</f>
        <v>0</v>
      </c>
      <c r="O71" s="170">
        <f>SUM(O72:O82)</f>
        <v>0</v>
      </c>
      <c r="P71" s="170">
        <f>E71+J71</f>
        <v>0</v>
      </c>
      <c r="R71" s="172">
        <f t="shared" si="3"/>
        <v>0</v>
      </c>
      <c r="S71" s="173">
        <f t="shared" si="2"/>
        <v>0</v>
      </c>
    </row>
    <row r="72" spans="1:19" ht="72" customHeight="1" hidden="1">
      <c r="A72" s="185" t="s">
        <v>73</v>
      </c>
      <c r="B72" s="185" t="s">
        <v>72</v>
      </c>
      <c r="C72" s="186" t="s">
        <v>33</v>
      </c>
      <c r="D72" s="174" t="s">
        <v>239</v>
      </c>
      <c r="E72" s="178">
        <f t="shared" si="11"/>
        <v>0</v>
      </c>
      <c r="F72" s="178"/>
      <c r="G72" s="178"/>
      <c r="H72" s="178"/>
      <c r="I72" s="178"/>
      <c r="J72" s="175">
        <f>L72+O72</f>
        <v>0</v>
      </c>
      <c r="K72" s="175"/>
      <c r="L72" s="175"/>
      <c r="M72" s="175"/>
      <c r="N72" s="175"/>
      <c r="O72" s="175"/>
      <c r="P72" s="175">
        <f t="shared" si="6"/>
        <v>0</v>
      </c>
      <c r="R72" s="172">
        <f t="shared" si="3"/>
        <v>0</v>
      </c>
      <c r="S72" s="173">
        <f t="shared" si="2"/>
        <v>0</v>
      </c>
    </row>
    <row r="73" spans="1:19" ht="62.25" customHeight="1" hidden="1">
      <c r="A73" s="49" t="s">
        <v>419</v>
      </c>
      <c r="B73" s="49" t="s">
        <v>49</v>
      </c>
      <c r="C73" s="52" t="s">
        <v>40</v>
      </c>
      <c r="D73" s="14" t="s">
        <v>81</v>
      </c>
      <c r="E73" s="178">
        <f t="shared" si="11"/>
        <v>0</v>
      </c>
      <c r="F73" s="178"/>
      <c r="G73" s="178"/>
      <c r="H73" s="178"/>
      <c r="I73" s="178"/>
      <c r="J73" s="175"/>
      <c r="K73" s="175"/>
      <c r="L73" s="175"/>
      <c r="M73" s="175"/>
      <c r="N73" s="175"/>
      <c r="O73" s="175"/>
      <c r="P73" s="175">
        <f t="shared" si="6"/>
        <v>0</v>
      </c>
      <c r="R73" s="172"/>
      <c r="S73" s="173"/>
    </row>
    <row r="74" spans="1:19" s="1" customFormat="1" ht="15.75" hidden="1">
      <c r="A74" s="49" t="s">
        <v>192</v>
      </c>
      <c r="B74" s="49" t="s">
        <v>191</v>
      </c>
      <c r="C74" s="52" t="s">
        <v>36</v>
      </c>
      <c r="D74" s="13" t="s">
        <v>193</v>
      </c>
      <c r="E74" s="133">
        <f t="shared" si="11"/>
        <v>0</v>
      </c>
      <c r="F74" s="133"/>
      <c r="G74" s="133"/>
      <c r="H74" s="133"/>
      <c r="I74" s="133"/>
      <c r="J74" s="101"/>
      <c r="K74" s="101"/>
      <c r="L74" s="101"/>
      <c r="M74" s="101"/>
      <c r="N74" s="101"/>
      <c r="O74" s="101"/>
      <c r="P74" s="101">
        <f t="shared" si="6"/>
        <v>0</v>
      </c>
      <c r="R74" s="36">
        <f t="shared" si="3"/>
        <v>0</v>
      </c>
      <c r="S74" s="2">
        <f t="shared" si="2"/>
        <v>0</v>
      </c>
    </row>
    <row r="75" spans="1:19" s="1" customFormat="1" ht="37.5" customHeight="1" hidden="1">
      <c r="A75" s="49" t="s">
        <v>71</v>
      </c>
      <c r="B75" s="49" t="s">
        <v>60</v>
      </c>
      <c r="C75" s="52" t="s">
        <v>36</v>
      </c>
      <c r="D75" s="14" t="s">
        <v>29</v>
      </c>
      <c r="E75" s="133">
        <f t="shared" si="11"/>
        <v>0</v>
      </c>
      <c r="F75" s="133"/>
      <c r="G75" s="101"/>
      <c r="H75" s="101"/>
      <c r="I75" s="101"/>
      <c r="J75" s="101">
        <f>L75+O75</f>
        <v>0</v>
      </c>
      <c r="K75" s="101"/>
      <c r="L75" s="101"/>
      <c r="M75" s="101"/>
      <c r="N75" s="101"/>
      <c r="O75" s="101"/>
      <c r="P75" s="101">
        <f>E75+J75</f>
        <v>0</v>
      </c>
      <c r="R75" s="36">
        <f t="shared" si="3"/>
        <v>0</v>
      </c>
      <c r="S75" s="2">
        <f t="shared" si="2"/>
        <v>0</v>
      </c>
    </row>
    <row r="76" spans="1:19" s="1" customFormat="1" ht="48.75" customHeight="1" hidden="1">
      <c r="A76" s="49" t="s">
        <v>210</v>
      </c>
      <c r="B76" s="49" t="s">
        <v>211</v>
      </c>
      <c r="C76" s="52" t="s">
        <v>36</v>
      </c>
      <c r="D76" s="14" t="s">
        <v>212</v>
      </c>
      <c r="E76" s="133">
        <f t="shared" si="11"/>
        <v>0</v>
      </c>
      <c r="F76" s="133"/>
      <c r="G76" s="101"/>
      <c r="H76" s="101"/>
      <c r="I76" s="101"/>
      <c r="J76" s="101"/>
      <c r="K76" s="101"/>
      <c r="L76" s="101"/>
      <c r="M76" s="101"/>
      <c r="N76" s="101"/>
      <c r="O76" s="101"/>
      <c r="P76" s="101">
        <f>E76+J76</f>
        <v>0</v>
      </c>
      <c r="R76" s="36">
        <f t="shared" si="3"/>
        <v>0</v>
      </c>
      <c r="S76" s="2">
        <f t="shared" si="2"/>
        <v>0</v>
      </c>
    </row>
    <row r="77" spans="1:19" s="1" customFormat="1" ht="47.25" hidden="1">
      <c r="A77" s="49" t="s">
        <v>195</v>
      </c>
      <c r="B77" s="49" t="s">
        <v>196</v>
      </c>
      <c r="C77" s="52" t="s">
        <v>39</v>
      </c>
      <c r="D77" s="14" t="s">
        <v>197</v>
      </c>
      <c r="E77" s="133">
        <f t="shared" si="11"/>
        <v>0</v>
      </c>
      <c r="F77" s="133"/>
      <c r="G77" s="101"/>
      <c r="H77" s="101"/>
      <c r="I77" s="101"/>
      <c r="J77" s="101"/>
      <c r="K77" s="101"/>
      <c r="L77" s="101"/>
      <c r="M77" s="101"/>
      <c r="N77" s="101"/>
      <c r="O77" s="101"/>
      <c r="P77" s="101">
        <f>E77+J77</f>
        <v>0</v>
      </c>
      <c r="R77" s="36">
        <f t="shared" si="3"/>
        <v>0</v>
      </c>
      <c r="S77" s="2">
        <f t="shared" si="2"/>
        <v>0</v>
      </c>
    </row>
    <row r="78" spans="1:19" s="1" customFormat="1" ht="79.5" customHeight="1" hidden="1">
      <c r="A78" s="49" t="s">
        <v>74</v>
      </c>
      <c r="B78" s="49" t="s">
        <v>56</v>
      </c>
      <c r="C78" s="52" t="s">
        <v>37</v>
      </c>
      <c r="D78" s="14" t="s">
        <v>18</v>
      </c>
      <c r="E78" s="133">
        <f t="shared" si="11"/>
        <v>0</v>
      </c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01">
        <f aca="true" t="shared" si="13" ref="P78:P125">E78+J78</f>
        <v>0</v>
      </c>
      <c r="R78" s="36">
        <f t="shared" si="3"/>
        <v>0</v>
      </c>
      <c r="S78" s="2">
        <f t="shared" si="2"/>
        <v>0</v>
      </c>
    </row>
    <row r="79" spans="1:19" s="1" customFormat="1" ht="28.5" customHeight="1" hidden="1">
      <c r="A79" s="49" t="s">
        <v>17</v>
      </c>
      <c r="B79" s="49" t="s">
        <v>7</v>
      </c>
      <c r="C79" s="52" t="s">
        <v>22</v>
      </c>
      <c r="D79" s="14" t="s">
        <v>23</v>
      </c>
      <c r="E79" s="144">
        <f t="shared" si="11"/>
        <v>0</v>
      </c>
      <c r="F79" s="144"/>
      <c r="G79" s="17"/>
      <c r="H79" s="17"/>
      <c r="I79" s="17"/>
      <c r="J79" s="17">
        <f>L79+O79</f>
        <v>0</v>
      </c>
      <c r="K79" s="17"/>
      <c r="L79" s="17"/>
      <c r="M79" s="17"/>
      <c r="N79" s="17"/>
      <c r="O79" s="17"/>
      <c r="P79" s="17">
        <f t="shared" si="13"/>
        <v>0</v>
      </c>
      <c r="R79" s="36">
        <f t="shared" si="3"/>
        <v>0</v>
      </c>
      <c r="S79" s="65">
        <f t="shared" si="2"/>
        <v>0</v>
      </c>
    </row>
    <row r="80" spans="1:19" s="1" customFormat="1" ht="69.75" customHeight="1" hidden="1">
      <c r="A80" s="49" t="s">
        <v>422</v>
      </c>
      <c r="B80" s="49" t="s">
        <v>423</v>
      </c>
      <c r="C80" s="52" t="s">
        <v>36</v>
      </c>
      <c r="D80" s="14" t="s">
        <v>424</v>
      </c>
      <c r="E80" s="133">
        <f t="shared" si="11"/>
        <v>0</v>
      </c>
      <c r="F80" s="133"/>
      <c r="G80" s="101"/>
      <c r="H80" s="101"/>
      <c r="I80" s="101"/>
      <c r="J80" s="101"/>
      <c r="K80" s="101"/>
      <c r="L80" s="101"/>
      <c r="M80" s="101"/>
      <c r="N80" s="101"/>
      <c r="O80" s="101"/>
      <c r="P80" s="101">
        <f>E80+J80</f>
        <v>0</v>
      </c>
      <c r="R80" s="36"/>
      <c r="S80" s="65"/>
    </row>
    <row r="81" spans="1:19" s="1" customFormat="1" ht="42.75" customHeight="1" hidden="1">
      <c r="A81" s="49" t="s">
        <v>19</v>
      </c>
      <c r="B81" s="49" t="s">
        <v>8</v>
      </c>
      <c r="C81" s="52" t="s">
        <v>38</v>
      </c>
      <c r="D81" s="53" t="s">
        <v>9</v>
      </c>
      <c r="E81" s="133">
        <f t="shared" si="11"/>
        <v>0</v>
      </c>
      <c r="F81" s="133"/>
      <c r="G81" s="133"/>
      <c r="H81" s="133"/>
      <c r="I81" s="133"/>
      <c r="J81" s="101">
        <f>L81+O81</f>
        <v>0</v>
      </c>
      <c r="K81" s="133"/>
      <c r="L81" s="133"/>
      <c r="M81" s="133"/>
      <c r="N81" s="133"/>
      <c r="O81" s="133"/>
      <c r="P81" s="101">
        <f>E81+J81</f>
        <v>0</v>
      </c>
      <c r="R81" s="36">
        <f t="shared" si="3"/>
        <v>0</v>
      </c>
      <c r="S81" s="65">
        <f t="shared" si="2"/>
        <v>0</v>
      </c>
    </row>
    <row r="82" spans="1:19" s="1" customFormat="1" ht="94.5" hidden="1">
      <c r="A82" s="49" t="s">
        <v>372</v>
      </c>
      <c r="B82" s="49" t="s">
        <v>10</v>
      </c>
      <c r="C82" s="56" t="s">
        <v>46</v>
      </c>
      <c r="D82" s="150" t="s">
        <v>147</v>
      </c>
      <c r="E82" s="133">
        <f>F82+I82</f>
        <v>0</v>
      </c>
      <c r="F82" s="133"/>
      <c r="G82" s="133"/>
      <c r="H82" s="133"/>
      <c r="I82" s="133"/>
      <c r="J82" s="101">
        <f>L82+O82</f>
        <v>0</v>
      </c>
      <c r="K82" s="133"/>
      <c r="L82" s="133"/>
      <c r="M82" s="133"/>
      <c r="N82" s="133"/>
      <c r="O82" s="133"/>
      <c r="P82" s="101">
        <f>E82+J82</f>
        <v>0</v>
      </c>
      <c r="R82" s="36">
        <f t="shared" si="3"/>
        <v>0</v>
      </c>
      <c r="S82" s="65">
        <f t="shared" si="2"/>
        <v>0</v>
      </c>
    </row>
    <row r="83" spans="1:19" s="162" customFormat="1" ht="46.5" customHeight="1">
      <c r="A83" s="167" t="s">
        <v>102</v>
      </c>
      <c r="B83" s="167" t="s">
        <v>101</v>
      </c>
      <c r="C83" s="168"/>
      <c r="D83" s="169" t="s">
        <v>176</v>
      </c>
      <c r="E83" s="170">
        <f>E84</f>
        <v>0</v>
      </c>
      <c r="F83" s="170">
        <f>F84</f>
        <v>-3000000</v>
      </c>
      <c r="G83" s="170">
        <f>G84</f>
        <v>0</v>
      </c>
      <c r="H83" s="170">
        <f>H84</f>
        <v>0</v>
      </c>
      <c r="I83" s="170">
        <f>I84</f>
        <v>3000000</v>
      </c>
      <c r="J83" s="183">
        <f aca="true" t="shared" si="14" ref="J83:J106">L83+O83</f>
        <v>0</v>
      </c>
      <c r="K83" s="170">
        <f>K84</f>
        <v>0</v>
      </c>
      <c r="L83" s="170">
        <f>L84</f>
        <v>0</v>
      </c>
      <c r="M83" s="170">
        <f>M84</f>
        <v>0</v>
      </c>
      <c r="N83" s="170">
        <f>N84</f>
        <v>0</v>
      </c>
      <c r="O83" s="170">
        <f>O84</f>
        <v>0</v>
      </c>
      <c r="P83" s="170">
        <f>E83+J83</f>
        <v>0</v>
      </c>
      <c r="R83" s="172">
        <f>Q83+P83</f>
        <v>0</v>
      </c>
      <c r="S83" s="173">
        <f t="shared" si="2"/>
        <v>0</v>
      </c>
    </row>
    <row r="84" spans="1:19" s="162" customFormat="1" ht="47.25" customHeight="1">
      <c r="A84" s="167" t="s">
        <v>103</v>
      </c>
      <c r="B84" s="167"/>
      <c r="C84" s="168"/>
      <c r="D84" s="169" t="s">
        <v>177</v>
      </c>
      <c r="E84" s="170">
        <f aca="true" t="shared" si="15" ref="E84:E95">F84+I84</f>
        <v>0</v>
      </c>
      <c r="F84" s="170">
        <f>SUM(F85:F106)</f>
        <v>-3000000</v>
      </c>
      <c r="G84" s="170">
        <f>SUM(G85:G106)</f>
        <v>0</v>
      </c>
      <c r="H84" s="170">
        <f>SUM(H85:H106)</f>
        <v>0</v>
      </c>
      <c r="I84" s="170">
        <f>SUM(I85:I106)</f>
        <v>3000000</v>
      </c>
      <c r="J84" s="183">
        <f>L84+O84</f>
        <v>0</v>
      </c>
      <c r="K84" s="170">
        <f>SUM(K85:K106)</f>
        <v>0</v>
      </c>
      <c r="L84" s="170">
        <f>SUM(L85:L106)</f>
        <v>0</v>
      </c>
      <c r="M84" s="170">
        <f>SUM(M85:M106)</f>
        <v>0</v>
      </c>
      <c r="N84" s="170">
        <f>SUM(N85:N106)</f>
        <v>0</v>
      </c>
      <c r="O84" s="170">
        <f>SUM(O85:O106)</f>
        <v>0</v>
      </c>
      <c r="P84" s="170">
        <f>E84+J84</f>
        <v>0</v>
      </c>
      <c r="Q84" s="144"/>
      <c r="R84" s="172">
        <f t="shared" si="3"/>
        <v>0</v>
      </c>
      <c r="S84" s="173">
        <f t="shared" si="2"/>
        <v>0</v>
      </c>
    </row>
    <row r="85" spans="1:19" ht="59.25" customHeight="1" hidden="1">
      <c r="A85" s="57" t="s">
        <v>104</v>
      </c>
      <c r="B85" s="57" t="s">
        <v>72</v>
      </c>
      <c r="C85" s="58" t="s">
        <v>33</v>
      </c>
      <c r="D85" s="174" t="s">
        <v>239</v>
      </c>
      <c r="E85" s="178">
        <f t="shared" si="15"/>
        <v>0</v>
      </c>
      <c r="F85" s="178"/>
      <c r="G85" s="178"/>
      <c r="H85" s="178"/>
      <c r="I85" s="178"/>
      <c r="J85" s="178">
        <f t="shared" si="14"/>
        <v>0</v>
      </c>
      <c r="K85" s="178"/>
      <c r="L85" s="178"/>
      <c r="M85" s="178"/>
      <c r="N85" s="178"/>
      <c r="O85" s="178"/>
      <c r="P85" s="175">
        <f t="shared" si="13"/>
        <v>0</v>
      </c>
      <c r="Q85" s="160">
        <v>2300000</v>
      </c>
      <c r="R85" s="172">
        <f t="shared" si="3"/>
        <v>0</v>
      </c>
      <c r="S85" s="173">
        <f t="shared" si="2"/>
        <v>0</v>
      </c>
    </row>
    <row r="86" spans="1:19" ht="23.25" customHeight="1" hidden="1">
      <c r="A86" s="57" t="s">
        <v>219</v>
      </c>
      <c r="B86" s="57" t="s">
        <v>49</v>
      </c>
      <c r="C86" s="58" t="s">
        <v>40</v>
      </c>
      <c r="D86" s="180" t="s">
        <v>81</v>
      </c>
      <c r="E86" s="178">
        <f t="shared" si="15"/>
        <v>0</v>
      </c>
      <c r="F86" s="178"/>
      <c r="G86" s="178"/>
      <c r="H86" s="178"/>
      <c r="I86" s="178"/>
      <c r="J86" s="178">
        <f>L86+O86</f>
        <v>0</v>
      </c>
      <c r="K86" s="178"/>
      <c r="L86" s="178"/>
      <c r="M86" s="178"/>
      <c r="N86" s="178"/>
      <c r="O86" s="178"/>
      <c r="P86" s="175">
        <f>E86+J86</f>
        <v>0</v>
      </c>
      <c r="R86" s="172">
        <f t="shared" si="3"/>
        <v>0</v>
      </c>
      <c r="S86" s="173">
        <f t="shared" si="2"/>
        <v>0</v>
      </c>
    </row>
    <row r="87" spans="1:19" s="1" customFormat="1" ht="29.25" customHeight="1" hidden="1">
      <c r="A87" s="49" t="s">
        <v>16</v>
      </c>
      <c r="B87" s="49" t="s">
        <v>7</v>
      </c>
      <c r="C87" s="52" t="s">
        <v>22</v>
      </c>
      <c r="D87" s="14" t="s">
        <v>23</v>
      </c>
      <c r="E87" s="17">
        <f t="shared" si="15"/>
        <v>0</v>
      </c>
      <c r="F87" s="17"/>
      <c r="G87" s="17"/>
      <c r="H87" s="17"/>
      <c r="I87" s="17"/>
      <c r="J87" s="17">
        <f t="shared" si="14"/>
        <v>0</v>
      </c>
      <c r="K87" s="17"/>
      <c r="L87" s="17"/>
      <c r="M87" s="17"/>
      <c r="N87" s="17"/>
      <c r="O87" s="17"/>
      <c r="P87" s="17">
        <f t="shared" si="13"/>
        <v>0</v>
      </c>
      <c r="R87" s="36">
        <f t="shared" si="3"/>
        <v>0</v>
      </c>
      <c r="S87" s="65">
        <f t="shared" si="2"/>
        <v>0</v>
      </c>
    </row>
    <row r="88" spans="1:19" s="1" customFormat="1" ht="37.5" customHeight="1" hidden="1">
      <c r="A88" s="49" t="s">
        <v>116</v>
      </c>
      <c r="B88" s="49" t="s">
        <v>117</v>
      </c>
      <c r="C88" s="50" t="s">
        <v>45</v>
      </c>
      <c r="D88" s="13" t="s">
        <v>118</v>
      </c>
      <c r="E88" s="101">
        <f t="shared" si="15"/>
        <v>0</v>
      </c>
      <c r="F88" s="101"/>
      <c r="G88" s="101"/>
      <c r="H88" s="101"/>
      <c r="I88" s="101"/>
      <c r="J88" s="101">
        <f t="shared" si="14"/>
        <v>0</v>
      </c>
      <c r="K88" s="101"/>
      <c r="L88" s="101"/>
      <c r="M88" s="101"/>
      <c r="N88" s="101"/>
      <c r="O88" s="101"/>
      <c r="P88" s="101">
        <f>E88+J88</f>
        <v>0</v>
      </c>
      <c r="R88" s="36">
        <f t="shared" si="3"/>
        <v>0</v>
      </c>
      <c r="S88" s="65">
        <f>O88-K88</f>
        <v>0</v>
      </c>
    </row>
    <row r="89" spans="1:19" ht="29.25" customHeight="1" hidden="1">
      <c r="A89" s="57" t="s">
        <v>373</v>
      </c>
      <c r="B89" s="57" t="s">
        <v>374</v>
      </c>
      <c r="C89" s="188" t="s">
        <v>45</v>
      </c>
      <c r="D89" s="182" t="s">
        <v>375</v>
      </c>
      <c r="E89" s="175">
        <f t="shared" si="15"/>
        <v>0</v>
      </c>
      <c r="F89" s="175"/>
      <c r="G89" s="175"/>
      <c r="H89" s="175"/>
      <c r="I89" s="175"/>
      <c r="J89" s="178">
        <f>L89+O89</f>
        <v>0</v>
      </c>
      <c r="K89" s="175"/>
      <c r="L89" s="175"/>
      <c r="M89" s="175"/>
      <c r="N89" s="175"/>
      <c r="O89" s="175"/>
      <c r="P89" s="175">
        <f>E89+J89</f>
        <v>0</v>
      </c>
      <c r="R89" s="172"/>
      <c r="S89" s="173"/>
    </row>
    <row r="90" spans="1:19" ht="31.5" hidden="1">
      <c r="A90" s="57" t="s">
        <v>376</v>
      </c>
      <c r="B90" s="57" t="s">
        <v>377</v>
      </c>
      <c r="C90" s="188" t="s">
        <v>45</v>
      </c>
      <c r="D90" s="182" t="s">
        <v>378</v>
      </c>
      <c r="E90" s="175">
        <f t="shared" si="15"/>
        <v>0</v>
      </c>
      <c r="F90" s="175"/>
      <c r="G90" s="175"/>
      <c r="H90" s="175"/>
      <c r="I90" s="175"/>
      <c r="J90" s="178">
        <f>L90+O90</f>
        <v>0</v>
      </c>
      <c r="K90" s="175"/>
      <c r="L90" s="175"/>
      <c r="M90" s="175"/>
      <c r="N90" s="175"/>
      <c r="O90" s="175"/>
      <c r="P90" s="175">
        <f>E90+J90</f>
        <v>0</v>
      </c>
      <c r="R90" s="172"/>
      <c r="S90" s="173"/>
    </row>
    <row r="91" spans="1:19" ht="26.25" customHeight="1" hidden="1">
      <c r="A91" s="57" t="s">
        <v>107</v>
      </c>
      <c r="B91" s="57" t="s">
        <v>62</v>
      </c>
      <c r="C91" s="58" t="s">
        <v>45</v>
      </c>
      <c r="D91" s="74" t="s">
        <v>108</v>
      </c>
      <c r="E91" s="175">
        <f t="shared" si="15"/>
        <v>0</v>
      </c>
      <c r="F91" s="178"/>
      <c r="G91" s="178"/>
      <c r="H91" s="178"/>
      <c r="I91" s="178"/>
      <c r="J91" s="178">
        <f>L91+O91</f>
        <v>0</v>
      </c>
      <c r="K91" s="175"/>
      <c r="L91" s="178"/>
      <c r="M91" s="178"/>
      <c r="N91" s="178"/>
      <c r="O91" s="175"/>
      <c r="P91" s="175">
        <f>E91+J91</f>
        <v>0</v>
      </c>
      <c r="R91" s="172">
        <f>K91-O91</f>
        <v>0</v>
      </c>
      <c r="S91" s="173">
        <f>O91-K91</f>
        <v>0</v>
      </c>
    </row>
    <row r="92" spans="1:19" s="1" customFormat="1" ht="90" customHeight="1" hidden="1">
      <c r="A92" s="49" t="s">
        <v>128</v>
      </c>
      <c r="B92" s="49" t="s">
        <v>129</v>
      </c>
      <c r="C92" s="52" t="s">
        <v>127</v>
      </c>
      <c r="D92" s="53" t="s">
        <v>130</v>
      </c>
      <c r="E92" s="101">
        <f t="shared" si="15"/>
        <v>0</v>
      </c>
      <c r="F92" s="133"/>
      <c r="G92" s="133"/>
      <c r="H92" s="133"/>
      <c r="I92" s="133"/>
      <c r="J92" s="133">
        <f t="shared" si="14"/>
        <v>0</v>
      </c>
      <c r="K92" s="101"/>
      <c r="L92" s="133"/>
      <c r="M92" s="133"/>
      <c r="N92" s="133"/>
      <c r="O92" s="101"/>
      <c r="P92" s="101">
        <f t="shared" si="13"/>
        <v>0</v>
      </c>
      <c r="R92" s="36">
        <f aca="true" t="shared" si="16" ref="R92:R137">K92-O92</f>
        <v>0</v>
      </c>
      <c r="S92" s="65">
        <f aca="true" t="shared" si="17" ref="S92:S138">O92-K92</f>
        <v>0</v>
      </c>
    </row>
    <row r="93" spans="1:19" ht="32.25" customHeight="1" hidden="1">
      <c r="A93" s="57" t="s">
        <v>124</v>
      </c>
      <c r="B93" s="57" t="s">
        <v>125</v>
      </c>
      <c r="C93" s="58" t="s">
        <v>127</v>
      </c>
      <c r="D93" s="74" t="s">
        <v>126</v>
      </c>
      <c r="E93" s="175">
        <f t="shared" si="15"/>
        <v>0</v>
      </c>
      <c r="F93" s="178"/>
      <c r="G93" s="178"/>
      <c r="H93" s="178"/>
      <c r="I93" s="178"/>
      <c r="J93" s="133">
        <f t="shared" si="14"/>
        <v>0</v>
      </c>
      <c r="K93" s="175"/>
      <c r="L93" s="178"/>
      <c r="M93" s="178"/>
      <c r="N93" s="178"/>
      <c r="O93" s="175"/>
      <c r="P93" s="175">
        <f t="shared" si="13"/>
        <v>0</v>
      </c>
      <c r="R93" s="172">
        <f t="shared" si="16"/>
        <v>0</v>
      </c>
      <c r="S93" s="173">
        <f t="shared" si="17"/>
        <v>0</v>
      </c>
    </row>
    <row r="94" spans="1:19" s="1" customFormat="1" ht="32.25" customHeight="1" hidden="1">
      <c r="A94" s="57" t="s">
        <v>204</v>
      </c>
      <c r="B94" s="59" t="s">
        <v>5</v>
      </c>
      <c r="C94" s="59" t="s">
        <v>153</v>
      </c>
      <c r="D94" s="179" t="s">
        <v>6</v>
      </c>
      <c r="E94" s="101">
        <f t="shared" si="15"/>
        <v>0</v>
      </c>
      <c r="F94" s="151"/>
      <c r="G94" s="133"/>
      <c r="H94" s="133"/>
      <c r="I94" s="133"/>
      <c r="J94" s="133">
        <f t="shared" si="14"/>
        <v>0</v>
      </c>
      <c r="K94" s="101"/>
      <c r="L94" s="133"/>
      <c r="M94" s="133"/>
      <c r="N94" s="133"/>
      <c r="O94" s="101"/>
      <c r="P94" s="101">
        <f t="shared" si="13"/>
        <v>0</v>
      </c>
      <c r="R94" s="36">
        <f t="shared" si="16"/>
        <v>0</v>
      </c>
      <c r="S94" s="65">
        <f t="shared" si="17"/>
        <v>0</v>
      </c>
    </row>
    <row r="95" spans="1:19" ht="28.5" customHeight="1" hidden="1">
      <c r="A95" s="59" t="s">
        <v>0</v>
      </c>
      <c r="B95" s="59" t="s">
        <v>131</v>
      </c>
      <c r="C95" s="189" t="s">
        <v>106</v>
      </c>
      <c r="D95" s="182" t="s">
        <v>152</v>
      </c>
      <c r="E95" s="175">
        <f t="shared" si="15"/>
        <v>0</v>
      </c>
      <c r="F95" s="178"/>
      <c r="G95" s="178"/>
      <c r="H95" s="178"/>
      <c r="I95" s="178"/>
      <c r="J95" s="133">
        <f t="shared" si="14"/>
        <v>0</v>
      </c>
      <c r="K95" s="175"/>
      <c r="L95" s="175"/>
      <c r="M95" s="175"/>
      <c r="N95" s="175"/>
      <c r="O95" s="175"/>
      <c r="P95" s="175">
        <f t="shared" si="13"/>
        <v>0</v>
      </c>
      <c r="R95" s="172">
        <f t="shared" si="16"/>
        <v>0</v>
      </c>
      <c r="S95" s="173">
        <f t="shared" si="17"/>
        <v>0</v>
      </c>
    </row>
    <row r="96" spans="1:19" s="1" customFormat="1" ht="42.75" customHeight="1" hidden="1">
      <c r="A96" s="49" t="s">
        <v>171</v>
      </c>
      <c r="B96" s="52" t="s">
        <v>133</v>
      </c>
      <c r="C96" s="52" t="s">
        <v>106</v>
      </c>
      <c r="D96" s="75" t="s">
        <v>202</v>
      </c>
      <c r="E96" s="101"/>
      <c r="F96" s="133"/>
      <c r="G96" s="133"/>
      <c r="H96" s="133"/>
      <c r="I96" s="133"/>
      <c r="J96" s="133">
        <f t="shared" si="14"/>
        <v>0</v>
      </c>
      <c r="K96" s="101"/>
      <c r="L96" s="133"/>
      <c r="M96" s="133"/>
      <c r="N96" s="133"/>
      <c r="O96" s="101"/>
      <c r="P96" s="101">
        <f t="shared" si="13"/>
        <v>0</v>
      </c>
      <c r="R96" s="36">
        <f t="shared" si="16"/>
        <v>0</v>
      </c>
      <c r="S96" s="65">
        <f t="shared" si="17"/>
        <v>0</v>
      </c>
    </row>
    <row r="97" spans="1:19" s="1" customFormat="1" ht="36.75" customHeight="1" hidden="1">
      <c r="A97" s="49" t="s">
        <v>218</v>
      </c>
      <c r="B97" s="56" t="s">
        <v>105</v>
      </c>
      <c r="C97" s="56" t="s">
        <v>106</v>
      </c>
      <c r="D97" s="66" t="s">
        <v>248</v>
      </c>
      <c r="E97" s="133">
        <f>F97+I97</f>
        <v>0</v>
      </c>
      <c r="F97" s="133"/>
      <c r="G97" s="133"/>
      <c r="H97" s="133"/>
      <c r="I97" s="133"/>
      <c r="J97" s="133">
        <f t="shared" si="14"/>
        <v>0</v>
      </c>
      <c r="K97" s="133"/>
      <c r="L97" s="133"/>
      <c r="M97" s="133"/>
      <c r="N97" s="133"/>
      <c r="O97" s="133"/>
      <c r="P97" s="101">
        <f>E97+J97</f>
        <v>0</v>
      </c>
      <c r="R97" s="36">
        <f t="shared" si="16"/>
        <v>0</v>
      </c>
      <c r="S97" s="65">
        <f t="shared" si="17"/>
        <v>0</v>
      </c>
    </row>
    <row r="98" spans="1:19" ht="46.5" customHeight="1">
      <c r="A98" s="57" t="s">
        <v>1</v>
      </c>
      <c r="B98" s="57" t="s">
        <v>2</v>
      </c>
      <c r="C98" s="188" t="s">
        <v>3</v>
      </c>
      <c r="D98" s="182" t="s">
        <v>4</v>
      </c>
      <c r="E98" s="175">
        <f aca="true" t="shared" si="18" ref="E98:E135">F98+I98</f>
        <v>0</v>
      </c>
      <c r="F98" s="178">
        <v>-3000000</v>
      </c>
      <c r="G98" s="178"/>
      <c r="H98" s="178"/>
      <c r="I98" s="178">
        <v>3000000</v>
      </c>
      <c r="J98" s="133">
        <f t="shared" si="14"/>
        <v>0</v>
      </c>
      <c r="K98" s="175"/>
      <c r="L98" s="178"/>
      <c r="M98" s="178"/>
      <c r="N98" s="178"/>
      <c r="O98" s="175"/>
      <c r="P98" s="175">
        <f t="shared" si="13"/>
        <v>0</v>
      </c>
      <c r="R98" s="172">
        <f t="shared" si="16"/>
        <v>0</v>
      </c>
      <c r="S98" s="173">
        <f t="shared" si="17"/>
        <v>0</v>
      </c>
    </row>
    <row r="99" spans="1:19" s="1" customFormat="1" ht="35.25" customHeight="1" hidden="1">
      <c r="A99" s="57" t="s">
        <v>1</v>
      </c>
      <c r="B99" s="57" t="s">
        <v>2</v>
      </c>
      <c r="C99" s="188" t="s">
        <v>3</v>
      </c>
      <c r="D99" s="182" t="s">
        <v>4</v>
      </c>
      <c r="E99" s="175">
        <f t="shared" si="18"/>
        <v>0</v>
      </c>
      <c r="F99" s="101"/>
      <c r="G99" s="101"/>
      <c r="H99" s="101"/>
      <c r="I99" s="101"/>
      <c r="J99" s="133">
        <f t="shared" si="14"/>
        <v>0</v>
      </c>
      <c r="K99" s="101"/>
      <c r="L99" s="101"/>
      <c r="M99" s="101"/>
      <c r="N99" s="101"/>
      <c r="O99" s="101"/>
      <c r="P99" s="101">
        <f t="shared" si="13"/>
        <v>0</v>
      </c>
      <c r="R99" s="36">
        <f t="shared" si="16"/>
        <v>0</v>
      </c>
      <c r="S99" s="65">
        <f t="shared" si="17"/>
        <v>0</v>
      </c>
    </row>
    <row r="100" spans="1:19" s="1" customFormat="1" ht="37.5" customHeight="1" hidden="1">
      <c r="A100" s="57" t="s">
        <v>1</v>
      </c>
      <c r="B100" s="57" t="s">
        <v>2</v>
      </c>
      <c r="C100" s="188" t="s">
        <v>3</v>
      </c>
      <c r="D100" s="182" t="s">
        <v>4</v>
      </c>
      <c r="E100" s="175">
        <f t="shared" si="18"/>
        <v>0</v>
      </c>
      <c r="F100" s="133"/>
      <c r="G100" s="133"/>
      <c r="H100" s="133"/>
      <c r="I100" s="133"/>
      <c r="J100" s="133">
        <f t="shared" si="14"/>
        <v>0</v>
      </c>
      <c r="K100" s="133"/>
      <c r="L100" s="133"/>
      <c r="M100" s="133"/>
      <c r="N100" s="133"/>
      <c r="O100" s="133"/>
      <c r="P100" s="101">
        <f>E100+J100</f>
        <v>0</v>
      </c>
      <c r="R100" s="36">
        <f t="shared" si="16"/>
        <v>0</v>
      </c>
      <c r="S100" s="65">
        <f t="shared" si="17"/>
        <v>0</v>
      </c>
    </row>
    <row r="101" spans="1:19" s="1" customFormat="1" ht="32.25" customHeight="1" hidden="1">
      <c r="A101" s="57" t="s">
        <v>1</v>
      </c>
      <c r="B101" s="57" t="s">
        <v>2</v>
      </c>
      <c r="C101" s="188" t="s">
        <v>3</v>
      </c>
      <c r="D101" s="182" t="s">
        <v>4</v>
      </c>
      <c r="E101" s="175">
        <f t="shared" si="18"/>
        <v>0</v>
      </c>
      <c r="F101" s="17"/>
      <c r="G101" s="17"/>
      <c r="H101" s="17"/>
      <c r="I101" s="17"/>
      <c r="J101" s="144">
        <f t="shared" si="14"/>
        <v>0</v>
      </c>
      <c r="K101" s="17"/>
      <c r="L101" s="17"/>
      <c r="M101" s="17"/>
      <c r="N101" s="17"/>
      <c r="O101" s="17"/>
      <c r="P101" s="17">
        <f t="shared" si="13"/>
        <v>0</v>
      </c>
      <c r="R101" s="36">
        <f t="shared" si="16"/>
        <v>0</v>
      </c>
      <c r="S101" s="65">
        <f t="shared" si="17"/>
        <v>0</v>
      </c>
    </row>
    <row r="102" spans="1:19" s="1" customFormat="1" ht="32.25" customHeight="1" hidden="1">
      <c r="A102" s="57" t="s">
        <v>1</v>
      </c>
      <c r="B102" s="57" t="s">
        <v>2</v>
      </c>
      <c r="C102" s="188" t="s">
        <v>3</v>
      </c>
      <c r="D102" s="182" t="s">
        <v>4</v>
      </c>
      <c r="E102" s="175">
        <f t="shared" si="18"/>
        <v>0</v>
      </c>
      <c r="F102" s="101"/>
      <c r="G102" s="101"/>
      <c r="H102" s="101"/>
      <c r="I102" s="101"/>
      <c r="J102" s="133">
        <f>L102+O102</f>
        <v>0</v>
      </c>
      <c r="K102" s="101"/>
      <c r="L102" s="101"/>
      <c r="M102" s="101"/>
      <c r="N102" s="101"/>
      <c r="O102" s="101"/>
      <c r="P102" s="101">
        <f>E102+J102</f>
        <v>0</v>
      </c>
      <c r="R102" s="36"/>
      <c r="S102" s="65"/>
    </row>
    <row r="103" spans="1:19" s="1" customFormat="1" ht="32.25" customHeight="1" hidden="1">
      <c r="A103" s="57" t="s">
        <v>1</v>
      </c>
      <c r="B103" s="57" t="s">
        <v>2</v>
      </c>
      <c r="C103" s="188" t="s">
        <v>3</v>
      </c>
      <c r="D103" s="182" t="s">
        <v>4</v>
      </c>
      <c r="E103" s="175">
        <f t="shared" si="18"/>
        <v>0</v>
      </c>
      <c r="F103" s="101"/>
      <c r="G103" s="101"/>
      <c r="H103" s="101"/>
      <c r="I103" s="101"/>
      <c r="J103" s="133"/>
      <c r="K103" s="101"/>
      <c r="L103" s="101"/>
      <c r="M103" s="101"/>
      <c r="N103" s="101"/>
      <c r="O103" s="101"/>
      <c r="P103" s="101">
        <f t="shared" si="13"/>
        <v>0</v>
      </c>
      <c r="R103" s="36"/>
      <c r="S103" s="65"/>
    </row>
    <row r="104" spans="1:19" s="1" customFormat="1" ht="31.5" customHeight="1" hidden="1">
      <c r="A104" s="57" t="s">
        <v>1</v>
      </c>
      <c r="B104" s="57" t="s">
        <v>2</v>
      </c>
      <c r="C104" s="188" t="s">
        <v>3</v>
      </c>
      <c r="D104" s="182" t="s">
        <v>4</v>
      </c>
      <c r="E104" s="175">
        <f t="shared" si="18"/>
        <v>0</v>
      </c>
      <c r="F104" s="133"/>
      <c r="G104" s="133"/>
      <c r="H104" s="133"/>
      <c r="I104" s="133"/>
      <c r="J104" s="133">
        <f t="shared" si="14"/>
        <v>0</v>
      </c>
      <c r="K104" s="133"/>
      <c r="L104" s="133"/>
      <c r="M104" s="133"/>
      <c r="N104" s="133"/>
      <c r="O104" s="133"/>
      <c r="P104" s="101">
        <f t="shared" si="13"/>
        <v>0</v>
      </c>
      <c r="R104" s="36">
        <f t="shared" si="16"/>
        <v>0</v>
      </c>
      <c r="S104" s="65">
        <f t="shared" si="17"/>
        <v>0</v>
      </c>
    </row>
    <row r="105" spans="1:19" s="1" customFormat="1" ht="27" customHeight="1" hidden="1">
      <c r="A105" s="57" t="s">
        <v>1</v>
      </c>
      <c r="B105" s="57" t="s">
        <v>2</v>
      </c>
      <c r="C105" s="188" t="s">
        <v>3</v>
      </c>
      <c r="D105" s="182" t="s">
        <v>4</v>
      </c>
      <c r="E105" s="175">
        <f t="shared" si="18"/>
        <v>0</v>
      </c>
      <c r="F105" s="17"/>
      <c r="G105" s="17"/>
      <c r="H105" s="17"/>
      <c r="I105" s="17"/>
      <c r="J105" s="144">
        <f t="shared" si="14"/>
        <v>0</v>
      </c>
      <c r="K105" s="17"/>
      <c r="L105" s="17"/>
      <c r="M105" s="17"/>
      <c r="N105" s="17"/>
      <c r="O105" s="17"/>
      <c r="P105" s="17">
        <f t="shared" si="13"/>
        <v>0</v>
      </c>
      <c r="R105" s="36">
        <f t="shared" si="16"/>
        <v>0</v>
      </c>
      <c r="S105" s="65">
        <f t="shared" si="17"/>
        <v>0</v>
      </c>
    </row>
    <row r="106" spans="1:19" s="1" customFormat="1" ht="120.75" customHeight="1" hidden="1">
      <c r="A106" s="57" t="s">
        <v>1</v>
      </c>
      <c r="B106" s="57" t="s">
        <v>2</v>
      </c>
      <c r="C106" s="188" t="s">
        <v>3</v>
      </c>
      <c r="D106" s="182" t="s">
        <v>4</v>
      </c>
      <c r="E106" s="175">
        <f t="shared" si="18"/>
        <v>0</v>
      </c>
      <c r="F106" s="144"/>
      <c r="G106" s="144"/>
      <c r="H106" s="144"/>
      <c r="I106" s="144"/>
      <c r="J106" s="144">
        <f t="shared" si="14"/>
        <v>0</v>
      </c>
      <c r="K106" s="144"/>
      <c r="L106" s="144"/>
      <c r="M106" s="144"/>
      <c r="N106" s="144"/>
      <c r="O106" s="144"/>
      <c r="P106" s="17">
        <f t="shared" si="13"/>
        <v>0</v>
      </c>
      <c r="R106" s="36">
        <f t="shared" si="16"/>
        <v>0</v>
      </c>
      <c r="S106" s="65">
        <f t="shared" si="17"/>
        <v>0</v>
      </c>
    </row>
    <row r="107" spans="1:19" s="162" customFormat="1" ht="56.25" customHeight="1" hidden="1">
      <c r="A107" s="57" t="s">
        <v>1</v>
      </c>
      <c r="B107" s="57" t="s">
        <v>2</v>
      </c>
      <c r="C107" s="188" t="s">
        <v>3</v>
      </c>
      <c r="D107" s="182" t="s">
        <v>4</v>
      </c>
      <c r="E107" s="175">
        <f t="shared" si="18"/>
        <v>0</v>
      </c>
      <c r="F107" s="170">
        <f aca="true" t="shared" si="19" ref="F107:O107">F108</f>
        <v>0</v>
      </c>
      <c r="G107" s="170">
        <f t="shared" si="19"/>
        <v>0</v>
      </c>
      <c r="H107" s="170">
        <f t="shared" si="19"/>
        <v>0</v>
      </c>
      <c r="I107" s="170">
        <f t="shared" si="19"/>
        <v>0</v>
      </c>
      <c r="J107" s="170">
        <f t="shared" si="19"/>
        <v>0</v>
      </c>
      <c r="K107" s="170">
        <f t="shared" si="19"/>
        <v>1E-05</v>
      </c>
      <c r="L107" s="170">
        <f t="shared" si="19"/>
        <v>0</v>
      </c>
      <c r="M107" s="170">
        <f t="shared" si="19"/>
        <v>0</v>
      </c>
      <c r="N107" s="170">
        <f t="shared" si="19"/>
        <v>0</v>
      </c>
      <c r="O107" s="170">
        <f t="shared" si="19"/>
        <v>1E-05</v>
      </c>
      <c r="P107" s="170">
        <f>E107+J107</f>
        <v>0</v>
      </c>
      <c r="Q107" s="162">
        <v>9763551</v>
      </c>
      <c r="R107" s="172">
        <f>P107+Q107</f>
        <v>9763551</v>
      </c>
      <c r="S107" s="173">
        <f t="shared" si="17"/>
        <v>0</v>
      </c>
    </row>
    <row r="108" spans="1:19" s="162" customFormat="1" ht="48" customHeight="1" hidden="1">
      <c r="A108" s="57" t="s">
        <v>1</v>
      </c>
      <c r="B108" s="57" t="s">
        <v>2</v>
      </c>
      <c r="C108" s="188" t="s">
        <v>3</v>
      </c>
      <c r="D108" s="182" t="s">
        <v>4</v>
      </c>
      <c r="E108" s="175">
        <f t="shared" si="18"/>
        <v>0</v>
      </c>
      <c r="F108" s="170">
        <f aca="true" t="shared" si="20" ref="F108:N108">SUM(F109:F123)</f>
        <v>0</v>
      </c>
      <c r="G108" s="170">
        <f t="shared" si="20"/>
        <v>0</v>
      </c>
      <c r="H108" s="170">
        <f t="shared" si="20"/>
        <v>0</v>
      </c>
      <c r="I108" s="170">
        <f t="shared" si="20"/>
        <v>0</v>
      </c>
      <c r="J108" s="170">
        <f t="shared" si="20"/>
        <v>0</v>
      </c>
      <c r="K108" s="170">
        <f>SUM(K109:K123)+0.00001</f>
        <v>1E-05</v>
      </c>
      <c r="L108" s="170">
        <f t="shared" si="20"/>
        <v>0</v>
      </c>
      <c r="M108" s="170">
        <f t="shared" si="20"/>
        <v>0</v>
      </c>
      <c r="N108" s="170">
        <f t="shared" si="20"/>
        <v>0</v>
      </c>
      <c r="O108" s="170">
        <f>SUM(O109:O123)+0.00001</f>
        <v>1E-05</v>
      </c>
      <c r="P108" s="170">
        <f>E108+J108</f>
        <v>0</v>
      </c>
      <c r="R108" s="172">
        <f t="shared" si="16"/>
        <v>0</v>
      </c>
      <c r="S108" s="173">
        <f t="shared" si="17"/>
        <v>0</v>
      </c>
    </row>
    <row r="109" spans="1:19" s="1" customFormat="1" ht="31.5" hidden="1">
      <c r="A109" s="57" t="s">
        <v>1</v>
      </c>
      <c r="B109" s="57" t="s">
        <v>2</v>
      </c>
      <c r="C109" s="188" t="s">
        <v>3</v>
      </c>
      <c r="D109" s="182" t="s">
        <v>4</v>
      </c>
      <c r="E109" s="175">
        <f t="shared" si="18"/>
        <v>0</v>
      </c>
      <c r="F109" s="227"/>
      <c r="G109" s="227"/>
      <c r="H109" s="227"/>
      <c r="I109" s="227"/>
      <c r="J109" s="228">
        <f>L109+O109</f>
        <v>0</v>
      </c>
      <c r="K109" s="228"/>
      <c r="L109" s="227"/>
      <c r="M109" s="227"/>
      <c r="N109" s="228"/>
      <c r="O109" s="228"/>
      <c r="P109" s="228">
        <f t="shared" si="13"/>
        <v>0</v>
      </c>
      <c r="R109" s="36">
        <f t="shared" si="16"/>
        <v>0</v>
      </c>
      <c r="S109" s="65">
        <f t="shared" si="17"/>
        <v>0</v>
      </c>
    </row>
    <row r="110" spans="1:19" s="1" customFormat="1" ht="31.5" hidden="1">
      <c r="A110" s="57" t="s">
        <v>1</v>
      </c>
      <c r="B110" s="57" t="s">
        <v>2</v>
      </c>
      <c r="C110" s="188" t="s">
        <v>3</v>
      </c>
      <c r="D110" s="182" t="s">
        <v>4</v>
      </c>
      <c r="E110" s="175">
        <f t="shared" si="18"/>
        <v>0</v>
      </c>
      <c r="F110" s="133"/>
      <c r="G110" s="133"/>
      <c r="H110" s="133"/>
      <c r="I110" s="133"/>
      <c r="J110" s="101">
        <f>L110+O110</f>
        <v>0</v>
      </c>
      <c r="K110" s="101"/>
      <c r="L110" s="133"/>
      <c r="M110" s="133"/>
      <c r="N110" s="101"/>
      <c r="O110" s="101"/>
      <c r="P110" s="175">
        <f t="shared" si="13"/>
        <v>0</v>
      </c>
      <c r="R110" s="36"/>
      <c r="S110" s="65"/>
    </row>
    <row r="111" spans="1:19" s="1" customFormat="1" ht="31.5" hidden="1">
      <c r="A111" s="57" t="s">
        <v>1</v>
      </c>
      <c r="B111" s="57" t="s">
        <v>2</v>
      </c>
      <c r="C111" s="188" t="s">
        <v>3</v>
      </c>
      <c r="D111" s="182" t="s">
        <v>4</v>
      </c>
      <c r="E111" s="175">
        <f t="shared" si="18"/>
        <v>0</v>
      </c>
      <c r="F111" s="144"/>
      <c r="G111" s="144"/>
      <c r="H111" s="144"/>
      <c r="I111" s="144"/>
      <c r="J111" s="17"/>
      <c r="K111" s="17"/>
      <c r="L111" s="144"/>
      <c r="M111" s="144"/>
      <c r="N111" s="17"/>
      <c r="O111" s="17"/>
      <c r="P111" s="175">
        <f t="shared" si="13"/>
        <v>0</v>
      </c>
      <c r="R111" s="36"/>
      <c r="S111" s="65"/>
    </row>
    <row r="112" spans="1:19" s="1" customFormat="1" ht="31.5" hidden="1">
      <c r="A112" s="57" t="s">
        <v>1</v>
      </c>
      <c r="B112" s="57" t="s">
        <v>2</v>
      </c>
      <c r="C112" s="188" t="s">
        <v>3</v>
      </c>
      <c r="D112" s="182" t="s">
        <v>4</v>
      </c>
      <c r="E112" s="175">
        <f t="shared" si="18"/>
        <v>0</v>
      </c>
      <c r="F112" s="133"/>
      <c r="G112" s="133"/>
      <c r="H112" s="133"/>
      <c r="I112" s="133"/>
      <c r="J112" s="101">
        <f>L112+O112</f>
        <v>0</v>
      </c>
      <c r="K112" s="101"/>
      <c r="L112" s="133"/>
      <c r="M112" s="133"/>
      <c r="N112" s="101"/>
      <c r="O112" s="101"/>
      <c r="P112" s="101">
        <f t="shared" si="13"/>
        <v>0</v>
      </c>
      <c r="R112" s="36"/>
      <c r="S112" s="65"/>
    </row>
    <row r="113" spans="1:19" s="1" customFormat="1" ht="31.5" hidden="1">
      <c r="A113" s="57" t="s">
        <v>1</v>
      </c>
      <c r="B113" s="57" t="s">
        <v>2</v>
      </c>
      <c r="C113" s="188" t="s">
        <v>3</v>
      </c>
      <c r="D113" s="182" t="s">
        <v>4</v>
      </c>
      <c r="E113" s="175">
        <f t="shared" si="18"/>
        <v>0</v>
      </c>
      <c r="F113" s="133"/>
      <c r="G113" s="133"/>
      <c r="H113" s="133"/>
      <c r="I113" s="133"/>
      <c r="J113" s="101">
        <f>L113+O113</f>
        <v>0</v>
      </c>
      <c r="K113" s="101"/>
      <c r="L113" s="133"/>
      <c r="M113" s="133"/>
      <c r="N113" s="101"/>
      <c r="O113" s="101"/>
      <c r="P113" s="101">
        <f t="shared" si="13"/>
        <v>0</v>
      </c>
      <c r="R113" s="36">
        <f t="shared" si="16"/>
        <v>0</v>
      </c>
      <c r="S113" s="65">
        <f t="shared" si="17"/>
        <v>0</v>
      </c>
    </row>
    <row r="114" spans="1:19" s="1" customFormat="1" ht="31.5" hidden="1">
      <c r="A114" s="57" t="s">
        <v>1</v>
      </c>
      <c r="B114" s="57" t="s">
        <v>2</v>
      </c>
      <c r="C114" s="188" t="s">
        <v>3</v>
      </c>
      <c r="D114" s="182" t="s">
        <v>4</v>
      </c>
      <c r="E114" s="175">
        <f t="shared" si="18"/>
        <v>0</v>
      </c>
      <c r="F114" s="133"/>
      <c r="G114" s="133"/>
      <c r="H114" s="133"/>
      <c r="I114" s="133"/>
      <c r="J114" s="101">
        <f>L114+O114</f>
        <v>0</v>
      </c>
      <c r="K114" s="101"/>
      <c r="L114" s="133"/>
      <c r="M114" s="133"/>
      <c r="N114" s="101"/>
      <c r="O114" s="101"/>
      <c r="P114" s="101">
        <f t="shared" si="13"/>
        <v>0</v>
      </c>
      <c r="R114" s="36">
        <f t="shared" si="16"/>
        <v>0</v>
      </c>
      <c r="S114" s="65"/>
    </row>
    <row r="115" spans="1:19" s="153" customFormat="1" ht="30.75" customHeight="1" hidden="1">
      <c r="A115" s="57" t="s">
        <v>1</v>
      </c>
      <c r="B115" s="57" t="s">
        <v>2</v>
      </c>
      <c r="C115" s="188" t="s">
        <v>3</v>
      </c>
      <c r="D115" s="182" t="s">
        <v>4</v>
      </c>
      <c r="E115" s="175">
        <f t="shared" si="18"/>
        <v>0</v>
      </c>
      <c r="F115" s="175"/>
      <c r="G115" s="175"/>
      <c r="H115" s="175"/>
      <c r="I115" s="175"/>
      <c r="J115" s="101">
        <f>L115+O115</f>
        <v>0</v>
      </c>
      <c r="K115" s="101"/>
      <c r="L115" s="175"/>
      <c r="M115" s="175"/>
      <c r="N115" s="175"/>
      <c r="O115" s="178">
        <f>K115</f>
        <v>0</v>
      </c>
      <c r="P115" s="175">
        <f t="shared" si="13"/>
        <v>0</v>
      </c>
      <c r="R115" s="172">
        <v>0</v>
      </c>
      <c r="S115" s="173">
        <v>0</v>
      </c>
    </row>
    <row r="116" spans="1:19" s="7" customFormat="1" ht="36" customHeight="1" hidden="1">
      <c r="A116" s="57" t="s">
        <v>1</v>
      </c>
      <c r="B116" s="57" t="s">
        <v>2</v>
      </c>
      <c r="C116" s="188" t="s">
        <v>3</v>
      </c>
      <c r="D116" s="182" t="s">
        <v>4</v>
      </c>
      <c r="E116" s="175">
        <f t="shared" si="18"/>
        <v>0</v>
      </c>
      <c r="F116" s="101"/>
      <c r="G116" s="101"/>
      <c r="H116" s="101"/>
      <c r="I116" s="101"/>
      <c r="J116" s="101">
        <f aca="true" t="shared" si="21" ref="J116:J123">L116+O116</f>
        <v>0</v>
      </c>
      <c r="K116" s="101">
        <f>O116</f>
        <v>0</v>
      </c>
      <c r="L116" s="101"/>
      <c r="M116" s="101"/>
      <c r="N116" s="101"/>
      <c r="O116" s="133"/>
      <c r="P116" s="101">
        <f t="shared" si="13"/>
        <v>0</v>
      </c>
      <c r="R116" s="36">
        <f t="shared" si="16"/>
        <v>0</v>
      </c>
      <c r="S116" s="65">
        <f t="shared" si="17"/>
        <v>0</v>
      </c>
    </row>
    <row r="117" spans="1:19" s="153" customFormat="1" ht="35.25" customHeight="1" hidden="1">
      <c r="A117" s="57" t="s">
        <v>1</v>
      </c>
      <c r="B117" s="57" t="s">
        <v>2</v>
      </c>
      <c r="C117" s="188" t="s">
        <v>3</v>
      </c>
      <c r="D117" s="182" t="s">
        <v>4</v>
      </c>
      <c r="E117" s="175">
        <f t="shared" si="18"/>
        <v>0</v>
      </c>
      <c r="F117" s="175"/>
      <c r="G117" s="175"/>
      <c r="H117" s="175"/>
      <c r="I117" s="175"/>
      <c r="J117" s="175">
        <f t="shared" si="21"/>
        <v>0</v>
      </c>
      <c r="K117" s="178"/>
      <c r="L117" s="175"/>
      <c r="M117" s="175"/>
      <c r="N117" s="175"/>
      <c r="O117" s="178"/>
      <c r="P117" s="175">
        <f t="shared" si="13"/>
        <v>0</v>
      </c>
      <c r="R117" s="172">
        <f t="shared" si="16"/>
        <v>0</v>
      </c>
      <c r="S117" s="173">
        <f t="shared" si="17"/>
        <v>0</v>
      </c>
    </row>
    <row r="118" spans="1:19" s="153" customFormat="1" ht="43.5" customHeight="1" hidden="1">
      <c r="A118" s="57" t="s">
        <v>1</v>
      </c>
      <c r="B118" s="57" t="s">
        <v>2</v>
      </c>
      <c r="C118" s="188" t="s">
        <v>3</v>
      </c>
      <c r="D118" s="182" t="s">
        <v>4</v>
      </c>
      <c r="E118" s="175">
        <f t="shared" si="18"/>
        <v>0</v>
      </c>
      <c r="F118" s="175"/>
      <c r="G118" s="175"/>
      <c r="H118" s="175"/>
      <c r="I118" s="175"/>
      <c r="J118" s="175">
        <f t="shared" si="21"/>
        <v>0</v>
      </c>
      <c r="K118" s="175"/>
      <c r="L118" s="175"/>
      <c r="M118" s="175"/>
      <c r="N118" s="175"/>
      <c r="O118" s="178"/>
      <c r="P118" s="175">
        <f t="shared" si="13"/>
        <v>0</v>
      </c>
      <c r="R118" s="172">
        <f t="shared" si="16"/>
        <v>0</v>
      </c>
      <c r="S118" s="173">
        <f t="shared" si="17"/>
        <v>0</v>
      </c>
    </row>
    <row r="119" spans="1:19" ht="36.75" customHeight="1" hidden="1">
      <c r="A119" s="57" t="s">
        <v>1</v>
      </c>
      <c r="B119" s="57" t="s">
        <v>2</v>
      </c>
      <c r="C119" s="188" t="s">
        <v>3</v>
      </c>
      <c r="D119" s="182" t="s">
        <v>4</v>
      </c>
      <c r="E119" s="175">
        <f t="shared" si="18"/>
        <v>0</v>
      </c>
      <c r="F119" s="175"/>
      <c r="G119" s="175"/>
      <c r="H119" s="175"/>
      <c r="I119" s="175"/>
      <c r="J119" s="175">
        <f t="shared" si="21"/>
        <v>0</v>
      </c>
      <c r="K119" s="175"/>
      <c r="L119" s="175"/>
      <c r="M119" s="175"/>
      <c r="N119" s="175"/>
      <c r="O119" s="178"/>
      <c r="P119" s="175">
        <f>E119+J119</f>
        <v>0</v>
      </c>
      <c r="R119" s="172">
        <f t="shared" si="16"/>
        <v>0</v>
      </c>
      <c r="S119" s="173">
        <f>O119-K119</f>
        <v>0</v>
      </c>
    </row>
    <row r="120" spans="1:19" ht="36.75" customHeight="1" hidden="1">
      <c r="A120" s="57" t="s">
        <v>1</v>
      </c>
      <c r="B120" s="57" t="s">
        <v>2</v>
      </c>
      <c r="C120" s="188" t="s">
        <v>3</v>
      </c>
      <c r="D120" s="182" t="s">
        <v>4</v>
      </c>
      <c r="E120" s="175">
        <f t="shared" si="18"/>
        <v>0</v>
      </c>
      <c r="F120" s="175"/>
      <c r="G120" s="175"/>
      <c r="H120" s="175"/>
      <c r="I120" s="175"/>
      <c r="J120" s="175">
        <f t="shared" si="21"/>
        <v>0</v>
      </c>
      <c r="K120" s="175"/>
      <c r="L120" s="175"/>
      <c r="M120" s="175"/>
      <c r="N120" s="175"/>
      <c r="O120" s="178"/>
      <c r="P120" s="175">
        <f>E120+J120</f>
        <v>0</v>
      </c>
      <c r="R120" s="172"/>
      <c r="S120" s="173"/>
    </row>
    <row r="121" spans="1:19" ht="36.75" customHeight="1" hidden="1">
      <c r="A121" s="57" t="s">
        <v>1</v>
      </c>
      <c r="B121" s="57" t="s">
        <v>2</v>
      </c>
      <c r="C121" s="188" t="s">
        <v>3</v>
      </c>
      <c r="D121" s="182" t="s">
        <v>4</v>
      </c>
      <c r="E121" s="175">
        <f t="shared" si="18"/>
        <v>0</v>
      </c>
      <c r="F121" s="178"/>
      <c r="G121" s="178"/>
      <c r="H121" s="178"/>
      <c r="I121" s="178"/>
      <c r="J121" s="178">
        <f>L121+O121</f>
        <v>0</v>
      </c>
      <c r="K121" s="175"/>
      <c r="L121" s="178"/>
      <c r="M121" s="178"/>
      <c r="N121" s="178"/>
      <c r="O121" s="178"/>
      <c r="P121" s="175">
        <f>E121+J121</f>
        <v>0</v>
      </c>
      <c r="R121" s="172"/>
      <c r="S121" s="173"/>
    </row>
    <row r="122" spans="1:19" ht="36.75" customHeight="1" hidden="1">
      <c r="A122" s="57" t="s">
        <v>1</v>
      </c>
      <c r="B122" s="57" t="s">
        <v>2</v>
      </c>
      <c r="C122" s="188" t="s">
        <v>3</v>
      </c>
      <c r="D122" s="182" t="s">
        <v>4</v>
      </c>
      <c r="E122" s="175">
        <f t="shared" si="18"/>
        <v>0</v>
      </c>
      <c r="F122" s="178"/>
      <c r="G122" s="178"/>
      <c r="H122" s="178"/>
      <c r="I122" s="178"/>
      <c r="J122" s="178">
        <f t="shared" si="21"/>
        <v>0</v>
      </c>
      <c r="K122" s="175"/>
      <c r="L122" s="178"/>
      <c r="M122" s="178"/>
      <c r="N122" s="178"/>
      <c r="O122" s="178"/>
      <c r="P122" s="175">
        <f>E122+J122</f>
        <v>0</v>
      </c>
      <c r="R122" s="172"/>
      <c r="S122" s="173"/>
    </row>
    <row r="123" spans="1:19" ht="49.5" customHeight="1" hidden="1">
      <c r="A123" s="57" t="s">
        <v>1</v>
      </c>
      <c r="B123" s="57" t="s">
        <v>2</v>
      </c>
      <c r="C123" s="188" t="s">
        <v>3</v>
      </c>
      <c r="D123" s="182" t="s">
        <v>4</v>
      </c>
      <c r="E123" s="175">
        <f t="shared" si="18"/>
        <v>0</v>
      </c>
      <c r="F123" s="178"/>
      <c r="G123" s="178"/>
      <c r="H123" s="178"/>
      <c r="I123" s="178"/>
      <c r="J123" s="178">
        <f t="shared" si="21"/>
        <v>0</v>
      </c>
      <c r="K123" s="175"/>
      <c r="L123" s="178"/>
      <c r="M123" s="178"/>
      <c r="N123" s="178"/>
      <c r="O123" s="175"/>
      <c r="P123" s="175">
        <f>E123+J123</f>
        <v>0</v>
      </c>
      <c r="R123" s="172"/>
      <c r="S123" s="173"/>
    </row>
    <row r="124" spans="1:19" s="162" customFormat="1" ht="59.25" customHeight="1" hidden="1">
      <c r="A124" s="57" t="s">
        <v>1</v>
      </c>
      <c r="B124" s="57" t="s">
        <v>2</v>
      </c>
      <c r="C124" s="188" t="s">
        <v>3</v>
      </c>
      <c r="D124" s="182" t="s">
        <v>4</v>
      </c>
      <c r="E124" s="175">
        <f t="shared" si="18"/>
        <v>0</v>
      </c>
      <c r="F124" s="170">
        <f aca="true" t="shared" si="22" ref="F124:O125">F125</f>
        <v>0</v>
      </c>
      <c r="G124" s="170">
        <f t="shared" si="22"/>
        <v>0</v>
      </c>
      <c r="H124" s="170">
        <f t="shared" si="22"/>
        <v>0</v>
      </c>
      <c r="I124" s="170">
        <f t="shared" si="22"/>
        <v>0</v>
      </c>
      <c r="J124" s="170">
        <f t="shared" si="22"/>
        <v>0</v>
      </c>
      <c r="K124" s="170"/>
      <c r="L124" s="170"/>
      <c r="M124" s="170">
        <f t="shared" si="22"/>
        <v>0</v>
      </c>
      <c r="N124" s="170">
        <f t="shared" si="22"/>
        <v>0</v>
      </c>
      <c r="O124" s="170">
        <f t="shared" si="22"/>
        <v>0</v>
      </c>
      <c r="P124" s="170">
        <f t="shared" si="13"/>
        <v>0</v>
      </c>
      <c r="R124" s="172">
        <f t="shared" si="16"/>
        <v>0</v>
      </c>
      <c r="S124" s="173">
        <f t="shared" si="17"/>
        <v>0</v>
      </c>
    </row>
    <row r="125" spans="1:19" s="162" customFormat="1" ht="49.5" customHeight="1" hidden="1" outlineLevel="1">
      <c r="A125" s="57" t="s">
        <v>1</v>
      </c>
      <c r="B125" s="57" t="s">
        <v>2</v>
      </c>
      <c r="C125" s="188" t="s">
        <v>3</v>
      </c>
      <c r="D125" s="182" t="s">
        <v>4</v>
      </c>
      <c r="E125" s="175">
        <f t="shared" si="18"/>
        <v>0</v>
      </c>
      <c r="F125" s="170">
        <f>F126</f>
        <v>0</v>
      </c>
      <c r="G125" s="170">
        <f t="shared" si="22"/>
        <v>0</v>
      </c>
      <c r="H125" s="170">
        <f t="shared" si="22"/>
        <v>0</v>
      </c>
      <c r="I125" s="170">
        <f t="shared" si="22"/>
        <v>0</v>
      </c>
      <c r="J125" s="170"/>
      <c r="K125" s="170"/>
      <c r="L125" s="170"/>
      <c r="M125" s="170">
        <f>SUM(M126:M134)</f>
        <v>0</v>
      </c>
      <c r="N125" s="170">
        <f>SUM(N126:N134)</f>
        <v>0</v>
      </c>
      <c r="O125" s="170"/>
      <c r="P125" s="170">
        <f t="shared" si="13"/>
        <v>0</v>
      </c>
      <c r="R125" s="172">
        <f t="shared" si="16"/>
        <v>0</v>
      </c>
      <c r="S125" s="173">
        <f t="shared" si="17"/>
        <v>0</v>
      </c>
    </row>
    <row r="126" spans="1:19" ht="70.5" customHeight="1" hidden="1">
      <c r="A126" s="57" t="s">
        <v>1</v>
      </c>
      <c r="B126" s="57" t="s">
        <v>2</v>
      </c>
      <c r="C126" s="188" t="s">
        <v>3</v>
      </c>
      <c r="D126" s="182" t="s">
        <v>4</v>
      </c>
      <c r="E126" s="175">
        <f t="shared" si="18"/>
        <v>0</v>
      </c>
      <c r="F126" s="178"/>
      <c r="G126" s="178"/>
      <c r="H126" s="178"/>
      <c r="I126" s="178"/>
      <c r="J126" s="178">
        <f>L126+O126</f>
        <v>0</v>
      </c>
      <c r="K126" s="178"/>
      <c r="L126" s="178"/>
      <c r="M126" s="178"/>
      <c r="N126" s="178"/>
      <c r="O126" s="178"/>
      <c r="P126" s="175">
        <f>E126+J126</f>
        <v>0</v>
      </c>
      <c r="R126" s="172">
        <f t="shared" si="16"/>
        <v>0</v>
      </c>
      <c r="S126" s="173">
        <f t="shared" si="17"/>
        <v>0</v>
      </c>
    </row>
    <row r="127" spans="1:19" s="4" customFormat="1" ht="31.5" hidden="1">
      <c r="A127" s="57" t="s">
        <v>1</v>
      </c>
      <c r="B127" s="57" t="s">
        <v>2</v>
      </c>
      <c r="C127" s="188" t="s">
        <v>3</v>
      </c>
      <c r="D127" s="182" t="s">
        <v>4</v>
      </c>
      <c r="E127" s="175">
        <f t="shared" si="18"/>
        <v>0</v>
      </c>
      <c r="F127" s="131">
        <f aca="true" t="shared" si="23" ref="F127:O127">F128</f>
        <v>0</v>
      </c>
      <c r="G127" s="131">
        <f t="shared" si="23"/>
        <v>0</v>
      </c>
      <c r="H127" s="131">
        <f t="shared" si="23"/>
        <v>0</v>
      </c>
      <c r="I127" s="131">
        <f t="shared" si="23"/>
        <v>0</v>
      </c>
      <c r="J127" s="131">
        <f t="shared" si="23"/>
        <v>0</v>
      </c>
      <c r="K127" s="131">
        <f t="shared" si="23"/>
        <v>0</v>
      </c>
      <c r="L127" s="131">
        <f t="shared" si="23"/>
        <v>0</v>
      </c>
      <c r="M127" s="131">
        <f t="shared" si="23"/>
        <v>0</v>
      </c>
      <c r="N127" s="131">
        <f t="shared" si="23"/>
        <v>0</v>
      </c>
      <c r="O127" s="131">
        <f t="shared" si="23"/>
        <v>0</v>
      </c>
      <c r="P127" s="131">
        <f aca="true" t="shared" si="24" ref="P127:P135">E127+J127</f>
        <v>0</v>
      </c>
      <c r="R127" s="36">
        <f t="shared" si="16"/>
        <v>0</v>
      </c>
      <c r="S127" s="65">
        <f>160600+415500</f>
        <v>576100</v>
      </c>
    </row>
    <row r="128" spans="1:19" s="4" customFormat="1" ht="31.5" hidden="1">
      <c r="A128" s="57" t="s">
        <v>1</v>
      </c>
      <c r="B128" s="57" t="s">
        <v>2</v>
      </c>
      <c r="C128" s="188" t="s">
        <v>3</v>
      </c>
      <c r="D128" s="182" t="s">
        <v>4</v>
      </c>
      <c r="E128" s="175">
        <f t="shared" si="18"/>
        <v>0</v>
      </c>
      <c r="F128" s="131">
        <f aca="true" t="shared" si="25" ref="F128:P128">SUM(F129:F134)</f>
        <v>0</v>
      </c>
      <c r="G128" s="131">
        <f t="shared" si="25"/>
        <v>0</v>
      </c>
      <c r="H128" s="131">
        <f t="shared" si="25"/>
        <v>0</v>
      </c>
      <c r="I128" s="131">
        <f t="shared" si="25"/>
        <v>0</v>
      </c>
      <c r="J128" s="131">
        <f t="shared" si="25"/>
        <v>0</v>
      </c>
      <c r="K128" s="131">
        <f t="shared" si="25"/>
        <v>0</v>
      </c>
      <c r="L128" s="131">
        <f t="shared" si="25"/>
        <v>0</v>
      </c>
      <c r="M128" s="131">
        <f t="shared" si="25"/>
        <v>0</v>
      </c>
      <c r="N128" s="131">
        <f t="shared" si="25"/>
        <v>0</v>
      </c>
      <c r="O128" s="131">
        <f t="shared" si="25"/>
        <v>0</v>
      </c>
      <c r="P128" s="131">
        <f t="shared" si="25"/>
        <v>0</v>
      </c>
      <c r="R128" s="36">
        <f t="shared" si="16"/>
        <v>0</v>
      </c>
      <c r="S128" s="65">
        <f>S137-S129</f>
        <v>-942500</v>
      </c>
    </row>
    <row r="129" spans="1:19" s="1" customFormat="1" ht="31.5" hidden="1">
      <c r="A129" s="57" t="s">
        <v>1</v>
      </c>
      <c r="B129" s="57" t="s">
        <v>2</v>
      </c>
      <c r="C129" s="188" t="s">
        <v>3</v>
      </c>
      <c r="D129" s="182" t="s">
        <v>4</v>
      </c>
      <c r="E129" s="175">
        <f t="shared" si="18"/>
        <v>0</v>
      </c>
      <c r="F129" s="133"/>
      <c r="G129" s="133"/>
      <c r="H129" s="133"/>
      <c r="I129" s="133"/>
      <c r="J129" s="101">
        <f>L129+O129</f>
        <v>0</v>
      </c>
      <c r="K129" s="101"/>
      <c r="L129" s="101"/>
      <c r="M129" s="101"/>
      <c r="N129" s="101"/>
      <c r="O129" s="101"/>
      <c r="P129" s="101">
        <f t="shared" si="24"/>
        <v>0</v>
      </c>
      <c r="R129" s="36">
        <f t="shared" si="16"/>
        <v>0</v>
      </c>
      <c r="S129" s="65">
        <f>925000+17500</f>
        <v>942500</v>
      </c>
    </row>
    <row r="130" spans="1:19" s="1" customFormat="1" ht="122.25" customHeight="1" hidden="1">
      <c r="A130" s="57" t="s">
        <v>1</v>
      </c>
      <c r="B130" s="57" t="s">
        <v>2</v>
      </c>
      <c r="C130" s="188" t="s">
        <v>3</v>
      </c>
      <c r="D130" s="182" t="s">
        <v>4</v>
      </c>
      <c r="E130" s="175">
        <f t="shared" si="18"/>
        <v>0</v>
      </c>
      <c r="F130" s="133"/>
      <c r="G130" s="133"/>
      <c r="H130" s="133"/>
      <c r="I130" s="133"/>
      <c r="J130" s="101">
        <f>L130+O130</f>
        <v>0</v>
      </c>
      <c r="K130" s="133"/>
      <c r="L130" s="133"/>
      <c r="M130" s="133"/>
      <c r="N130" s="133"/>
      <c r="O130" s="133"/>
      <c r="P130" s="101">
        <f>E130+J130</f>
        <v>0</v>
      </c>
      <c r="R130" s="36">
        <f t="shared" si="16"/>
        <v>0</v>
      </c>
      <c r="S130" s="65">
        <f>O130-K130</f>
        <v>0</v>
      </c>
    </row>
    <row r="131" spans="1:19" s="1" customFormat="1" ht="22.5" customHeight="1" hidden="1">
      <c r="A131" s="57" t="s">
        <v>1</v>
      </c>
      <c r="B131" s="57" t="s">
        <v>2</v>
      </c>
      <c r="C131" s="188" t="s">
        <v>3</v>
      </c>
      <c r="D131" s="182" t="s">
        <v>4</v>
      </c>
      <c r="E131" s="175">
        <f t="shared" si="18"/>
        <v>0</v>
      </c>
      <c r="F131" s="227"/>
      <c r="G131" s="227"/>
      <c r="H131" s="227"/>
      <c r="I131" s="227"/>
      <c r="J131" s="228">
        <f>L131+O131</f>
        <v>0</v>
      </c>
      <c r="K131" s="228"/>
      <c r="L131" s="228"/>
      <c r="M131" s="228"/>
      <c r="N131" s="228"/>
      <c r="O131" s="228"/>
      <c r="P131" s="228">
        <f t="shared" si="24"/>
        <v>0</v>
      </c>
      <c r="R131" s="36">
        <f t="shared" si="16"/>
        <v>0</v>
      </c>
      <c r="S131" s="65">
        <f t="shared" si="17"/>
        <v>0</v>
      </c>
    </row>
    <row r="132" spans="1:19" s="1" customFormat="1" ht="31.5" hidden="1">
      <c r="A132" s="57" t="s">
        <v>1</v>
      </c>
      <c r="B132" s="57" t="s">
        <v>2</v>
      </c>
      <c r="C132" s="188" t="s">
        <v>3</v>
      </c>
      <c r="D132" s="182" t="s">
        <v>4</v>
      </c>
      <c r="E132" s="175">
        <f t="shared" si="18"/>
        <v>0</v>
      </c>
      <c r="F132" s="144"/>
      <c r="G132" s="17"/>
      <c r="H132" s="17"/>
      <c r="I132" s="17"/>
      <c r="J132" s="17"/>
      <c r="K132" s="17">
        <v>0</v>
      </c>
      <c r="L132" s="17"/>
      <c r="M132" s="17"/>
      <c r="N132" s="17"/>
      <c r="O132" s="17"/>
      <c r="P132" s="17">
        <f t="shared" si="24"/>
        <v>0</v>
      </c>
      <c r="R132" s="36">
        <f t="shared" si="16"/>
        <v>0</v>
      </c>
      <c r="S132" s="65">
        <f t="shared" si="17"/>
        <v>0</v>
      </c>
    </row>
    <row r="133" spans="1:19" s="1" customFormat="1" ht="31.5" hidden="1">
      <c r="A133" s="57" t="s">
        <v>1</v>
      </c>
      <c r="B133" s="57" t="s">
        <v>2</v>
      </c>
      <c r="C133" s="188" t="s">
        <v>3</v>
      </c>
      <c r="D133" s="182" t="s">
        <v>4</v>
      </c>
      <c r="E133" s="175">
        <f t="shared" si="18"/>
        <v>0</v>
      </c>
      <c r="F133" s="17"/>
      <c r="G133" s="132"/>
      <c r="H133" s="132"/>
      <c r="I133" s="132"/>
      <c r="J133" s="17">
        <f>L133+O133</f>
        <v>0</v>
      </c>
      <c r="K133" s="132"/>
      <c r="L133" s="132"/>
      <c r="M133" s="132"/>
      <c r="N133" s="132"/>
      <c r="O133" s="132"/>
      <c r="P133" s="17">
        <f>E133+J133</f>
        <v>0</v>
      </c>
      <c r="R133" s="36">
        <f>K133-O133</f>
        <v>0</v>
      </c>
      <c r="S133" s="65">
        <f>O133-K133</f>
        <v>0</v>
      </c>
    </row>
    <row r="134" spans="1:19" s="1" customFormat="1" ht="31.5" hidden="1">
      <c r="A134" s="57" t="s">
        <v>1</v>
      </c>
      <c r="B134" s="57" t="s">
        <v>2</v>
      </c>
      <c r="C134" s="188" t="s">
        <v>3</v>
      </c>
      <c r="D134" s="182" t="s">
        <v>4</v>
      </c>
      <c r="E134" s="175">
        <f t="shared" si="18"/>
        <v>0</v>
      </c>
      <c r="F134" s="101"/>
      <c r="G134" s="103"/>
      <c r="H134" s="103"/>
      <c r="I134" s="103"/>
      <c r="J134" s="101">
        <f>L134+O134</f>
        <v>0</v>
      </c>
      <c r="K134" s="103"/>
      <c r="L134" s="103"/>
      <c r="M134" s="103"/>
      <c r="N134" s="103"/>
      <c r="O134" s="103"/>
      <c r="P134" s="101">
        <f t="shared" si="24"/>
        <v>0</v>
      </c>
      <c r="R134" s="36">
        <f t="shared" si="16"/>
        <v>0</v>
      </c>
      <c r="S134" s="65">
        <f t="shared" si="17"/>
        <v>0</v>
      </c>
    </row>
    <row r="135" spans="1:19" s="1" customFormat="1" ht="68.25" customHeight="1" hidden="1">
      <c r="A135" s="57" t="s">
        <v>1</v>
      </c>
      <c r="B135" s="57" t="s">
        <v>2</v>
      </c>
      <c r="C135" s="188" t="s">
        <v>3</v>
      </c>
      <c r="D135" s="182" t="s">
        <v>4</v>
      </c>
      <c r="E135" s="175">
        <f t="shared" si="18"/>
        <v>0</v>
      </c>
      <c r="F135" s="147"/>
      <c r="G135" s="104"/>
      <c r="H135" s="104"/>
      <c r="I135" s="104"/>
      <c r="J135" s="101">
        <f>L135+O135</f>
        <v>0</v>
      </c>
      <c r="K135" s="104"/>
      <c r="L135" s="104"/>
      <c r="M135" s="104"/>
      <c r="N135" s="104"/>
      <c r="O135" s="104"/>
      <c r="P135" s="101">
        <f t="shared" si="24"/>
        <v>0</v>
      </c>
      <c r="R135" s="36"/>
      <c r="S135" s="65"/>
    </row>
    <row r="136" spans="1:19" s="1" customFormat="1" ht="68.25" customHeight="1" hidden="1">
      <c r="A136" s="57" t="s">
        <v>1</v>
      </c>
      <c r="B136" s="57" t="s">
        <v>2</v>
      </c>
      <c r="C136" s="188" t="s">
        <v>3</v>
      </c>
      <c r="D136" s="182" t="s">
        <v>4</v>
      </c>
      <c r="E136" s="175"/>
      <c r="F136" s="147"/>
      <c r="G136" s="104"/>
      <c r="H136" s="104"/>
      <c r="I136" s="104"/>
      <c r="J136" s="101"/>
      <c r="K136" s="104"/>
      <c r="L136" s="104"/>
      <c r="M136" s="104"/>
      <c r="N136" s="104"/>
      <c r="O136" s="104"/>
      <c r="P136" s="101"/>
      <c r="R136" s="36"/>
      <c r="S136" s="65"/>
    </row>
    <row r="137" spans="1:19" s="162" customFormat="1" ht="21" customHeight="1">
      <c r="A137" s="193"/>
      <c r="B137" s="193"/>
      <c r="C137" s="193"/>
      <c r="D137" s="194" t="s">
        <v>51</v>
      </c>
      <c r="E137" s="195">
        <f aca="true" t="shared" si="26" ref="E137:O137">E12+E33+E70+E83+E107+E127+E124+0.0000001</f>
        <v>1E-07</v>
      </c>
      <c r="F137" s="195">
        <f t="shared" si="26"/>
        <v>-2999999.9999999</v>
      </c>
      <c r="G137" s="195">
        <f t="shared" si="26"/>
        <v>1E-07</v>
      </c>
      <c r="H137" s="195">
        <f t="shared" si="26"/>
        <v>1E-07</v>
      </c>
      <c r="I137" s="195">
        <f t="shared" si="26"/>
        <v>3000000.0000001</v>
      </c>
      <c r="J137" s="195">
        <f t="shared" si="26"/>
        <v>1E-07</v>
      </c>
      <c r="K137" s="195">
        <f t="shared" si="26"/>
        <v>0.0001101</v>
      </c>
      <c r="L137" s="195">
        <f t="shared" si="26"/>
        <v>1E-07</v>
      </c>
      <c r="M137" s="195">
        <f t="shared" si="26"/>
        <v>1E-07</v>
      </c>
      <c r="N137" s="195">
        <f t="shared" si="26"/>
        <v>1E-07</v>
      </c>
      <c r="O137" s="195">
        <f t="shared" si="26"/>
        <v>0.0001101</v>
      </c>
      <c r="P137" s="195">
        <f>P12+P33+P70+P83+P107+P127+P124+0.00001</f>
        <v>2E-05</v>
      </c>
      <c r="R137" s="172">
        <f t="shared" si="16"/>
        <v>0</v>
      </c>
      <c r="S137" s="173">
        <f t="shared" si="17"/>
        <v>0</v>
      </c>
    </row>
    <row r="138" spans="1:19" s="187" customFormat="1" ht="18" customHeight="1">
      <c r="A138" s="196"/>
      <c r="B138" s="196"/>
      <c r="C138" s="197"/>
      <c r="D138" s="198"/>
      <c r="E138" s="199"/>
      <c r="F138" s="200"/>
      <c r="G138" s="200"/>
      <c r="H138" s="201"/>
      <c r="I138" s="200"/>
      <c r="J138" s="202"/>
      <c r="K138" s="201"/>
      <c r="L138" s="201"/>
      <c r="M138" s="201"/>
      <c r="N138" s="200"/>
      <c r="O138" s="200"/>
      <c r="P138" s="200"/>
      <c r="S138" s="65">
        <f t="shared" si="17"/>
        <v>0</v>
      </c>
    </row>
    <row r="139" ht="10.5" customHeight="1"/>
    <row r="140" spans="5:16" ht="15.75">
      <c r="E140" s="203"/>
      <c r="J140" s="203"/>
      <c r="K140" s="204"/>
      <c r="N140" s="173"/>
      <c r="P140" s="204"/>
    </row>
    <row r="141" spans="5:16" ht="15.75">
      <c r="E141" s="203"/>
      <c r="F141" s="204"/>
      <c r="H141" s="204"/>
      <c r="J141" s="203"/>
      <c r="K141" s="204"/>
      <c r="P141" s="204"/>
    </row>
    <row r="142" spans="1:19" s="187" customFormat="1" ht="35.25" customHeight="1">
      <c r="A142" s="205"/>
      <c r="B142" s="205"/>
      <c r="D142" s="206" t="s">
        <v>453</v>
      </c>
      <c r="E142" s="207"/>
      <c r="I142" s="65"/>
      <c r="J142" s="208"/>
      <c r="K142" s="2" t="s">
        <v>454</v>
      </c>
      <c r="L142" s="65"/>
      <c r="N142" s="65"/>
      <c r="P142" s="65"/>
      <c r="S142" s="65" t="e">
        <f>O142-K142</f>
        <v>#VALUE!</v>
      </c>
    </row>
    <row r="143" spans="5:16" ht="15.75">
      <c r="E143" s="203"/>
      <c r="H143" s="204"/>
      <c r="J143" s="203"/>
      <c r="L143" s="173"/>
      <c r="P143" s="204"/>
    </row>
    <row r="144" spans="5:16" ht="15.75" hidden="1">
      <c r="E144" s="203"/>
      <c r="F144" s="204"/>
      <c r="J144" s="209"/>
      <c r="L144" s="173"/>
      <c r="P144" s="204"/>
    </row>
    <row r="145" spans="5:16" ht="15.75" hidden="1">
      <c r="E145" s="177">
        <v>4776696</v>
      </c>
      <c r="F145" s="177">
        <v>80000</v>
      </c>
      <c r="G145" s="177">
        <v>0</v>
      </c>
      <c r="H145" s="177">
        <v>726809</v>
      </c>
      <c r="I145" s="177">
        <v>4696696</v>
      </c>
      <c r="J145" s="177">
        <v>-4776696</v>
      </c>
      <c r="K145" s="177">
        <v>-4776696</v>
      </c>
      <c r="L145" s="177">
        <v>0</v>
      </c>
      <c r="M145" s="177">
        <v>0</v>
      </c>
      <c r="N145" s="177">
        <v>0</v>
      </c>
      <c r="O145" s="177">
        <v>-4776696</v>
      </c>
      <c r="P145" s="177">
        <v>0</v>
      </c>
    </row>
    <row r="146" spans="5:16" ht="15.75" hidden="1">
      <c r="E146" s="209">
        <f>E137-E145</f>
        <v>-4776695.9999999</v>
      </c>
      <c r="F146" s="209">
        <f aca="true" t="shared" si="27" ref="F146:P146">F137-F145</f>
        <v>-3079999.9999999</v>
      </c>
      <c r="G146" s="209">
        <f t="shared" si="27"/>
        <v>1E-07</v>
      </c>
      <c r="H146" s="209">
        <f t="shared" si="27"/>
        <v>-726808.9999999</v>
      </c>
      <c r="I146" s="209">
        <f t="shared" si="27"/>
        <v>-1696695.9999998999</v>
      </c>
      <c r="J146" s="209">
        <f t="shared" si="27"/>
        <v>4776696.0000001</v>
      </c>
      <c r="K146" s="209">
        <f t="shared" si="27"/>
        <v>4776696.0001101</v>
      </c>
      <c r="L146" s="209">
        <f t="shared" si="27"/>
        <v>1E-07</v>
      </c>
      <c r="M146" s="209">
        <f t="shared" si="27"/>
        <v>1E-07</v>
      </c>
      <c r="N146" s="209">
        <f t="shared" si="27"/>
        <v>1E-07</v>
      </c>
      <c r="O146" s="209">
        <f t="shared" si="27"/>
        <v>4776696.0001101</v>
      </c>
      <c r="P146" s="209">
        <f t="shared" si="27"/>
        <v>2E-05</v>
      </c>
    </row>
    <row r="147" ht="15.75">
      <c r="E147" s="209"/>
    </row>
    <row r="148" ht="15.75">
      <c r="E148" s="203"/>
    </row>
  </sheetData>
  <sheetProtection/>
  <mergeCells count="25">
    <mergeCell ref="P7:P10"/>
    <mergeCell ref="L8:L10"/>
    <mergeCell ref="M8:N8"/>
    <mergeCell ref="O8:O10"/>
    <mergeCell ref="J8:J10"/>
    <mergeCell ref="K8:K10"/>
    <mergeCell ref="K1:P1"/>
    <mergeCell ref="L2:P2"/>
    <mergeCell ref="A3:P3"/>
    <mergeCell ref="A4:P4"/>
    <mergeCell ref="D5:E5"/>
    <mergeCell ref="M9:M10"/>
    <mergeCell ref="A7:A10"/>
    <mergeCell ref="B7:B10"/>
    <mergeCell ref="N9:N10"/>
    <mergeCell ref="J7:O7"/>
    <mergeCell ref="C7:C10"/>
    <mergeCell ref="D7:D10"/>
    <mergeCell ref="E7:I7"/>
    <mergeCell ref="E8:E10"/>
    <mergeCell ref="F8:F10"/>
    <mergeCell ref="G8:H8"/>
    <mergeCell ref="I8:I10"/>
    <mergeCell ref="G9:G10"/>
    <mergeCell ref="H9:H10"/>
  </mergeCells>
  <printOptions/>
  <pageMargins left="0.25" right="0.21" top="0.47" bottom="0.26" header="0.22" footer="0.26"/>
  <pageSetup fitToHeight="1" fitToWidth="1" horizontalDpi="600" verticalDpi="600" orientation="portrait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4"/>
  <sheetViews>
    <sheetView view="pageBreakPreview" zoomScale="75" zoomScaleNormal="75" zoomScaleSheetLayoutView="75" zoomScalePageLayoutView="0" workbookViewId="0" topLeftCell="A1">
      <selection activeCell="A4" sqref="A4:P4"/>
    </sheetView>
  </sheetViews>
  <sheetFormatPr defaultColWidth="9.00390625" defaultRowHeight="12.75"/>
  <cols>
    <col min="1" max="1" width="3.25390625" style="33" customWidth="1"/>
    <col min="2" max="2" width="17.375" style="77" customWidth="1"/>
    <col min="3" max="3" width="19.25390625" style="77" customWidth="1"/>
    <col min="4" max="4" width="21.875" style="77" customWidth="1"/>
    <col min="5" max="5" width="57.875" style="77" customWidth="1"/>
    <col min="6" max="6" width="66.25390625" style="77" customWidth="1"/>
    <col min="7" max="7" width="36.75390625" style="77" customWidth="1"/>
    <col min="8" max="8" width="18.125" style="77" customWidth="1"/>
    <col min="9" max="9" width="19.625" style="77" customWidth="1"/>
    <col min="10" max="10" width="16.625" style="25" customWidth="1"/>
    <col min="11" max="11" width="21.125" style="1" customWidth="1"/>
    <col min="12" max="12" width="1.37890625" style="1" customWidth="1"/>
    <col min="13" max="13" width="19.125" style="1" customWidth="1"/>
    <col min="14" max="14" width="7.00390625" style="1" customWidth="1"/>
    <col min="15" max="15" width="7.875" style="1" customWidth="1"/>
    <col min="16" max="16384" width="9.125" style="1" customWidth="1"/>
  </cols>
  <sheetData>
    <row r="1" spans="2:9" ht="9.75" customHeight="1">
      <c r="B1" s="373"/>
      <c r="C1" s="373"/>
      <c r="D1" s="373"/>
      <c r="E1" s="373"/>
      <c r="F1" s="373"/>
      <c r="G1" s="373"/>
      <c r="H1" s="373"/>
      <c r="I1" s="373"/>
    </row>
    <row r="2" spans="7:11" ht="88.5" customHeight="1">
      <c r="G2" s="375" t="s">
        <v>645</v>
      </c>
      <c r="H2" s="376"/>
      <c r="I2" s="376"/>
      <c r="J2" s="376"/>
      <c r="K2" s="376"/>
    </row>
    <row r="3" spans="1:16" ht="16.5" customHeight="1">
      <c r="A3" s="213"/>
      <c r="B3" s="213"/>
      <c r="C3" s="213"/>
      <c r="D3" s="213"/>
      <c r="E3" s="213"/>
      <c r="F3" s="213"/>
      <c r="G3" s="226" t="s">
        <v>653</v>
      </c>
      <c r="H3" s="213"/>
      <c r="I3" s="213"/>
      <c r="J3" s="213"/>
      <c r="K3" s="213"/>
      <c r="L3" s="213"/>
      <c r="M3" s="213"/>
      <c r="N3" s="213"/>
      <c r="O3" s="213"/>
      <c r="P3" s="213"/>
    </row>
    <row r="4" spans="1:16" ht="39.75" customHeight="1">
      <c r="A4" s="358" t="s">
        <v>441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</row>
    <row r="5" spans="2:9" ht="19.5" customHeight="1">
      <c r="B5" s="78"/>
      <c r="C5" s="78"/>
      <c r="D5" s="78"/>
      <c r="E5" s="372" t="s">
        <v>184</v>
      </c>
      <c r="F5" s="372"/>
      <c r="G5" s="78"/>
      <c r="H5" s="78"/>
      <c r="I5" s="78"/>
    </row>
    <row r="6" spans="2:11" ht="23.25" customHeight="1">
      <c r="B6" s="78"/>
      <c r="C6" s="78"/>
      <c r="D6" s="78"/>
      <c r="E6" s="32" t="s">
        <v>172</v>
      </c>
      <c r="F6" s="78"/>
      <c r="G6" s="78"/>
      <c r="H6" s="78"/>
      <c r="I6" s="78"/>
      <c r="K6" s="26" t="s">
        <v>65</v>
      </c>
    </row>
    <row r="7" spans="1:11" ht="19.5" customHeight="1">
      <c r="A7" s="79"/>
      <c r="B7" s="374" t="s">
        <v>148</v>
      </c>
      <c r="C7" s="374" t="s">
        <v>149</v>
      </c>
      <c r="D7" s="374" t="s">
        <v>150</v>
      </c>
      <c r="E7" s="374" t="s">
        <v>174</v>
      </c>
      <c r="F7" s="339" t="s">
        <v>144</v>
      </c>
      <c r="G7" s="339" t="s">
        <v>145</v>
      </c>
      <c r="H7" s="339" t="s">
        <v>141</v>
      </c>
      <c r="I7" s="339" t="s">
        <v>52</v>
      </c>
      <c r="J7" s="339" t="s">
        <v>53</v>
      </c>
      <c r="K7" s="339"/>
    </row>
    <row r="8" spans="1:11" s="81" customFormat="1" ht="94.5" customHeight="1">
      <c r="A8" s="80"/>
      <c r="B8" s="374"/>
      <c r="C8" s="374"/>
      <c r="D8" s="374"/>
      <c r="E8" s="374"/>
      <c r="F8" s="339"/>
      <c r="G8" s="339"/>
      <c r="H8" s="339"/>
      <c r="I8" s="339"/>
      <c r="J8" s="76" t="s">
        <v>142</v>
      </c>
      <c r="K8" s="76" t="s">
        <v>146</v>
      </c>
    </row>
    <row r="9" spans="1:11" s="81" customFormat="1" ht="21.75" customHeight="1">
      <c r="A9" s="80"/>
      <c r="B9" s="12">
        <v>1</v>
      </c>
      <c r="C9" s="12">
        <f>B9+1</f>
        <v>2</v>
      </c>
      <c r="D9" s="12">
        <f aca="true" t="shared" si="0" ref="D9:K9">C9+1</f>
        <v>3</v>
      </c>
      <c r="E9" s="12">
        <f t="shared" si="0"/>
        <v>4</v>
      </c>
      <c r="F9" s="12">
        <f t="shared" si="0"/>
        <v>5</v>
      </c>
      <c r="G9" s="12">
        <f t="shared" si="0"/>
        <v>6</v>
      </c>
      <c r="H9" s="12">
        <f t="shared" si="0"/>
        <v>7</v>
      </c>
      <c r="I9" s="12">
        <f t="shared" si="0"/>
        <v>8</v>
      </c>
      <c r="J9" s="12">
        <f t="shared" si="0"/>
        <v>9</v>
      </c>
      <c r="K9" s="12">
        <f t="shared" si="0"/>
        <v>10</v>
      </c>
    </row>
    <row r="10" spans="1:11" s="8" customFormat="1" ht="31.5" hidden="1">
      <c r="A10" s="82"/>
      <c r="B10" s="19" t="s">
        <v>160</v>
      </c>
      <c r="C10" s="19" t="s">
        <v>161</v>
      </c>
      <c r="D10" s="5"/>
      <c r="E10" s="21" t="s">
        <v>158</v>
      </c>
      <c r="F10" s="27"/>
      <c r="G10" s="28"/>
      <c r="H10" s="217">
        <f>H11</f>
        <v>0</v>
      </c>
      <c r="I10" s="217">
        <f>I11</f>
        <v>0</v>
      </c>
      <c r="J10" s="217">
        <f>J11</f>
        <v>0</v>
      </c>
      <c r="K10" s="217">
        <f>K11</f>
        <v>0</v>
      </c>
    </row>
    <row r="11" spans="1:11" s="4" customFormat="1" ht="31.5" hidden="1">
      <c r="A11" s="3"/>
      <c r="B11" s="19" t="s">
        <v>163</v>
      </c>
      <c r="C11" s="19"/>
      <c r="D11" s="5"/>
      <c r="E11" s="21" t="s">
        <v>159</v>
      </c>
      <c r="F11" s="29"/>
      <c r="G11" s="30"/>
      <c r="H11" s="217">
        <f>I11+J11</f>
        <v>0</v>
      </c>
      <c r="I11" s="217">
        <f>I41+I43+I45+I47+I26</f>
        <v>0</v>
      </c>
      <c r="J11" s="217">
        <f>J41+J43+J45+J47+J26</f>
        <v>0</v>
      </c>
      <c r="K11" s="217">
        <f>K41+K43+K45+K47+K26</f>
        <v>0</v>
      </c>
    </row>
    <row r="12" spans="2:11" ht="46.5" customHeight="1" hidden="1">
      <c r="B12" s="364" t="s">
        <v>164</v>
      </c>
      <c r="C12" s="370" t="s">
        <v>49</v>
      </c>
      <c r="D12" s="370" t="s">
        <v>40</v>
      </c>
      <c r="E12" s="371" t="s">
        <v>81</v>
      </c>
      <c r="F12" s="97" t="s">
        <v>256</v>
      </c>
      <c r="G12" s="99" t="s">
        <v>274</v>
      </c>
      <c r="H12" s="107">
        <f>I12+J12</f>
        <v>0</v>
      </c>
      <c r="I12" s="44"/>
      <c r="J12" s="69"/>
      <c r="K12" s="69"/>
    </row>
    <row r="13" spans="2:11" ht="54" customHeight="1" hidden="1">
      <c r="B13" s="365"/>
      <c r="C13" s="367"/>
      <c r="D13" s="367"/>
      <c r="E13" s="369"/>
      <c r="F13" s="61" t="s">
        <v>257</v>
      </c>
      <c r="G13" s="99" t="s">
        <v>258</v>
      </c>
      <c r="H13" s="107">
        <f aca="true" t="shared" si="1" ref="H13:H45">I13+J13</f>
        <v>0</v>
      </c>
      <c r="I13" s="44"/>
      <c r="J13" s="69"/>
      <c r="K13" s="69"/>
    </row>
    <row r="14" spans="2:11" ht="40.5" customHeight="1" hidden="1">
      <c r="B14" s="49" t="s">
        <v>198</v>
      </c>
      <c r="C14" s="49" t="s">
        <v>122</v>
      </c>
      <c r="D14" s="50" t="s">
        <v>48</v>
      </c>
      <c r="E14" s="61" t="s">
        <v>123</v>
      </c>
      <c r="F14" s="377" t="s">
        <v>290</v>
      </c>
      <c r="G14" s="388" t="s">
        <v>333</v>
      </c>
      <c r="H14" s="105">
        <f t="shared" si="1"/>
        <v>0</v>
      </c>
      <c r="I14" s="44"/>
      <c r="J14" s="69"/>
      <c r="K14" s="70"/>
    </row>
    <row r="15" spans="2:11" ht="39.75" customHeight="1" hidden="1">
      <c r="B15" s="49" t="s">
        <v>199</v>
      </c>
      <c r="C15" s="49" t="s">
        <v>15</v>
      </c>
      <c r="D15" s="50" t="s">
        <v>48</v>
      </c>
      <c r="E15" s="61" t="s">
        <v>14</v>
      </c>
      <c r="F15" s="377"/>
      <c r="G15" s="388"/>
      <c r="H15" s="105">
        <f t="shared" si="1"/>
        <v>0</v>
      </c>
      <c r="I15" s="44"/>
      <c r="J15" s="69"/>
      <c r="K15" s="69"/>
    </row>
    <row r="16" spans="2:11" ht="54.75" customHeight="1" hidden="1">
      <c r="B16" s="49" t="s">
        <v>199</v>
      </c>
      <c r="C16" s="49" t="s">
        <v>15</v>
      </c>
      <c r="D16" s="50" t="s">
        <v>48</v>
      </c>
      <c r="E16" s="61" t="s">
        <v>14</v>
      </c>
      <c r="F16" s="61" t="s">
        <v>291</v>
      </c>
      <c r="G16" s="99" t="s">
        <v>334</v>
      </c>
      <c r="H16" s="105">
        <f>I16+J16</f>
        <v>0</v>
      </c>
      <c r="I16" s="44"/>
      <c r="J16" s="69"/>
      <c r="K16" s="69"/>
    </row>
    <row r="17" spans="2:11" ht="37.5" customHeight="1" hidden="1">
      <c r="B17" s="49" t="s">
        <v>165</v>
      </c>
      <c r="C17" s="49" t="s">
        <v>54</v>
      </c>
      <c r="D17" s="56" t="s">
        <v>34</v>
      </c>
      <c r="E17" s="61" t="s">
        <v>28</v>
      </c>
      <c r="F17" s="39" t="s">
        <v>432</v>
      </c>
      <c r="G17" s="99" t="s">
        <v>431</v>
      </c>
      <c r="H17" s="107">
        <f t="shared" si="1"/>
        <v>0</v>
      </c>
      <c r="I17" s="109"/>
      <c r="J17" s="103"/>
      <c r="K17" s="103"/>
    </row>
    <row r="18" spans="2:11" ht="48" customHeight="1" hidden="1">
      <c r="B18" s="364" t="s">
        <v>166</v>
      </c>
      <c r="C18" s="364" t="s">
        <v>7</v>
      </c>
      <c r="D18" s="370" t="s">
        <v>22</v>
      </c>
      <c r="E18" s="368" t="s">
        <v>23</v>
      </c>
      <c r="F18" s="97" t="s">
        <v>259</v>
      </c>
      <c r="G18" s="99" t="s">
        <v>260</v>
      </c>
      <c r="H18" s="107">
        <f t="shared" si="1"/>
        <v>0</v>
      </c>
      <c r="I18" s="44"/>
      <c r="J18" s="69"/>
      <c r="K18" s="69"/>
    </row>
    <row r="19" spans="2:11" ht="40.5" customHeight="1" hidden="1">
      <c r="B19" s="365"/>
      <c r="C19" s="365"/>
      <c r="D19" s="367"/>
      <c r="E19" s="369"/>
      <c r="F19" s="97" t="s">
        <v>272</v>
      </c>
      <c r="G19" s="99" t="s">
        <v>340</v>
      </c>
      <c r="H19" s="107">
        <f t="shared" si="1"/>
        <v>0</v>
      </c>
      <c r="I19" s="44"/>
      <c r="J19" s="69"/>
      <c r="K19" s="69"/>
    </row>
    <row r="20" spans="2:11" ht="39" customHeight="1" hidden="1">
      <c r="B20" s="49" t="s">
        <v>167</v>
      </c>
      <c r="C20" s="49" t="s">
        <v>8</v>
      </c>
      <c r="D20" s="56" t="s">
        <v>38</v>
      </c>
      <c r="E20" s="61" t="s">
        <v>9</v>
      </c>
      <c r="F20" s="61" t="s">
        <v>261</v>
      </c>
      <c r="G20" s="99" t="s">
        <v>262</v>
      </c>
      <c r="H20" s="107">
        <f t="shared" si="1"/>
        <v>0</v>
      </c>
      <c r="I20" s="44"/>
      <c r="J20" s="69"/>
      <c r="K20" s="69"/>
    </row>
    <row r="21" spans="2:11" ht="44.25" customHeight="1" hidden="1">
      <c r="B21" s="49" t="s">
        <v>263</v>
      </c>
      <c r="C21" s="49" t="s">
        <v>264</v>
      </c>
      <c r="D21" s="56" t="s">
        <v>64</v>
      </c>
      <c r="E21" s="61" t="s">
        <v>265</v>
      </c>
      <c r="F21" s="61" t="s">
        <v>266</v>
      </c>
      <c r="G21" s="99" t="s">
        <v>336</v>
      </c>
      <c r="H21" s="107">
        <f t="shared" si="1"/>
        <v>0</v>
      </c>
      <c r="I21" s="44"/>
      <c r="J21" s="69"/>
      <c r="K21" s="69"/>
    </row>
    <row r="22" spans="2:11" ht="39" customHeight="1" hidden="1">
      <c r="B22" s="49" t="s">
        <v>267</v>
      </c>
      <c r="C22" s="49" t="s">
        <v>268</v>
      </c>
      <c r="D22" s="56" t="s">
        <v>46</v>
      </c>
      <c r="E22" s="61" t="s">
        <v>269</v>
      </c>
      <c r="F22" s="61" t="s">
        <v>270</v>
      </c>
      <c r="G22" s="99" t="s">
        <v>271</v>
      </c>
      <c r="H22" s="107">
        <f t="shared" si="1"/>
        <v>0</v>
      </c>
      <c r="I22" s="44"/>
      <c r="J22" s="69"/>
      <c r="K22" s="69"/>
    </row>
    <row r="23" spans="2:11" ht="66.75" customHeight="1" hidden="1">
      <c r="B23" s="49" t="s">
        <v>168</v>
      </c>
      <c r="C23" s="49" t="s">
        <v>110</v>
      </c>
      <c r="D23" s="56" t="s">
        <v>46</v>
      </c>
      <c r="E23" s="42" t="s">
        <v>111</v>
      </c>
      <c r="F23" s="61" t="s">
        <v>273</v>
      </c>
      <c r="G23" s="99" t="s">
        <v>335</v>
      </c>
      <c r="H23" s="107">
        <f t="shared" si="1"/>
        <v>0</v>
      </c>
      <c r="I23" s="44"/>
      <c r="J23" s="69"/>
      <c r="K23" s="69"/>
    </row>
    <row r="24" spans="2:11" ht="50.25" customHeight="1" hidden="1">
      <c r="B24" s="49" t="s">
        <v>169</v>
      </c>
      <c r="C24" s="12">
        <v>8110</v>
      </c>
      <c r="D24" s="56" t="s">
        <v>84</v>
      </c>
      <c r="E24" s="48" t="s">
        <v>11</v>
      </c>
      <c r="F24" s="61" t="s">
        <v>433</v>
      </c>
      <c r="G24" s="99" t="s">
        <v>434</v>
      </c>
      <c r="H24" s="111">
        <f t="shared" si="1"/>
        <v>0</v>
      </c>
      <c r="I24" s="109"/>
      <c r="J24" s="103"/>
      <c r="K24" s="103"/>
    </row>
    <row r="25" spans="2:11" ht="63" hidden="1">
      <c r="B25" s="49" t="s">
        <v>169</v>
      </c>
      <c r="C25" s="12">
        <v>8110</v>
      </c>
      <c r="D25" s="56" t="s">
        <v>84</v>
      </c>
      <c r="E25" s="48" t="s">
        <v>11</v>
      </c>
      <c r="F25" s="61" t="s">
        <v>448</v>
      </c>
      <c r="G25" s="99" t="s">
        <v>428</v>
      </c>
      <c r="H25" s="111">
        <f t="shared" si="1"/>
        <v>0</v>
      </c>
      <c r="I25" s="109"/>
      <c r="J25" s="103"/>
      <c r="K25" s="103"/>
    </row>
    <row r="26" spans="2:11" ht="52.5" customHeight="1" hidden="1">
      <c r="B26" s="49" t="s">
        <v>429</v>
      </c>
      <c r="C26" s="12">
        <v>8240</v>
      </c>
      <c r="D26" s="56" t="s">
        <v>84</v>
      </c>
      <c r="E26" s="48" t="s">
        <v>430</v>
      </c>
      <c r="F26" s="61" t="s">
        <v>452</v>
      </c>
      <c r="G26" s="99" t="s">
        <v>587</v>
      </c>
      <c r="H26" s="218">
        <f t="shared" si="1"/>
        <v>0</v>
      </c>
      <c r="I26" s="218"/>
      <c r="J26" s="219"/>
      <c r="K26" s="219"/>
    </row>
    <row r="27" spans="2:11" ht="47.25" hidden="1">
      <c r="B27" s="49" t="s">
        <v>347</v>
      </c>
      <c r="C27" s="49" t="s">
        <v>348</v>
      </c>
      <c r="D27" s="56" t="s">
        <v>49</v>
      </c>
      <c r="E27" s="230" t="s">
        <v>349</v>
      </c>
      <c r="F27" s="266" t="s">
        <v>461</v>
      </c>
      <c r="G27" s="99" t="s">
        <v>577</v>
      </c>
      <c r="H27" s="223">
        <f t="shared" si="1"/>
        <v>0</v>
      </c>
      <c r="I27" s="218"/>
      <c r="J27" s="219"/>
      <c r="K27" s="219"/>
    </row>
    <row r="28" spans="2:11" ht="52.5" customHeight="1" hidden="1">
      <c r="B28" s="112" t="s">
        <v>413</v>
      </c>
      <c r="C28" s="113" t="s">
        <v>413</v>
      </c>
      <c r="D28" s="114" t="s">
        <v>413</v>
      </c>
      <c r="E28" s="232" t="s">
        <v>462</v>
      </c>
      <c r="F28" s="267" t="s">
        <v>413</v>
      </c>
      <c r="G28" s="268" t="s">
        <v>413</v>
      </c>
      <c r="H28" s="271">
        <f t="shared" si="1"/>
        <v>0</v>
      </c>
      <c r="I28" s="220">
        <f>I27</f>
        <v>0</v>
      </c>
      <c r="J28" s="220">
        <f>J27</f>
        <v>0</v>
      </c>
      <c r="K28" s="220">
        <f>K27</f>
        <v>0</v>
      </c>
    </row>
    <row r="29" spans="2:11" ht="52.5" customHeight="1" hidden="1">
      <c r="B29" s="49" t="s">
        <v>347</v>
      </c>
      <c r="C29" s="49" t="s">
        <v>348</v>
      </c>
      <c r="D29" s="56" t="s">
        <v>49</v>
      </c>
      <c r="E29" s="13" t="s">
        <v>349</v>
      </c>
      <c r="F29" s="61" t="s">
        <v>574</v>
      </c>
      <c r="G29" s="99" t="s">
        <v>583</v>
      </c>
      <c r="H29" s="223">
        <f t="shared" si="1"/>
        <v>0</v>
      </c>
      <c r="I29" s="218"/>
      <c r="J29" s="219"/>
      <c r="K29" s="219"/>
    </row>
    <row r="30" spans="2:11" ht="52.5" customHeight="1" hidden="1">
      <c r="B30" s="112" t="s">
        <v>413</v>
      </c>
      <c r="C30" s="113" t="s">
        <v>413</v>
      </c>
      <c r="D30" s="114" t="s">
        <v>413</v>
      </c>
      <c r="E30" s="270" t="s">
        <v>584</v>
      </c>
      <c r="F30" s="115" t="s">
        <v>413</v>
      </c>
      <c r="G30" s="116" t="s">
        <v>413</v>
      </c>
      <c r="H30" s="223">
        <f t="shared" si="1"/>
        <v>0</v>
      </c>
      <c r="I30" s="218">
        <f>I29</f>
        <v>0</v>
      </c>
      <c r="J30" s="218">
        <f>J29</f>
        <v>0</v>
      </c>
      <c r="K30" s="218">
        <f>K29</f>
        <v>0</v>
      </c>
    </row>
    <row r="31" spans="2:11" ht="52.5" customHeight="1" hidden="1">
      <c r="B31" s="49" t="s">
        <v>347</v>
      </c>
      <c r="C31" s="49" t="s">
        <v>348</v>
      </c>
      <c r="D31" s="56" t="s">
        <v>49</v>
      </c>
      <c r="E31" s="13" t="s">
        <v>349</v>
      </c>
      <c r="F31" s="61" t="s">
        <v>572</v>
      </c>
      <c r="G31" s="99" t="s">
        <v>582</v>
      </c>
      <c r="H31" s="223">
        <f t="shared" si="1"/>
        <v>0</v>
      </c>
      <c r="I31" s="218"/>
      <c r="J31" s="219"/>
      <c r="K31" s="219"/>
    </row>
    <row r="32" spans="2:11" ht="52.5" customHeight="1" hidden="1">
      <c r="B32" s="112" t="s">
        <v>413</v>
      </c>
      <c r="C32" s="113" t="s">
        <v>413</v>
      </c>
      <c r="D32" s="114" t="s">
        <v>413</v>
      </c>
      <c r="E32" s="63" t="s">
        <v>573</v>
      </c>
      <c r="F32" s="115" t="s">
        <v>413</v>
      </c>
      <c r="G32" s="116" t="s">
        <v>413</v>
      </c>
      <c r="H32" s="223">
        <f t="shared" si="1"/>
        <v>0</v>
      </c>
      <c r="I32" s="218"/>
      <c r="J32" s="218"/>
      <c r="K32" s="218"/>
    </row>
    <row r="33" spans="2:11" ht="47.25" hidden="1">
      <c r="B33" s="49" t="s">
        <v>347</v>
      </c>
      <c r="C33" s="49" t="s">
        <v>348</v>
      </c>
      <c r="D33" s="56" t="s">
        <v>49</v>
      </c>
      <c r="E33" s="230" t="s">
        <v>349</v>
      </c>
      <c r="F33" s="61" t="s">
        <v>459</v>
      </c>
      <c r="G33" s="99" t="s">
        <v>578</v>
      </c>
      <c r="H33" s="223">
        <f>I33+J33</f>
        <v>0</v>
      </c>
      <c r="I33" s="218"/>
      <c r="J33" s="219"/>
      <c r="K33" s="219"/>
    </row>
    <row r="34" spans="1:11" ht="52.5" customHeight="1" hidden="1">
      <c r="A34" s="37"/>
      <c r="B34" s="112" t="s">
        <v>413</v>
      </c>
      <c r="C34" s="113" t="s">
        <v>413</v>
      </c>
      <c r="D34" s="114" t="s">
        <v>413</v>
      </c>
      <c r="E34" s="231" t="s">
        <v>460</v>
      </c>
      <c r="F34" s="269" t="s">
        <v>413</v>
      </c>
      <c r="G34" s="269" t="s">
        <v>413</v>
      </c>
      <c r="H34" s="223">
        <f>I34+J34</f>
        <v>0</v>
      </c>
      <c r="I34" s="220">
        <f>I33</f>
        <v>0</v>
      </c>
      <c r="J34" s="220">
        <f>J33</f>
        <v>0</v>
      </c>
      <c r="K34" s="220">
        <f>K33</f>
        <v>0</v>
      </c>
    </row>
    <row r="35" spans="1:11" ht="52.5" customHeight="1" hidden="1">
      <c r="A35" s="37"/>
      <c r="B35" s="272" t="s">
        <v>347</v>
      </c>
      <c r="C35" s="272" t="s">
        <v>348</v>
      </c>
      <c r="D35" s="273" t="s">
        <v>49</v>
      </c>
      <c r="E35" s="230" t="s">
        <v>349</v>
      </c>
      <c r="F35" s="274" t="s">
        <v>585</v>
      </c>
      <c r="G35" s="275" t="s">
        <v>588</v>
      </c>
      <c r="H35" s="276">
        <f>I35+J35</f>
        <v>0</v>
      </c>
      <c r="I35" s="277"/>
      <c r="J35" s="278"/>
      <c r="K35" s="278"/>
    </row>
    <row r="36" spans="1:11" ht="52.5" customHeight="1" hidden="1">
      <c r="A36" s="37"/>
      <c r="B36" s="279" t="s">
        <v>413</v>
      </c>
      <c r="C36" s="280" t="s">
        <v>413</v>
      </c>
      <c r="D36" s="281" t="s">
        <v>413</v>
      </c>
      <c r="E36" s="232" t="s">
        <v>586</v>
      </c>
      <c r="F36" s="282" t="s">
        <v>413</v>
      </c>
      <c r="G36" s="283" t="s">
        <v>413</v>
      </c>
      <c r="H36" s="277">
        <f>I36+J36</f>
        <v>0</v>
      </c>
      <c r="I36" s="277">
        <f>I35</f>
        <v>0</v>
      </c>
      <c r="J36" s="277"/>
      <c r="K36" s="277"/>
    </row>
    <row r="37" spans="2:11" ht="52.5" customHeight="1" hidden="1">
      <c r="B37" s="49" t="s">
        <v>347</v>
      </c>
      <c r="C37" s="49" t="s">
        <v>348</v>
      </c>
      <c r="D37" s="56" t="s">
        <v>49</v>
      </c>
      <c r="E37" s="13" t="s">
        <v>349</v>
      </c>
      <c r="F37" s="61" t="s">
        <v>414</v>
      </c>
      <c r="G37" s="99" t="s">
        <v>581</v>
      </c>
      <c r="H37" s="111">
        <f aca="true" t="shared" si="2" ref="H37:H42">I37+J37</f>
        <v>0</v>
      </c>
      <c r="I37" s="109"/>
      <c r="J37" s="103"/>
      <c r="K37" s="103"/>
    </row>
    <row r="38" spans="2:11" ht="52.5" customHeight="1" hidden="1">
      <c r="B38" s="112" t="s">
        <v>413</v>
      </c>
      <c r="C38" s="113" t="s">
        <v>413</v>
      </c>
      <c r="D38" s="114" t="s">
        <v>413</v>
      </c>
      <c r="E38" s="63" t="s">
        <v>415</v>
      </c>
      <c r="F38" s="115" t="s">
        <v>413</v>
      </c>
      <c r="G38" s="116" t="s">
        <v>413</v>
      </c>
      <c r="H38" s="128">
        <f t="shared" si="2"/>
        <v>0</v>
      </c>
      <c r="I38" s="110">
        <f>I37</f>
        <v>0</v>
      </c>
      <c r="J38" s="110">
        <f>J37</f>
        <v>0</v>
      </c>
      <c r="K38" s="110">
        <f>K37</f>
        <v>0</v>
      </c>
    </row>
    <row r="39" spans="2:11" ht="72.75" customHeight="1" hidden="1">
      <c r="B39" s="49" t="s">
        <v>347</v>
      </c>
      <c r="C39" s="49" t="s">
        <v>348</v>
      </c>
      <c r="D39" s="56" t="s">
        <v>49</v>
      </c>
      <c r="E39" s="13" t="s">
        <v>349</v>
      </c>
      <c r="F39" s="61" t="s">
        <v>412</v>
      </c>
      <c r="G39" s="99" t="s">
        <v>418</v>
      </c>
      <c r="H39" s="111">
        <f>I39+J39</f>
        <v>0</v>
      </c>
      <c r="I39" s="109"/>
      <c r="J39" s="103"/>
      <c r="K39" s="103"/>
    </row>
    <row r="40" spans="1:11" s="7" customFormat="1" ht="55.5" customHeight="1" hidden="1">
      <c r="A40" s="37"/>
      <c r="B40" s="122" t="s">
        <v>413</v>
      </c>
      <c r="C40" s="123" t="s">
        <v>413</v>
      </c>
      <c r="D40" s="124" t="s">
        <v>413</v>
      </c>
      <c r="E40" s="125" t="s">
        <v>416</v>
      </c>
      <c r="F40" s="126" t="s">
        <v>413</v>
      </c>
      <c r="G40" s="117" t="s">
        <v>413</v>
      </c>
      <c r="H40" s="128">
        <f>I40+J40</f>
        <v>0</v>
      </c>
      <c r="I40" s="110"/>
      <c r="J40" s="104"/>
      <c r="K40" s="104"/>
    </row>
    <row r="41" spans="2:11" ht="47.25" hidden="1">
      <c r="B41" s="49" t="s">
        <v>347</v>
      </c>
      <c r="C41" s="49" t="s">
        <v>348</v>
      </c>
      <c r="D41" s="56" t="s">
        <v>49</v>
      </c>
      <c r="E41" s="13" t="s">
        <v>349</v>
      </c>
      <c r="F41" s="61" t="s">
        <v>591</v>
      </c>
      <c r="G41" s="99" t="s">
        <v>579</v>
      </c>
      <c r="H41" s="218">
        <f t="shared" si="2"/>
        <v>0</v>
      </c>
      <c r="I41" s="218"/>
      <c r="J41" s="219"/>
      <c r="K41" s="219"/>
    </row>
    <row r="42" spans="1:11" s="7" customFormat="1" ht="50.25" customHeight="1" hidden="1">
      <c r="A42" s="37"/>
      <c r="B42" s="121" t="s">
        <v>413</v>
      </c>
      <c r="C42" s="120" t="s">
        <v>413</v>
      </c>
      <c r="D42" s="119" t="s">
        <v>413</v>
      </c>
      <c r="E42" s="63" t="s">
        <v>450</v>
      </c>
      <c r="F42" s="118" t="s">
        <v>413</v>
      </c>
      <c r="G42" s="117" t="s">
        <v>413</v>
      </c>
      <c r="H42" s="220">
        <f t="shared" si="2"/>
        <v>0</v>
      </c>
      <c r="I42" s="220">
        <f>I41</f>
        <v>0</v>
      </c>
      <c r="J42" s="220">
        <f>J41</f>
        <v>0</v>
      </c>
      <c r="K42" s="220">
        <f>K41</f>
        <v>0</v>
      </c>
    </row>
    <row r="43" spans="2:11" ht="83.25" customHeight="1" hidden="1">
      <c r="B43" s="49" t="s">
        <v>347</v>
      </c>
      <c r="C43" s="49" t="s">
        <v>348</v>
      </c>
      <c r="D43" s="56" t="s">
        <v>49</v>
      </c>
      <c r="E43" s="13" t="s">
        <v>349</v>
      </c>
      <c r="F43" s="61" t="s">
        <v>440</v>
      </c>
      <c r="G43" s="99" t="s">
        <v>580</v>
      </c>
      <c r="H43" s="218">
        <f t="shared" si="1"/>
        <v>0</v>
      </c>
      <c r="I43" s="218"/>
      <c r="J43" s="218"/>
      <c r="K43" s="218"/>
    </row>
    <row r="44" spans="1:11" s="7" customFormat="1" ht="60.75" customHeight="1" hidden="1">
      <c r="A44" s="37"/>
      <c r="B44" s="122" t="s">
        <v>413</v>
      </c>
      <c r="C44" s="123" t="s">
        <v>413</v>
      </c>
      <c r="D44" s="124" t="s">
        <v>413</v>
      </c>
      <c r="E44" s="63" t="s">
        <v>417</v>
      </c>
      <c r="F44" s="126" t="s">
        <v>413</v>
      </c>
      <c r="G44" s="117" t="s">
        <v>413</v>
      </c>
      <c r="H44" s="220">
        <f>I44+J44</f>
        <v>0</v>
      </c>
      <c r="I44" s="220">
        <f>I43</f>
        <v>0</v>
      </c>
      <c r="J44" s="220">
        <f>J43</f>
        <v>0</v>
      </c>
      <c r="K44" s="220">
        <f>K43</f>
        <v>0</v>
      </c>
    </row>
    <row r="45" spans="1:11" s="7" customFormat="1" ht="60.75" customHeight="1" hidden="1">
      <c r="A45" s="37"/>
      <c r="B45" s="272" t="s">
        <v>347</v>
      </c>
      <c r="C45" s="272" t="s">
        <v>348</v>
      </c>
      <c r="D45" s="273" t="s">
        <v>49</v>
      </c>
      <c r="E45" s="230" t="s">
        <v>349</v>
      </c>
      <c r="F45" s="73" t="s">
        <v>642</v>
      </c>
      <c r="G45" s="99" t="s">
        <v>593</v>
      </c>
      <c r="H45" s="218">
        <f t="shared" si="1"/>
        <v>0</v>
      </c>
      <c r="I45" s="218"/>
      <c r="J45" s="218"/>
      <c r="K45" s="218"/>
    </row>
    <row r="46" spans="1:11" s="7" customFormat="1" ht="60.75" customHeight="1" hidden="1">
      <c r="A46" s="37"/>
      <c r="B46" s="49"/>
      <c r="C46" s="285" t="s">
        <v>413</v>
      </c>
      <c r="D46" s="286" t="s">
        <v>413</v>
      </c>
      <c r="E46" s="63" t="s">
        <v>590</v>
      </c>
      <c r="F46" s="287" t="s">
        <v>413</v>
      </c>
      <c r="G46" s="268" t="s">
        <v>413</v>
      </c>
      <c r="H46" s="220">
        <f>I46+J46</f>
        <v>0</v>
      </c>
      <c r="I46" s="220"/>
      <c r="J46" s="220"/>
      <c r="K46" s="220"/>
    </row>
    <row r="47" spans="1:11" s="7" customFormat="1" ht="60.75" customHeight="1" hidden="1">
      <c r="A47" s="37"/>
      <c r="B47" s="272" t="s">
        <v>347</v>
      </c>
      <c r="C47" s="272" t="s">
        <v>348</v>
      </c>
      <c r="D47" s="273" t="s">
        <v>49</v>
      </c>
      <c r="E47" s="230" t="s">
        <v>349</v>
      </c>
      <c r="F47" s="290" t="s">
        <v>641</v>
      </c>
      <c r="G47" s="99" t="s">
        <v>643</v>
      </c>
      <c r="H47" s="218">
        <f>I47+J47</f>
        <v>0</v>
      </c>
      <c r="I47" s="289"/>
      <c r="J47" s="218"/>
      <c r="K47" s="218"/>
    </row>
    <row r="48" spans="1:11" s="7" customFormat="1" ht="15.75" hidden="1">
      <c r="A48" s="37"/>
      <c r="B48" s="134"/>
      <c r="C48" s="285"/>
      <c r="D48" s="286"/>
      <c r="E48" s="291" t="s">
        <v>592</v>
      </c>
      <c r="F48" s="126" t="s">
        <v>413</v>
      </c>
      <c r="G48" s="126" t="s">
        <v>413</v>
      </c>
      <c r="H48" s="220"/>
      <c r="I48" s="288"/>
      <c r="J48" s="220"/>
      <c r="K48" s="220"/>
    </row>
    <row r="49" spans="2:11" ht="31.5" hidden="1">
      <c r="B49" s="19" t="s">
        <v>91</v>
      </c>
      <c r="C49" s="16" t="s">
        <v>92</v>
      </c>
      <c r="D49" s="16"/>
      <c r="E49" s="15" t="s">
        <v>254</v>
      </c>
      <c r="F49" s="27"/>
      <c r="G49" s="28"/>
      <c r="H49" s="127">
        <f>H50</f>
        <v>0</v>
      </c>
      <c r="I49" s="108">
        <f>I50</f>
        <v>0</v>
      </c>
      <c r="J49" s="108">
        <f>J50</f>
        <v>0</v>
      </c>
      <c r="K49" s="108">
        <f>K50</f>
        <v>0</v>
      </c>
    </row>
    <row r="50" spans="2:11" ht="47.25" hidden="1">
      <c r="B50" s="19" t="s">
        <v>93</v>
      </c>
      <c r="C50" s="16"/>
      <c r="D50" s="16"/>
      <c r="E50" s="15" t="s">
        <v>255</v>
      </c>
      <c r="F50" s="27"/>
      <c r="G50" s="28"/>
      <c r="H50" s="127">
        <f>J50+I50</f>
        <v>0</v>
      </c>
      <c r="I50" s="108">
        <f>SUM(I51:I60)</f>
        <v>0</v>
      </c>
      <c r="J50" s="108">
        <f>SUM(J51:J60)</f>
        <v>0</v>
      </c>
      <c r="K50" s="108">
        <f>SUM(K51:K60)</f>
        <v>0</v>
      </c>
    </row>
    <row r="51" spans="2:11" ht="39" customHeight="1" hidden="1">
      <c r="B51" s="49" t="s">
        <v>223</v>
      </c>
      <c r="C51" s="49" t="s">
        <v>224</v>
      </c>
      <c r="D51" s="40" t="s">
        <v>154</v>
      </c>
      <c r="E51" s="55" t="s">
        <v>225</v>
      </c>
      <c r="F51" s="378" t="s">
        <v>275</v>
      </c>
      <c r="G51" s="379" t="s">
        <v>276</v>
      </c>
      <c r="H51" s="17">
        <f aca="true" t="shared" si="3" ref="H51:H60">I51+J51</f>
        <v>0</v>
      </c>
      <c r="I51" s="109"/>
      <c r="J51" s="103"/>
      <c r="K51" s="103"/>
    </row>
    <row r="52" spans="2:11" ht="63" hidden="1">
      <c r="B52" s="49" t="s">
        <v>119</v>
      </c>
      <c r="C52" s="49" t="s">
        <v>55</v>
      </c>
      <c r="D52" s="41">
        <v>1040</v>
      </c>
      <c r="E52" s="42" t="s">
        <v>98</v>
      </c>
      <c r="F52" s="378"/>
      <c r="G52" s="379"/>
      <c r="H52" s="17">
        <f t="shared" si="3"/>
        <v>0</v>
      </c>
      <c r="I52" s="109"/>
      <c r="J52" s="103"/>
      <c r="K52" s="103"/>
    </row>
    <row r="53" spans="2:11" ht="37.5" customHeight="1" hidden="1">
      <c r="B53" s="49" t="s">
        <v>223</v>
      </c>
      <c r="C53" s="49" t="s">
        <v>224</v>
      </c>
      <c r="D53" s="40" t="s">
        <v>154</v>
      </c>
      <c r="E53" s="55" t="s">
        <v>225</v>
      </c>
      <c r="F53" s="378" t="s">
        <v>300</v>
      </c>
      <c r="G53" s="388" t="s">
        <v>337</v>
      </c>
      <c r="H53" s="17">
        <f t="shared" si="3"/>
        <v>0</v>
      </c>
      <c r="I53" s="109"/>
      <c r="J53" s="103"/>
      <c r="K53" s="103"/>
    </row>
    <row r="54" spans="2:11" ht="33.75" customHeight="1" hidden="1">
      <c r="B54" s="49" t="s">
        <v>231</v>
      </c>
      <c r="C54" s="49" t="s">
        <v>232</v>
      </c>
      <c r="D54" s="40" t="s">
        <v>20</v>
      </c>
      <c r="E54" s="43" t="s">
        <v>156</v>
      </c>
      <c r="F54" s="378"/>
      <c r="G54" s="388"/>
      <c r="H54" s="17">
        <f t="shared" si="3"/>
        <v>0</v>
      </c>
      <c r="I54" s="109"/>
      <c r="J54" s="103"/>
      <c r="K54" s="103"/>
    </row>
    <row r="55" spans="1:13" s="7" customFormat="1" ht="42.75" customHeight="1" hidden="1">
      <c r="A55" s="37"/>
      <c r="B55" s="361" t="s">
        <v>231</v>
      </c>
      <c r="C55" s="364" t="s">
        <v>232</v>
      </c>
      <c r="D55" s="366" t="s">
        <v>20</v>
      </c>
      <c r="E55" s="368" t="s">
        <v>156</v>
      </c>
      <c r="F55" s="62" t="s">
        <v>301</v>
      </c>
      <c r="G55" s="100" t="s">
        <v>277</v>
      </c>
      <c r="H55" s="17">
        <f t="shared" si="3"/>
        <v>0</v>
      </c>
      <c r="I55" s="109"/>
      <c r="J55" s="103"/>
      <c r="K55" s="103"/>
      <c r="M55" s="1"/>
    </row>
    <row r="56" spans="1:13" s="7" customFormat="1" ht="58.5" customHeight="1" hidden="1">
      <c r="A56" s="37"/>
      <c r="B56" s="362"/>
      <c r="C56" s="364"/>
      <c r="D56" s="366"/>
      <c r="E56" s="368"/>
      <c r="F56" s="62" t="s">
        <v>278</v>
      </c>
      <c r="G56" s="100" t="s">
        <v>279</v>
      </c>
      <c r="H56" s="17">
        <f>I56+J56</f>
        <v>0</v>
      </c>
      <c r="I56" s="109"/>
      <c r="J56" s="103"/>
      <c r="K56" s="103"/>
      <c r="M56" s="1"/>
    </row>
    <row r="57" spans="1:13" s="7" customFormat="1" ht="82.5" customHeight="1" hidden="1">
      <c r="A57" s="37"/>
      <c r="B57" s="363"/>
      <c r="C57" s="365"/>
      <c r="D57" s="367"/>
      <c r="E57" s="369"/>
      <c r="F57" s="62" t="s">
        <v>284</v>
      </c>
      <c r="G57" s="100" t="s">
        <v>283</v>
      </c>
      <c r="H57" s="17">
        <f>I57+J57</f>
        <v>0</v>
      </c>
      <c r="I57" s="109"/>
      <c r="J57" s="103"/>
      <c r="K57" s="103"/>
      <c r="M57" s="1"/>
    </row>
    <row r="58" spans="2:11" ht="49.5" customHeight="1" hidden="1">
      <c r="B58" s="49" t="s">
        <v>95</v>
      </c>
      <c r="C58" s="49" t="s">
        <v>96</v>
      </c>
      <c r="D58" s="56" t="s">
        <v>34</v>
      </c>
      <c r="E58" s="55" t="s">
        <v>97</v>
      </c>
      <c r="F58" s="61" t="s">
        <v>280</v>
      </c>
      <c r="G58" s="100" t="s">
        <v>281</v>
      </c>
      <c r="H58" s="17">
        <f t="shared" si="3"/>
        <v>0</v>
      </c>
      <c r="I58" s="109"/>
      <c r="J58" s="103"/>
      <c r="K58" s="103"/>
    </row>
    <row r="59" spans="2:11" ht="48" customHeight="1" hidden="1">
      <c r="B59" s="45" t="s">
        <v>249</v>
      </c>
      <c r="C59" s="49" t="s">
        <v>12</v>
      </c>
      <c r="D59" s="56" t="s">
        <v>44</v>
      </c>
      <c r="E59" s="66" t="s">
        <v>203</v>
      </c>
      <c r="F59" s="67" t="s">
        <v>288</v>
      </c>
      <c r="G59" s="99" t="s">
        <v>325</v>
      </c>
      <c r="H59" s="111">
        <f>I59+J59</f>
        <v>0</v>
      </c>
      <c r="I59" s="109"/>
      <c r="J59" s="103"/>
      <c r="K59" s="103"/>
    </row>
    <row r="60" spans="2:11" ht="60.75" customHeight="1" hidden="1">
      <c r="B60" s="45" t="s">
        <v>189</v>
      </c>
      <c r="C60" s="45" t="s">
        <v>188</v>
      </c>
      <c r="D60" s="46" t="s">
        <v>157</v>
      </c>
      <c r="E60" s="62" t="s">
        <v>190</v>
      </c>
      <c r="F60" s="62" t="s">
        <v>282</v>
      </c>
      <c r="G60" s="100" t="s">
        <v>326</v>
      </c>
      <c r="H60" s="17">
        <f t="shared" si="3"/>
        <v>0</v>
      </c>
      <c r="I60" s="109"/>
      <c r="J60" s="103"/>
      <c r="K60" s="103"/>
    </row>
    <row r="61" spans="2:11" ht="47.25" customHeight="1" hidden="1">
      <c r="B61" s="19" t="s">
        <v>69</v>
      </c>
      <c r="C61" s="19" t="s">
        <v>68</v>
      </c>
      <c r="D61" s="16"/>
      <c r="E61" s="15" t="s">
        <v>323</v>
      </c>
      <c r="F61" s="27"/>
      <c r="G61" s="28"/>
      <c r="H61" s="127">
        <f>H62</f>
        <v>0</v>
      </c>
      <c r="I61" s="108">
        <f>I62</f>
        <v>0</v>
      </c>
      <c r="J61" s="108">
        <f>J62</f>
        <v>0</v>
      </c>
      <c r="K61" s="108">
        <f>K62</f>
        <v>0</v>
      </c>
    </row>
    <row r="62" spans="2:11" ht="54" customHeight="1" hidden="1">
      <c r="B62" s="19" t="s">
        <v>70</v>
      </c>
      <c r="C62" s="19"/>
      <c r="D62" s="16"/>
      <c r="E62" s="15" t="s">
        <v>324</v>
      </c>
      <c r="F62" s="27"/>
      <c r="G62" s="28"/>
      <c r="H62" s="127">
        <f>J62+I62</f>
        <v>0</v>
      </c>
      <c r="I62" s="108">
        <f>SUM(I63:I71)</f>
        <v>0</v>
      </c>
      <c r="J62" s="108">
        <f>SUM(J63:J71)</f>
        <v>0</v>
      </c>
      <c r="K62" s="108">
        <f>SUM(K63:K71)</f>
        <v>0</v>
      </c>
    </row>
    <row r="63" spans="2:15" ht="47.25" hidden="1">
      <c r="B63" s="49" t="s">
        <v>419</v>
      </c>
      <c r="C63" s="49" t="s">
        <v>49</v>
      </c>
      <c r="D63" s="52" t="s">
        <v>40</v>
      </c>
      <c r="E63" s="14" t="s">
        <v>81</v>
      </c>
      <c r="F63" s="67" t="s">
        <v>420</v>
      </c>
      <c r="G63" s="99" t="s">
        <v>421</v>
      </c>
      <c r="H63" s="111">
        <f aca="true" t="shared" si="4" ref="H63:H71">I63</f>
        <v>0</v>
      </c>
      <c r="I63" s="129"/>
      <c r="J63" s="109"/>
      <c r="K63" s="109"/>
      <c r="L63" s="106"/>
      <c r="M63" s="68"/>
      <c r="N63" s="68"/>
      <c r="O63" s="68"/>
    </row>
    <row r="64" spans="2:15" ht="45.75" customHeight="1" hidden="1">
      <c r="B64" s="49" t="s">
        <v>422</v>
      </c>
      <c r="C64" s="49" t="s">
        <v>423</v>
      </c>
      <c r="D64" s="52" t="s">
        <v>36</v>
      </c>
      <c r="E64" s="14" t="s">
        <v>424</v>
      </c>
      <c r="F64" s="382" t="s">
        <v>425</v>
      </c>
      <c r="G64" s="380" t="s">
        <v>442</v>
      </c>
      <c r="H64" s="111">
        <f t="shared" si="4"/>
        <v>0</v>
      </c>
      <c r="I64" s="129"/>
      <c r="J64" s="109"/>
      <c r="K64" s="109"/>
      <c r="L64" s="210"/>
      <c r="M64" s="211"/>
      <c r="N64" s="211"/>
      <c r="O64" s="211"/>
    </row>
    <row r="65" spans="1:11" s="84" customFormat="1" ht="59.25" customHeight="1" hidden="1">
      <c r="A65" s="83"/>
      <c r="B65" s="49" t="s">
        <v>19</v>
      </c>
      <c r="C65" s="47" t="s">
        <v>8</v>
      </c>
      <c r="D65" s="47" t="s">
        <v>38</v>
      </c>
      <c r="E65" s="42" t="s">
        <v>9</v>
      </c>
      <c r="F65" s="383"/>
      <c r="G65" s="381"/>
      <c r="H65" s="111">
        <f t="shared" si="4"/>
        <v>0</v>
      </c>
      <c r="I65" s="109"/>
      <c r="J65" s="69"/>
      <c r="K65" s="69"/>
    </row>
    <row r="66" spans="1:11" s="84" customFormat="1" ht="63" hidden="1">
      <c r="A66" s="83"/>
      <c r="B66" s="49" t="s">
        <v>19</v>
      </c>
      <c r="C66" s="47" t="s">
        <v>8</v>
      </c>
      <c r="D66" s="47" t="s">
        <v>38</v>
      </c>
      <c r="E66" s="42" t="s">
        <v>9</v>
      </c>
      <c r="F66" s="214" t="s">
        <v>443</v>
      </c>
      <c r="G66" s="215" t="s">
        <v>449</v>
      </c>
      <c r="H66" s="111">
        <f t="shared" si="4"/>
        <v>0</v>
      </c>
      <c r="I66" s="109"/>
      <c r="J66" s="69"/>
      <c r="K66" s="69"/>
    </row>
    <row r="67" spans="1:11" s="84" customFormat="1" ht="31.5" hidden="1">
      <c r="A67" s="83"/>
      <c r="B67" s="49" t="s">
        <v>17</v>
      </c>
      <c r="C67" s="49" t="s">
        <v>7</v>
      </c>
      <c r="D67" s="56" t="s">
        <v>22</v>
      </c>
      <c r="E67" s="61" t="s">
        <v>23</v>
      </c>
      <c r="F67" s="97" t="s">
        <v>259</v>
      </c>
      <c r="G67" s="99" t="s">
        <v>463</v>
      </c>
      <c r="H67" s="111">
        <f t="shared" si="4"/>
        <v>0</v>
      </c>
      <c r="I67" s="109"/>
      <c r="J67" s="69"/>
      <c r="K67" s="69"/>
    </row>
    <row r="68" spans="2:11" ht="51" customHeight="1" hidden="1">
      <c r="B68" s="49" t="s">
        <v>17</v>
      </c>
      <c r="C68" s="49" t="s">
        <v>7</v>
      </c>
      <c r="D68" s="56" t="s">
        <v>22</v>
      </c>
      <c r="E68" s="61" t="s">
        <v>23</v>
      </c>
      <c r="F68" s="97" t="s">
        <v>272</v>
      </c>
      <c r="G68" s="216"/>
      <c r="H68" s="107">
        <f t="shared" si="4"/>
        <v>0</v>
      </c>
      <c r="I68" s="44"/>
      <c r="J68" s="69"/>
      <c r="K68" s="69"/>
    </row>
    <row r="69" spans="2:11" ht="39.75" customHeight="1" hidden="1">
      <c r="B69" s="49" t="s">
        <v>192</v>
      </c>
      <c r="C69" s="49" t="s">
        <v>191</v>
      </c>
      <c r="D69" s="52" t="s">
        <v>36</v>
      </c>
      <c r="E69" s="13" t="s">
        <v>193</v>
      </c>
      <c r="F69" s="378" t="s">
        <v>299</v>
      </c>
      <c r="G69" s="394" t="s">
        <v>327</v>
      </c>
      <c r="H69" s="107">
        <f t="shared" si="4"/>
        <v>0</v>
      </c>
      <c r="I69" s="44"/>
      <c r="J69" s="69"/>
      <c r="K69" s="69"/>
    </row>
    <row r="70" spans="2:11" ht="52.5" customHeight="1" hidden="1">
      <c r="B70" s="49" t="s">
        <v>71</v>
      </c>
      <c r="C70" s="49" t="s">
        <v>60</v>
      </c>
      <c r="D70" s="47" t="s">
        <v>36</v>
      </c>
      <c r="E70" s="55" t="s">
        <v>29</v>
      </c>
      <c r="F70" s="378"/>
      <c r="G70" s="394"/>
      <c r="H70" s="107">
        <f t="shared" si="4"/>
        <v>0</v>
      </c>
      <c r="I70" s="44"/>
      <c r="J70" s="69"/>
      <c r="K70" s="69"/>
    </row>
    <row r="71" spans="2:11" ht="52.5" customHeight="1" hidden="1">
      <c r="B71" s="49" t="s">
        <v>210</v>
      </c>
      <c r="C71" s="49" t="s">
        <v>211</v>
      </c>
      <c r="D71" s="47" t="s">
        <v>36</v>
      </c>
      <c r="E71" s="55" t="s">
        <v>212</v>
      </c>
      <c r="F71" s="378"/>
      <c r="G71" s="394"/>
      <c r="H71" s="107">
        <f t="shared" si="4"/>
        <v>0</v>
      </c>
      <c r="I71" s="44"/>
      <c r="J71" s="69"/>
      <c r="K71" s="69"/>
    </row>
    <row r="72" spans="1:13" s="4" customFormat="1" ht="31.5">
      <c r="A72" s="3"/>
      <c r="B72" s="19" t="s">
        <v>102</v>
      </c>
      <c r="C72" s="19" t="s">
        <v>101</v>
      </c>
      <c r="D72" s="5"/>
      <c r="E72" s="21" t="s">
        <v>176</v>
      </c>
      <c r="F72" s="27"/>
      <c r="G72" s="28"/>
      <c r="H72" s="217">
        <f>J72+I72</f>
        <v>3000000</v>
      </c>
      <c r="I72" s="217">
        <f>I73</f>
        <v>3000000</v>
      </c>
      <c r="J72" s="221">
        <f>J73</f>
        <v>0</v>
      </c>
      <c r="K72" s="221">
        <f>K73</f>
        <v>0</v>
      </c>
      <c r="M72" s="34">
        <f>J72-K72</f>
        <v>0</v>
      </c>
    </row>
    <row r="73" spans="1:13" s="4" customFormat="1" ht="50.25" customHeight="1">
      <c r="A73" s="3"/>
      <c r="B73" s="19" t="s">
        <v>103</v>
      </c>
      <c r="C73" s="19"/>
      <c r="D73" s="5"/>
      <c r="E73" s="21" t="s">
        <v>194</v>
      </c>
      <c r="F73" s="27"/>
      <c r="G73" s="222"/>
      <c r="H73" s="217">
        <f>J73+I73</f>
        <v>3000000</v>
      </c>
      <c r="I73" s="217">
        <f>SUM(I74:I98)</f>
        <v>3000000</v>
      </c>
      <c r="J73" s="217">
        <f>SUM(J74:J97)</f>
        <v>0</v>
      </c>
      <c r="K73" s="217">
        <f>SUM(K74:K97)</f>
        <v>0</v>
      </c>
      <c r="M73" s="34">
        <f>J73-K73</f>
        <v>0</v>
      </c>
    </row>
    <row r="74" spans="2:13" ht="37.5" customHeight="1" hidden="1">
      <c r="B74" s="364" t="s">
        <v>16</v>
      </c>
      <c r="C74" s="364" t="s">
        <v>7</v>
      </c>
      <c r="D74" s="370" t="s">
        <v>22</v>
      </c>
      <c r="E74" s="368" t="s">
        <v>23</v>
      </c>
      <c r="F74" s="97" t="s">
        <v>272</v>
      </c>
      <c r="G74" s="222"/>
      <c r="H74" s="44">
        <f>I74+J74</f>
        <v>0</v>
      </c>
      <c r="I74" s="44"/>
      <c r="J74" s="69"/>
      <c r="K74" s="69"/>
      <c r="M74" s="2" t="e">
        <f>#REF!+H82+#REF!+H89</f>
        <v>#REF!</v>
      </c>
    </row>
    <row r="75" spans="2:13" ht="57" customHeight="1" hidden="1">
      <c r="B75" s="364"/>
      <c r="C75" s="364"/>
      <c r="D75" s="370"/>
      <c r="E75" s="368"/>
      <c r="F75" s="97" t="s">
        <v>589</v>
      </c>
      <c r="G75" s="222"/>
      <c r="H75" s="109">
        <f>I75</f>
        <v>0</v>
      </c>
      <c r="I75" s="109"/>
      <c r="J75" s="69"/>
      <c r="K75" s="69"/>
      <c r="M75" s="2"/>
    </row>
    <row r="76" spans="2:11" ht="71.25" customHeight="1" hidden="1">
      <c r="B76" s="364"/>
      <c r="C76" s="364"/>
      <c r="D76" s="370"/>
      <c r="E76" s="368"/>
      <c r="F76" s="62" t="s">
        <v>292</v>
      </c>
      <c r="G76" s="99" t="s">
        <v>328</v>
      </c>
      <c r="H76" s="44">
        <f>I76+J76</f>
        <v>0</v>
      </c>
      <c r="I76" s="44"/>
      <c r="J76" s="69"/>
      <c r="K76" s="69"/>
    </row>
    <row r="77" spans="1:11" s="7" customFormat="1" ht="81" customHeight="1" hidden="1">
      <c r="A77" s="37"/>
      <c r="B77" s="49" t="s">
        <v>116</v>
      </c>
      <c r="C77" s="49" t="s">
        <v>117</v>
      </c>
      <c r="D77" s="50" t="s">
        <v>45</v>
      </c>
      <c r="E77" s="13" t="s">
        <v>118</v>
      </c>
      <c r="F77" s="384" t="s">
        <v>447</v>
      </c>
      <c r="G77" s="386" t="s">
        <v>451</v>
      </c>
      <c r="H77" s="109">
        <f>I77+J77</f>
        <v>0</v>
      </c>
      <c r="I77" s="109"/>
      <c r="J77" s="103"/>
      <c r="K77" s="103"/>
    </row>
    <row r="78" spans="1:11" s="7" customFormat="1" ht="81" customHeight="1" hidden="1">
      <c r="A78" s="37"/>
      <c r="B78" s="49" t="s">
        <v>444</v>
      </c>
      <c r="C78" s="49" t="s">
        <v>445</v>
      </c>
      <c r="D78" s="52" t="s">
        <v>46</v>
      </c>
      <c r="E78" s="54" t="s">
        <v>446</v>
      </c>
      <c r="F78" s="385"/>
      <c r="G78" s="387"/>
      <c r="H78" s="218">
        <f>I78+J78</f>
        <v>0</v>
      </c>
      <c r="I78" s="218"/>
      <c r="J78" s="219"/>
      <c r="K78" s="219"/>
    </row>
    <row r="79" spans="2:11" ht="71.25" customHeight="1" hidden="1">
      <c r="B79" s="49" t="s">
        <v>107</v>
      </c>
      <c r="C79" s="49" t="s">
        <v>62</v>
      </c>
      <c r="D79" s="56" t="s">
        <v>45</v>
      </c>
      <c r="E79" s="61" t="s">
        <v>108</v>
      </c>
      <c r="F79" s="61" t="s">
        <v>294</v>
      </c>
      <c r="G79" s="99" t="s">
        <v>329</v>
      </c>
      <c r="H79" s="44">
        <f>I79+J79</f>
        <v>0</v>
      </c>
      <c r="I79" s="44"/>
      <c r="J79" s="69"/>
      <c r="K79" s="69"/>
    </row>
    <row r="80" spans="2:11" ht="36.75" customHeight="1" hidden="1">
      <c r="B80" s="49" t="s">
        <v>107</v>
      </c>
      <c r="C80" s="49" t="s">
        <v>62</v>
      </c>
      <c r="D80" s="56" t="s">
        <v>45</v>
      </c>
      <c r="E80" s="61" t="s">
        <v>108</v>
      </c>
      <c r="F80" s="332"/>
      <c r="G80" s="222"/>
      <c r="H80" s="109">
        <f aca="true" t="shared" si="5" ref="H80:H92">I80+J80</f>
        <v>0</v>
      </c>
      <c r="I80" s="109"/>
      <c r="J80" s="103"/>
      <c r="K80" s="103"/>
    </row>
    <row r="81" spans="2:11" ht="78" customHeight="1">
      <c r="B81" s="60" t="s">
        <v>1</v>
      </c>
      <c r="C81" s="60" t="s">
        <v>2</v>
      </c>
      <c r="D81" s="102" t="s">
        <v>3</v>
      </c>
      <c r="E81" s="182" t="s">
        <v>4</v>
      </c>
      <c r="F81" s="332" t="s">
        <v>411</v>
      </c>
      <c r="G81" s="334" t="s">
        <v>651</v>
      </c>
      <c r="H81" s="218">
        <f t="shared" si="5"/>
        <v>-3000000</v>
      </c>
      <c r="I81" s="218">
        <v>-3000000</v>
      </c>
      <c r="J81" s="219">
        <v>0</v>
      </c>
      <c r="K81" s="219">
        <v>0</v>
      </c>
    </row>
    <row r="82" spans="2:11" ht="20.25" customHeight="1" hidden="1">
      <c r="B82" s="49" t="s">
        <v>444</v>
      </c>
      <c r="C82" s="49" t="s">
        <v>445</v>
      </c>
      <c r="D82" s="52" t="s">
        <v>46</v>
      </c>
      <c r="E82" s="54" t="s">
        <v>446</v>
      </c>
      <c r="F82" s="333"/>
      <c r="G82" s="335"/>
      <c r="H82" s="109">
        <f>I82+J82</f>
        <v>0</v>
      </c>
      <c r="I82" s="109"/>
      <c r="J82" s="103"/>
      <c r="K82" s="103"/>
    </row>
    <row r="83" spans="1:11" s="7" customFormat="1" ht="99.75" customHeight="1" hidden="1">
      <c r="A83" s="37"/>
      <c r="B83" s="49" t="s">
        <v>128</v>
      </c>
      <c r="C83" s="49" t="s">
        <v>129</v>
      </c>
      <c r="D83" s="56" t="s">
        <v>127</v>
      </c>
      <c r="E83" s="61" t="s">
        <v>130</v>
      </c>
      <c r="F83" s="62" t="s">
        <v>297</v>
      </c>
      <c r="G83" s="99" t="s">
        <v>330</v>
      </c>
      <c r="H83" s="109">
        <f t="shared" si="5"/>
        <v>0</v>
      </c>
      <c r="I83" s="109"/>
      <c r="J83" s="103"/>
      <c r="K83" s="103"/>
    </row>
    <row r="84" spans="1:11" s="7" customFormat="1" ht="31.5" hidden="1">
      <c r="A84" s="37"/>
      <c r="B84" s="49" t="s">
        <v>124</v>
      </c>
      <c r="C84" s="49" t="s">
        <v>125</v>
      </c>
      <c r="D84" s="56" t="s">
        <v>127</v>
      </c>
      <c r="E84" s="61" t="s">
        <v>126</v>
      </c>
      <c r="F84" s="62" t="s">
        <v>298</v>
      </c>
      <c r="G84" s="99" t="s">
        <v>339</v>
      </c>
      <c r="H84" s="44">
        <f>I84+J84</f>
        <v>0</v>
      </c>
      <c r="I84" s="44"/>
      <c r="J84" s="70"/>
      <c r="K84" s="70"/>
    </row>
    <row r="85" spans="2:13" ht="58.5" customHeight="1" hidden="1">
      <c r="B85" s="49" t="s">
        <v>124</v>
      </c>
      <c r="C85" s="49" t="s">
        <v>125</v>
      </c>
      <c r="D85" s="56" t="s">
        <v>127</v>
      </c>
      <c r="E85" s="61" t="s">
        <v>126</v>
      </c>
      <c r="F85" s="100" t="s">
        <v>435</v>
      </c>
      <c r="G85" s="99" t="s">
        <v>436</v>
      </c>
      <c r="H85" s="109">
        <f t="shared" si="5"/>
        <v>0</v>
      </c>
      <c r="I85" s="109"/>
      <c r="J85" s="103"/>
      <c r="K85" s="103"/>
      <c r="M85" s="2"/>
    </row>
    <row r="86" spans="2:13" ht="63" hidden="1">
      <c r="B86" s="49" t="s">
        <v>124</v>
      </c>
      <c r="C86" s="49" t="s">
        <v>125</v>
      </c>
      <c r="D86" s="56" t="s">
        <v>127</v>
      </c>
      <c r="E86" s="61" t="s">
        <v>126</v>
      </c>
      <c r="F86" s="100" t="s">
        <v>458</v>
      </c>
      <c r="G86" s="99" t="s">
        <v>438</v>
      </c>
      <c r="H86" s="109">
        <f t="shared" si="5"/>
        <v>0</v>
      </c>
      <c r="I86" s="109"/>
      <c r="J86" s="103"/>
      <c r="K86" s="103"/>
      <c r="M86" s="2"/>
    </row>
    <row r="87" spans="1:13" ht="52.5" customHeight="1" hidden="1">
      <c r="A87" s="1"/>
      <c r="B87" s="49" t="s">
        <v>124</v>
      </c>
      <c r="C87" s="49" t="s">
        <v>125</v>
      </c>
      <c r="D87" s="56" t="s">
        <v>127</v>
      </c>
      <c r="E87" s="61" t="s">
        <v>126</v>
      </c>
      <c r="F87" s="229" t="s">
        <v>456</v>
      </c>
      <c r="G87" s="99" t="s">
        <v>457</v>
      </c>
      <c r="H87" s="109">
        <f t="shared" si="5"/>
        <v>0</v>
      </c>
      <c r="I87" s="109"/>
      <c r="J87" s="103"/>
      <c r="K87" s="103"/>
      <c r="M87" s="2"/>
    </row>
    <row r="88" spans="2:13" ht="47.25" hidden="1">
      <c r="B88" s="49" t="s">
        <v>218</v>
      </c>
      <c r="C88" s="56" t="s">
        <v>105</v>
      </c>
      <c r="D88" s="56" t="s">
        <v>106</v>
      </c>
      <c r="E88" s="66" t="s">
        <v>248</v>
      </c>
      <c r="F88" s="100" t="s">
        <v>293</v>
      </c>
      <c r="G88" s="99" t="s">
        <v>410</v>
      </c>
      <c r="H88" s="109">
        <f t="shared" si="5"/>
        <v>0</v>
      </c>
      <c r="I88" s="109"/>
      <c r="J88" s="103"/>
      <c r="K88" s="103"/>
      <c r="M88" s="2"/>
    </row>
    <row r="89" spans="1:13" s="7" customFormat="1" ht="66.75" customHeight="1" hidden="1">
      <c r="A89" s="37"/>
      <c r="B89" s="49" t="s">
        <v>109</v>
      </c>
      <c r="C89" s="49" t="s">
        <v>110</v>
      </c>
      <c r="D89" s="56" t="s">
        <v>46</v>
      </c>
      <c r="E89" s="51" t="s">
        <v>111</v>
      </c>
      <c r="F89" s="62" t="s">
        <v>295</v>
      </c>
      <c r="G89" s="99" t="s">
        <v>331</v>
      </c>
      <c r="H89" s="109">
        <f t="shared" si="5"/>
        <v>0</v>
      </c>
      <c r="I89" s="109"/>
      <c r="J89" s="103"/>
      <c r="K89" s="103"/>
      <c r="M89" s="1"/>
    </row>
    <row r="90" spans="1:13" s="7" customFormat="1" ht="66.75" customHeight="1" hidden="1">
      <c r="A90" s="37"/>
      <c r="B90" s="49" t="s">
        <v>437</v>
      </c>
      <c r="C90" s="49">
        <v>8110</v>
      </c>
      <c r="D90" s="56" t="s">
        <v>84</v>
      </c>
      <c r="E90" s="51" t="s">
        <v>11</v>
      </c>
      <c r="F90" s="61" t="s">
        <v>448</v>
      </c>
      <c r="G90" s="99" t="s">
        <v>428</v>
      </c>
      <c r="H90" s="109">
        <f t="shared" si="5"/>
        <v>0</v>
      </c>
      <c r="I90" s="109"/>
      <c r="J90" s="103"/>
      <c r="K90" s="103"/>
      <c r="M90" s="1"/>
    </row>
    <row r="91" spans="1:11" s="84" customFormat="1" ht="54" customHeight="1" hidden="1">
      <c r="A91" s="83"/>
      <c r="B91" s="49" t="s">
        <v>437</v>
      </c>
      <c r="C91" s="12">
        <v>8110</v>
      </c>
      <c r="D91" s="56" t="s">
        <v>84</v>
      </c>
      <c r="E91" s="48" t="s">
        <v>11</v>
      </c>
      <c r="F91" s="61" t="s">
        <v>433</v>
      </c>
      <c r="G91" s="99" t="s">
        <v>434</v>
      </c>
      <c r="H91" s="284">
        <f>I91+J91</f>
        <v>0</v>
      </c>
      <c r="I91" s="109"/>
      <c r="J91" s="103"/>
      <c r="K91" s="103"/>
    </row>
    <row r="92" spans="1:11" ht="63" customHeight="1" hidden="1">
      <c r="A92" s="96"/>
      <c r="B92" s="49" t="s">
        <v>113</v>
      </c>
      <c r="C92" s="49" t="s">
        <v>112</v>
      </c>
      <c r="D92" s="56" t="s">
        <v>114</v>
      </c>
      <c r="E92" s="61" t="s">
        <v>115</v>
      </c>
      <c r="F92" s="61" t="s">
        <v>296</v>
      </c>
      <c r="G92" s="99" t="s">
        <v>332</v>
      </c>
      <c r="H92" s="44">
        <f t="shared" si="5"/>
        <v>0</v>
      </c>
      <c r="I92" s="44"/>
      <c r="J92" s="69"/>
      <c r="K92" s="69"/>
    </row>
    <row r="93" spans="1:11" s="84" customFormat="1" ht="26.25" customHeight="1" hidden="1">
      <c r="A93" s="83"/>
      <c r="B93" s="49" t="s">
        <v>219</v>
      </c>
      <c r="C93" s="49" t="s">
        <v>49</v>
      </c>
      <c r="D93" s="56" t="s">
        <v>40</v>
      </c>
      <c r="E93" s="55" t="s">
        <v>81</v>
      </c>
      <c r="F93" s="371" t="s">
        <v>293</v>
      </c>
      <c r="G93" s="389" t="s">
        <v>338</v>
      </c>
      <c r="H93" s="336">
        <f aca="true" t="shared" si="6" ref="H93:H98">I93+J93</f>
        <v>0</v>
      </c>
      <c r="I93" s="44"/>
      <c r="J93" s="69"/>
      <c r="K93" s="69"/>
    </row>
    <row r="94" spans="1:11" s="84" customFormat="1" ht="30" customHeight="1" hidden="1">
      <c r="A94" s="83"/>
      <c r="B94" s="49" t="s">
        <v>204</v>
      </c>
      <c r="C94" s="56" t="s">
        <v>5</v>
      </c>
      <c r="D94" s="56" t="s">
        <v>153</v>
      </c>
      <c r="E94" s="55" t="s">
        <v>6</v>
      </c>
      <c r="F94" s="371"/>
      <c r="G94" s="389"/>
      <c r="H94" s="336">
        <f t="shared" si="6"/>
        <v>0</v>
      </c>
      <c r="I94" s="44"/>
      <c r="J94" s="69"/>
      <c r="K94" s="69"/>
    </row>
    <row r="95" spans="1:13" s="84" customFormat="1" ht="40.5" customHeight="1" hidden="1">
      <c r="A95" s="83"/>
      <c r="B95" s="49" t="s">
        <v>218</v>
      </c>
      <c r="C95" s="56" t="s">
        <v>105</v>
      </c>
      <c r="D95" s="56" t="s">
        <v>106</v>
      </c>
      <c r="E95" s="55" t="s">
        <v>248</v>
      </c>
      <c r="F95" s="371"/>
      <c r="G95" s="389"/>
      <c r="H95" s="336">
        <f t="shared" si="6"/>
        <v>0</v>
      </c>
      <c r="I95" s="71"/>
      <c r="J95" s="69"/>
      <c r="K95" s="69"/>
      <c r="M95" s="1"/>
    </row>
    <row r="96" spans="1:13" s="84" customFormat="1" ht="40.5" customHeight="1" hidden="1">
      <c r="A96" s="83"/>
      <c r="B96" s="49" t="s">
        <v>303</v>
      </c>
      <c r="C96" s="56" t="s">
        <v>304</v>
      </c>
      <c r="D96" s="56" t="s">
        <v>106</v>
      </c>
      <c r="E96" s="55" t="s">
        <v>305</v>
      </c>
      <c r="F96" s="371"/>
      <c r="G96" s="389"/>
      <c r="H96" s="336">
        <f t="shared" si="6"/>
        <v>0</v>
      </c>
      <c r="I96" s="71"/>
      <c r="J96" s="69"/>
      <c r="K96" s="69"/>
      <c r="M96" s="1"/>
    </row>
    <row r="97" spans="1:11" s="84" customFormat="1" ht="33" customHeight="1" hidden="1">
      <c r="A97" s="83"/>
      <c r="B97" s="49" t="s">
        <v>217</v>
      </c>
      <c r="C97" s="56" t="s">
        <v>136</v>
      </c>
      <c r="D97" s="56" t="s">
        <v>46</v>
      </c>
      <c r="E97" s="97" t="s">
        <v>137</v>
      </c>
      <c r="F97" s="371"/>
      <c r="G97" s="389"/>
      <c r="H97" s="336">
        <f t="shared" si="6"/>
        <v>0</v>
      </c>
      <c r="I97" s="71"/>
      <c r="J97" s="69"/>
      <c r="K97" s="69"/>
    </row>
    <row r="98" spans="1:11" s="84" customFormat="1" ht="69" customHeight="1">
      <c r="A98" s="83"/>
      <c r="B98" s="49" t="s">
        <v>1</v>
      </c>
      <c r="C98" s="56" t="s">
        <v>2</v>
      </c>
      <c r="D98" s="56" t="s">
        <v>3</v>
      </c>
      <c r="E98" s="97" t="s">
        <v>4</v>
      </c>
      <c r="F98" s="66" t="s">
        <v>644</v>
      </c>
      <c r="G98" s="98" t="s">
        <v>652</v>
      </c>
      <c r="H98" s="337">
        <f t="shared" si="6"/>
        <v>6000000</v>
      </c>
      <c r="I98" s="218">
        <v>6000000</v>
      </c>
      <c r="J98" s="219">
        <v>0</v>
      </c>
      <c r="K98" s="219">
        <v>0</v>
      </c>
    </row>
    <row r="99" spans="1:11" s="84" customFormat="1" ht="54" customHeight="1" hidden="1">
      <c r="A99" s="83"/>
      <c r="B99" s="49"/>
      <c r="C99" s="12"/>
      <c r="D99" s="56"/>
      <c r="E99" s="313"/>
      <c r="F99" s="61"/>
      <c r="G99" s="99"/>
      <c r="H99" s="336"/>
      <c r="I99" s="44"/>
      <c r="J99" s="69"/>
      <c r="K99" s="69"/>
    </row>
    <row r="100" spans="1:11" s="84" customFormat="1" ht="42.75" customHeight="1" hidden="1">
      <c r="A100" s="83"/>
      <c r="B100" s="19" t="s">
        <v>30</v>
      </c>
      <c r="C100" s="19" t="s">
        <v>59</v>
      </c>
      <c r="D100" s="20"/>
      <c r="E100" s="18" t="s">
        <v>215</v>
      </c>
      <c r="F100" s="21"/>
      <c r="G100" s="38"/>
      <c r="H100" s="338">
        <f aca="true" t="shared" si="7" ref="H100:H108">I100+J100</f>
        <v>0</v>
      </c>
      <c r="I100" s="217">
        <f>I101</f>
        <v>0</v>
      </c>
      <c r="J100" s="217">
        <f>J101</f>
        <v>0</v>
      </c>
      <c r="K100" s="217">
        <f>K101</f>
        <v>0</v>
      </c>
    </row>
    <row r="101" spans="1:11" s="84" customFormat="1" ht="54.75" customHeight="1" hidden="1">
      <c r="A101" s="83"/>
      <c r="B101" s="19" t="s">
        <v>35</v>
      </c>
      <c r="C101" s="19"/>
      <c r="D101" s="20"/>
      <c r="E101" s="18" t="s">
        <v>216</v>
      </c>
      <c r="F101" s="21"/>
      <c r="G101" s="38"/>
      <c r="H101" s="338">
        <f t="shared" si="7"/>
        <v>0</v>
      </c>
      <c r="I101" s="217">
        <f>SUM(I102:I108)</f>
        <v>0</v>
      </c>
      <c r="J101" s="217">
        <f>SUM(J102:J108)</f>
        <v>0</v>
      </c>
      <c r="K101" s="217">
        <f>SUM(K102:K108)</f>
        <v>0</v>
      </c>
    </row>
    <row r="102" spans="1:11" s="84" customFormat="1" ht="54.75" customHeight="1" hidden="1">
      <c r="A102" s="83"/>
      <c r="B102" s="49" t="s">
        <v>314</v>
      </c>
      <c r="C102" s="49" t="s">
        <v>37</v>
      </c>
      <c r="D102" s="40" t="s">
        <v>155</v>
      </c>
      <c r="E102" s="55" t="s">
        <v>243</v>
      </c>
      <c r="F102" s="390" t="s">
        <v>408</v>
      </c>
      <c r="G102" s="393" t="s">
        <v>409</v>
      </c>
      <c r="H102" s="336">
        <f t="shared" si="7"/>
        <v>0</v>
      </c>
      <c r="I102" s="71"/>
      <c r="J102" s="69"/>
      <c r="K102" s="69"/>
    </row>
    <row r="103" spans="1:11" s="84" customFormat="1" ht="57" customHeight="1" hidden="1">
      <c r="A103" s="83"/>
      <c r="B103" s="49" t="s">
        <v>315</v>
      </c>
      <c r="C103" s="49" t="s">
        <v>224</v>
      </c>
      <c r="D103" s="40" t="s">
        <v>154</v>
      </c>
      <c r="E103" s="55" t="s">
        <v>225</v>
      </c>
      <c r="F103" s="391"/>
      <c r="G103" s="393"/>
      <c r="H103" s="284">
        <f t="shared" si="7"/>
        <v>0</v>
      </c>
      <c r="I103" s="220"/>
      <c r="J103" s="219"/>
      <c r="K103" s="219"/>
    </row>
    <row r="104" spans="1:11" s="84" customFormat="1" ht="54.75" customHeight="1" hidden="1">
      <c r="A104" s="83"/>
      <c r="B104" s="49" t="s">
        <v>319</v>
      </c>
      <c r="C104" s="49" t="s">
        <v>247</v>
      </c>
      <c r="D104" s="52" t="s">
        <v>43</v>
      </c>
      <c r="E104" s="14" t="s">
        <v>302</v>
      </c>
      <c r="F104" s="391"/>
      <c r="G104" s="393"/>
      <c r="H104" s="337">
        <f t="shared" si="7"/>
        <v>0</v>
      </c>
      <c r="I104" s="220"/>
      <c r="J104" s="219"/>
      <c r="K104" s="219"/>
    </row>
    <row r="105" spans="1:11" s="84" customFormat="1" ht="54.75" customHeight="1" hidden="1">
      <c r="A105" s="83"/>
      <c r="B105" s="49" t="s">
        <v>407</v>
      </c>
      <c r="C105" s="49" t="s">
        <v>94</v>
      </c>
      <c r="D105" s="56" t="s">
        <v>151</v>
      </c>
      <c r="E105" s="13" t="s">
        <v>121</v>
      </c>
      <c r="F105" s="391"/>
      <c r="G105" s="393"/>
      <c r="H105" s="284">
        <f t="shared" si="7"/>
        <v>0</v>
      </c>
      <c r="I105" s="110"/>
      <c r="J105" s="103"/>
      <c r="K105" s="103"/>
    </row>
    <row r="106" spans="1:11" s="84" customFormat="1" ht="60" customHeight="1" hidden="1">
      <c r="A106" s="83"/>
      <c r="B106" s="49" t="s">
        <v>316</v>
      </c>
      <c r="C106" s="49" t="s">
        <v>61</v>
      </c>
      <c r="D106" s="52" t="s">
        <v>42</v>
      </c>
      <c r="E106" s="14" t="s">
        <v>87</v>
      </c>
      <c r="F106" s="391"/>
      <c r="G106" s="393"/>
      <c r="H106" s="336">
        <f t="shared" si="7"/>
        <v>0</v>
      </c>
      <c r="I106" s="71"/>
      <c r="J106" s="69"/>
      <c r="K106" s="69"/>
    </row>
    <row r="107" spans="1:11" s="84" customFormat="1" ht="58.5" customHeight="1" hidden="1">
      <c r="A107" s="83"/>
      <c r="B107" s="49" t="s">
        <v>214</v>
      </c>
      <c r="C107" s="49" t="s">
        <v>62</v>
      </c>
      <c r="D107" s="52" t="s">
        <v>45</v>
      </c>
      <c r="E107" s="53" t="s">
        <v>108</v>
      </c>
      <c r="F107" s="391"/>
      <c r="G107" s="393"/>
      <c r="H107" s="337">
        <f t="shared" si="7"/>
        <v>0</v>
      </c>
      <c r="I107" s="220"/>
      <c r="J107" s="219"/>
      <c r="K107" s="219"/>
    </row>
    <row r="108" spans="1:11" s="84" customFormat="1" ht="55.5" customHeight="1" hidden="1">
      <c r="A108" s="83"/>
      <c r="B108" s="49" t="s">
        <v>311</v>
      </c>
      <c r="C108" s="49" t="s">
        <v>2</v>
      </c>
      <c r="D108" s="52" t="s">
        <v>3</v>
      </c>
      <c r="E108" s="55" t="s">
        <v>4</v>
      </c>
      <c r="F108" s="392"/>
      <c r="G108" s="393"/>
      <c r="H108" s="336">
        <f t="shared" si="7"/>
        <v>0</v>
      </c>
      <c r="I108" s="71"/>
      <c r="J108" s="69"/>
      <c r="K108" s="69"/>
    </row>
    <row r="109" spans="2:11" ht="31.5" hidden="1">
      <c r="B109" s="19" t="s">
        <v>76</v>
      </c>
      <c r="C109" s="19" t="s">
        <v>77</v>
      </c>
      <c r="D109" s="22"/>
      <c r="E109" s="15" t="s">
        <v>178</v>
      </c>
      <c r="F109" s="21"/>
      <c r="G109" s="38"/>
      <c r="H109" s="224">
        <f>H110</f>
        <v>0</v>
      </c>
      <c r="I109" s="224">
        <f aca="true" t="shared" si="8" ref="I109:K110">I110</f>
        <v>0</v>
      </c>
      <c r="J109" s="224">
        <f t="shared" si="8"/>
        <v>0</v>
      </c>
      <c r="K109" s="224">
        <f t="shared" si="8"/>
        <v>0</v>
      </c>
    </row>
    <row r="110" spans="2:11" ht="31.5" hidden="1">
      <c r="B110" s="19" t="s">
        <v>78</v>
      </c>
      <c r="C110" s="19"/>
      <c r="D110" s="22"/>
      <c r="E110" s="15" t="s">
        <v>179</v>
      </c>
      <c r="F110" s="21"/>
      <c r="G110" s="38"/>
      <c r="H110" s="224">
        <f>H111</f>
        <v>0</v>
      </c>
      <c r="I110" s="224">
        <f t="shared" si="8"/>
        <v>0</v>
      </c>
      <c r="J110" s="224">
        <f t="shared" si="8"/>
        <v>0</v>
      </c>
      <c r="K110" s="224">
        <f t="shared" si="8"/>
        <v>0</v>
      </c>
    </row>
    <row r="111" spans="2:11" ht="42.75" customHeight="1" hidden="1">
      <c r="B111" s="49" t="s">
        <v>205</v>
      </c>
      <c r="C111" s="12" t="s">
        <v>206</v>
      </c>
      <c r="D111" s="49" t="s">
        <v>207</v>
      </c>
      <c r="E111" s="13" t="s">
        <v>208</v>
      </c>
      <c r="F111" s="66" t="s">
        <v>209</v>
      </c>
      <c r="G111" s="98" t="s">
        <v>222</v>
      </c>
      <c r="H111" s="284">
        <f>I111+J111</f>
        <v>0</v>
      </c>
      <c r="I111" s="109"/>
      <c r="J111" s="103"/>
      <c r="K111" s="103"/>
    </row>
    <row r="112" spans="1:13" s="4" customFormat="1" ht="33.75" customHeight="1">
      <c r="A112" s="3"/>
      <c r="B112" s="76"/>
      <c r="C112" s="5"/>
      <c r="D112" s="5"/>
      <c r="E112" s="18" t="s">
        <v>143</v>
      </c>
      <c r="F112" s="31"/>
      <c r="G112" s="35"/>
      <c r="H112" s="224">
        <f>I112+J112</f>
        <v>3000000</v>
      </c>
      <c r="I112" s="225">
        <f>I72+I61+I49+I10+I109+I100</f>
        <v>3000000</v>
      </c>
      <c r="J112" s="225">
        <f>J72+J61+J49+J10+J109+J100</f>
        <v>0</v>
      </c>
      <c r="K112" s="225">
        <f>K72+K61+K49+K10+K109+K100</f>
        <v>0</v>
      </c>
      <c r="M112" s="34">
        <f>J112-K112</f>
        <v>0</v>
      </c>
    </row>
    <row r="113" spans="8:13" ht="15.75">
      <c r="H113" s="85"/>
      <c r="I113" s="85"/>
      <c r="J113" s="86"/>
      <c r="K113" s="87"/>
      <c r="M113" s="1">
        <v>80000</v>
      </c>
    </row>
    <row r="114" spans="2:13" ht="23.25" customHeight="1">
      <c r="B114" s="9"/>
      <c r="C114" s="9"/>
      <c r="D114" s="9"/>
      <c r="E114" s="9"/>
      <c r="F114" s="9"/>
      <c r="G114" s="9"/>
      <c r="H114" s="88"/>
      <c r="I114" s="88"/>
      <c r="J114" s="88"/>
      <c r="K114" s="88"/>
      <c r="M114" s="2">
        <f>M112-M113</f>
        <v>-80000</v>
      </c>
    </row>
    <row r="115" spans="2:17" ht="20.25" customHeight="1">
      <c r="B115" s="10"/>
      <c r="C115" s="10"/>
      <c r="D115" s="10"/>
      <c r="E115" s="10"/>
      <c r="F115" s="10"/>
      <c r="G115" s="10"/>
      <c r="H115" s="10"/>
      <c r="I115" s="10"/>
      <c r="J115" s="89"/>
      <c r="K115" s="90"/>
      <c r="L115" s="10"/>
      <c r="M115" s="10"/>
      <c r="N115" s="10"/>
      <c r="O115" s="10"/>
      <c r="P115" s="10"/>
      <c r="Q115" s="10"/>
    </row>
    <row r="116" spans="1:17" s="93" customFormat="1" ht="20.25" customHeight="1">
      <c r="A116" s="91"/>
      <c r="B116" s="11"/>
      <c r="C116" s="11"/>
      <c r="D116" s="11"/>
      <c r="E116" s="206" t="s">
        <v>453</v>
      </c>
      <c r="F116" s="207"/>
      <c r="G116" s="187"/>
      <c r="H116" s="2"/>
      <c r="I116" s="2" t="s">
        <v>454</v>
      </c>
      <c r="J116" s="92"/>
      <c r="K116" s="11"/>
      <c r="L116" s="11"/>
      <c r="M116" s="292"/>
      <c r="N116" s="11"/>
      <c r="O116" s="11"/>
      <c r="P116" s="11"/>
      <c r="Q116" s="11"/>
    </row>
    <row r="117" spans="2:17" ht="30.75" customHeight="1">
      <c r="B117" s="10"/>
      <c r="C117" s="10"/>
      <c r="D117" s="10"/>
      <c r="E117" s="10"/>
      <c r="F117" s="10"/>
      <c r="G117" s="10"/>
      <c r="H117" s="10"/>
      <c r="I117" s="10"/>
      <c r="J117" s="94"/>
      <c r="K117" s="10"/>
      <c r="L117" s="10"/>
      <c r="M117" s="10"/>
      <c r="N117" s="10"/>
      <c r="O117" s="10"/>
      <c r="P117" s="10"/>
      <c r="Q117" s="10"/>
    </row>
    <row r="118" spans="2:17" ht="21" customHeight="1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</row>
    <row r="122" spans="8:10" ht="15.75">
      <c r="H122" s="77">
        <v>284608378</v>
      </c>
      <c r="J122" s="25">
        <v>284608378</v>
      </c>
    </row>
    <row r="124" ht="15.75">
      <c r="J124" s="95"/>
    </row>
  </sheetData>
  <sheetProtection/>
  <mergeCells count="45">
    <mergeCell ref="G93:G97"/>
    <mergeCell ref="G53:G54"/>
    <mergeCell ref="F102:F108"/>
    <mergeCell ref="G102:G108"/>
    <mergeCell ref="G69:G71"/>
    <mergeCell ref="B74:B76"/>
    <mergeCell ref="C74:C76"/>
    <mergeCell ref="D74:D76"/>
    <mergeCell ref="E74:E76"/>
    <mergeCell ref="F93:F97"/>
    <mergeCell ref="I7:I8"/>
    <mergeCell ref="F77:F78"/>
    <mergeCell ref="G77:G78"/>
    <mergeCell ref="G14:G15"/>
    <mergeCell ref="F69:F71"/>
    <mergeCell ref="F14:F15"/>
    <mergeCell ref="F51:F52"/>
    <mergeCell ref="G51:G52"/>
    <mergeCell ref="F53:F54"/>
    <mergeCell ref="C18:C19"/>
    <mergeCell ref="G64:G65"/>
    <mergeCell ref="F64:F65"/>
    <mergeCell ref="A4:P4"/>
    <mergeCell ref="B1:I1"/>
    <mergeCell ref="H7:H8"/>
    <mergeCell ref="B7:B8"/>
    <mergeCell ref="C7:C8"/>
    <mergeCell ref="D7:D8"/>
    <mergeCell ref="G2:K2"/>
    <mergeCell ref="G7:G8"/>
    <mergeCell ref="E7:E8"/>
    <mergeCell ref="E12:E13"/>
    <mergeCell ref="E5:F5"/>
    <mergeCell ref="C12:C13"/>
    <mergeCell ref="D12:D13"/>
    <mergeCell ref="J7:K7"/>
    <mergeCell ref="B12:B13"/>
    <mergeCell ref="F7:F8"/>
    <mergeCell ref="B55:B57"/>
    <mergeCell ref="C55:C57"/>
    <mergeCell ref="D55:D57"/>
    <mergeCell ref="E55:E57"/>
    <mergeCell ref="B18:B19"/>
    <mergeCell ref="D18:D19"/>
    <mergeCell ref="E18:E19"/>
  </mergeCells>
  <printOptions/>
  <pageMargins left="0.2362204724409449" right="0.1968503937007874" top="0.4724409448818898" bottom="0.2755905511811024" header="0.2362204724409449" footer="0.2755905511811024"/>
  <pageSetup fitToHeight="2" fitToWidth="1" horizontalDpi="600" verticalDpi="600" orientation="landscape" paperSize="9" scale="49" r:id="rId1"/>
  <rowBreaks count="3" manualBreakCount="3">
    <brk id="48" max="10" man="1"/>
    <brk id="71" max="10" man="1"/>
    <brk id="99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15"/>
  <sheetViews>
    <sheetView tabSelected="1" zoomScalePageLayoutView="0" workbookViewId="0" topLeftCell="A1">
      <selection activeCell="L2" sqref="L2:P2"/>
    </sheetView>
  </sheetViews>
  <sheetFormatPr defaultColWidth="9.00390625" defaultRowHeight="12.75"/>
  <cols>
    <col min="1" max="1" width="13.25390625" style="311" customWidth="1"/>
    <col min="2" max="2" width="15.125" style="311" customWidth="1"/>
    <col min="3" max="3" width="13.375" style="311" customWidth="1"/>
    <col min="4" max="4" width="40.75390625" style="311" customWidth="1"/>
    <col min="5" max="5" width="15.375" style="311" customWidth="1"/>
    <col min="6" max="6" width="15.75390625" style="311" customWidth="1"/>
    <col min="7" max="7" width="15.25390625" style="311" customWidth="1"/>
    <col min="8" max="8" width="15.00390625" style="311" customWidth="1"/>
    <col min="9" max="9" width="13.75390625" style="311" customWidth="1"/>
    <col min="10" max="10" width="14.375" style="311" customWidth="1"/>
    <col min="11" max="12" width="15.75390625" style="311" customWidth="1"/>
    <col min="13" max="14" width="13.75390625" style="311" customWidth="1"/>
    <col min="15" max="15" width="15.125" style="311" customWidth="1"/>
    <col min="16" max="16" width="15.25390625" style="311" customWidth="1"/>
    <col min="17" max="16384" width="9.125" style="311" customWidth="1"/>
  </cols>
  <sheetData>
    <row r="1" spans="1:16" s="1" customFormat="1" ht="75.75" customHeight="1">
      <c r="A1" s="159"/>
      <c r="B1" s="159"/>
      <c r="C1" s="160"/>
      <c r="D1" s="161"/>
      <c r="E1" s="162"/>
      <c r="F1" s="160"/>
      <c r="G1" s="160"/>
      <c r="H1" s="160"/>
      <c r="I1" s="160"/>
      <c r="J1" s="162"/>
      <c r="K1" s="399" t="s">
        <v>646</v>
      </c>
      <c r="L1" s="399"/>
      <c r="M1" s="399"/>
      <c r="N1" s="399"/>
      <c r="O1" s="399"/>
      <c r="P1" s="399"/>
    </row>
    <row r="2" spans="1:16" s="1" customFormat="1" ht="15.75">
      <c r="A2" s="159"/>
      <c r="B2" s="159"/>
      <c r="C2" s="160"/>
      <c r="D2" s="161"/>
      <c r="E2" s="162"/>
      <c r="F2" s="160"/>
      <c r="G2" s="160"/>
      <c r="H2" s="160"/>
      <c r="I2" s="160"/>
      <c r="J2" s="162"/>
      <c r="K2" s="160"/>
      <c r="L2" s="376" t="s">
        <v>455</v>
      </c>
      <c r="M2" s="376"/>
      <c r="N2" s="376"/>
      <c r="O2" s="376"/>
      <c r="P2" s="376"/>
    </row>
    <row r="3" spans="1:16" s="1" customFormat="1" ht="21.75" customHeight="1">
      <c r="A3" s="400" t="s">
        <v>576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</row>
    <row r="4" spans="1:16" s="1" customFormat="1" ht="24" customHeight="1">
      <c r="A4" s="395" t="s">
        <v>595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</row>
    <row r="5" spans="1:16" s="1" customFormat="1" ht="24" customHeight="1">
      <c r="A5" s="309"/>
      <c r="B5" s="309"/>
      <c r="C5" s="309"/>
      <c r="D5" s="395" t="s">
        <v>596</v>
      </c>
      <c r="E5" s="395"/>
      <c r="F5" s="395"/>
      <c r="G5" s="395"/>
      <c r="H5" s="395"/>
      <c r="I5" s="395"/>
      <c r="J5" s="395"/>
      <c r="K5" s="395"/>
      <c r="L5" s="395"/>
      <c r="M5" s="309"/>
      <c r="N5" s="309"/>
      <c r="O5" s="309"/>
      <c r="P5" s="309"/>
    </row>
    <row r="6" spans="1:16" s="1" customFormat="1" ht="39" customHeight="1">
      <c r="A6" s="309"/>
      <c r="B6" s="309"/>
      <c r="C6" s="309"/>
      <c r="D6" s="395"/>
      <c r="E6" s="395"/>
      <c r="F6" s="395"/>
      <c r="G6" s="395"/>
      <c r="H6" s="395"/>
      <c r="I6" s="395"/>
      <c r="J6" s="395"/>
      <c r="K6" s="395"/>
      <c r="L6" s="395"/>
      <c r="M6" s="309"/>
      <c r="N6" s="309"/>
      <c r="O6" s="309"/>
      <c r="P6" s="309"/>
    </row>
    <row r="7" spans="1:16" s="1" customFormat="1" ht="24" customHeight="1">
      <c r="A7" s="309"/>
      <c r="B7" s="309"/>
      <c r="C7" s="309"/>
      <c r="D7" s="396" t="s">
        <v>184</v>
      </c>
      <c r="E7" s="396"/>
      <c r="F7" s="309"/>
      <c r="G7" s="309"/>
      <c r="H7" s="309"/>
      <c r="I7" s="309"/>
      <c r="J7" s="309"/>
      <c r="K7" s="310"/>
      <c r="L7" s="309"/>
      <c r="M7" s="309"/>
      <c r="N7" s="309"/>
      <c r="O7" s="309"/>
      <c r="P7" s="309"/>
    </row>
    <row r="8" spans="1:16" s="1" customFormat="1" ht="15.75">
      <c r="A8" s="159"/>
      <c r="B8" s="159"/>
      <c r="C8" s="160"/>
      <c r="D8" s="161" t="s">
        <v>172</v>
      </c>
      <c r="E8" s="162"/>
      <c r="F8" s="160"/>
      <c r="G8" s="160"/>
      <c r="H8" s="160"/>
      <c r="I8" s="160"/>
      <c r="J8" s="162"/>
      <c r="K8" s="160"/>
      <c r="L8" s="160"/>
      <c r="M8" s="160"/>
      <c r="N8" s="160"/>
      <c r="O8" s="160"/>
      <c r="P8" s="163" t="s">
        <v>65</v>
      </c>
    </row>
    <row r="9" spans="1:16" ht="12.75" customHeight="1">
      <c r="A9" s="398" t="s">
        <v>597</v>
      </c>
      <c r="B9" s="398" t="s">
        <v>598</v>
      </c>
      <c r="C9" s="398" t="s">
        <v>150</v>
      </c>
      <c r="D9" s="397" t="s">
        <v>599</v>
      </c>
      <c r="E9" s="397" t="s">
        <v>52</v>
      </c>
      <c r="F9" s="397"/>
      <c r="G9" s="397"/>
      <c r="H9" s="397"/>
      <c r="I9" s="397"/>
      <c r="J9" s="397" t="s">
        <v>53</v>
      </c>
      <c r="K9" s="397"/>
      <c r="L9" s="397"/>
      <c r="M9" s="397"/>
      <c r="N9" s="397"/>
      <c r="O9" s="397"/>
      <c r="P9" s="397" t="s">
        <v>24</v>
      </c>
    </row>
    <row r="10" spans="1:16" ht="12.75" customHeight="1">
      <c r="A10" s="397"/>
      <c r="B10" s="397"/>
      <c r="C10" s="397"/>
      <c r="D10" s="397"/>
      <c r="E10" s="397" t="s">
        <v>142</v>
      </c>
      <c r="F10" s="397" t="s">
        <v>31</v>
      </c>
      <c r="G10" s="397" t="s">
        <v>183</v>
      </c>
      <c r="H10" s="397"/>
      <c r="I10" s="397" t="s">
        <v>32</v>
      </c>
      <c r="J10" s="397" t="s">
        <v>142</v>
      </c>
      <c r="K10" s="397" t="s">
        <v>146</v>
      </c>
      <c r="L10" s="397" t="s">
        <v>31</v>
      </c>
      <c r="M10" s="397" t="s">
        <v>183</v>
      </c>
      <c r="N10" s="397"/>
      <c r="O10" s="397" t="s">
        <v>32</v>
      </c>
      <c r="P10" s="397"/>
    </row>
    <row r="11" spans="1:16" ht="15.75" customHeight="1">
      <c r="A11" s="397"/>
      <c r="B11" s="397"/>
      <c r="C11" s="397"/>
      <c r="D11" s="397"/>
      <c r="E11" s="397"/>
      <c r="F11" s="397"/>
      <c r="G11" s="397" t="s">
        <v>25</v>
      </c>
      <c r="H11" s="397" t="s">
        <v>26</v>
      </c>
      <c r="I11" s="397"/>
      <c r="J11" s="397"/>
      <c r="K11" s="397"/>
      <c r="L11" s="397"/>
      <c r="M11" s="397" t="s">
        <v>25</v>
      </c>
      <c r="N11" s="397" t="s">
        <v>26</v>
      </c>
      <c r="O11" s="397"/>
      <c r="P11" s="397"/>
    </row>
    <row r="12" spans="1:16" ht="38.25" customHeight="1">
      <c r="A12" s="397"/>
      <c r="B12" s="397"/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</row>
    <row r="13" spans="1:16" ht="12.75" customHeight="1">
      <c r="A13" s="312">
        <v>1</v>
      </c>
      <c r="B13" s="312">
        <v>2</v>
      </c>
      <c r="C13" s="312">
        <v>3</v>
      </c>
      <c r="D13" s="312">
        <v>4</v>
      </c>
      <c r="E13" s="312">
        <v>5</v>
      </c>
      <c r="F13" s="312">
        <v>6</v>
      </c>
      <c r="G13" s="312">
        <v>7</v>
      </c>
      <c r="H13" s="312">
        <v>8</v>
      </c>
      <c r="I13" s="312">
        <v>9</v>
      </c>
      <c r="J13" s="312">
        <v>10</v>
      </c>
      <c r="K13" s="312">
        <v>11</v>
      </c>
      <c r="L13" s="312">
        <v>12</v>
      </c>
      <c r="M13" s="312">
        <v>13</v>
      </c>
      <c r="N13" s="312">
        <v>14</v>
      </c>
      <c r="O13" s="312">
        <v>15</v>
      </c>
      <c r="P13" s="312">
        <v>16</v>
      </c>
    </row>
    <row r="14" spans="1:16" ht="108" customHeight="1">
      <c r="A14" s="314" t="s">
        <v>160</v>
      </c>
      <c r="B14" s="315"/>
      <c r="C14" s="316"/>
      <c r="D14" s="317" t="s">
        <v>600</v>
      </c>
      <c r="E14" s="318">
        <v>195777124</v>
      </c>
      <c r="F14" s="318">
        <v>195777124</v>
      </c>
      <c r="G14" s="318">
        <v>47212778</v>
      </c>
      <c r="H14" s="318">
        <v>3889530</v>
      </c>
      <c r="I14" s="318">
        <v>0</v>
      </c>
      <c r="J14" s="318">
        <v>267095944</v>
      </c>
      <c r="K14" s="318">
        <v>265544944</v>
      </c>
      <c r="L14" s="318">
        <v>995400</v>
      </c>
      <c r="M14" s="318">
        <v>0</v>
      </c>
      <c r="N14" s="318">
        <v>20500</v>
      </c>
      <c r="O14" s="318">
        <v>266100544</v>
      </c>
      <c r="P14" s="318">
        <v>462873068</v>
      </c>
    </row>
    <row r="15" spans="1:16" ht="76.5">
      <c r="A15" s="319" t="s">
        <v>163</v>
      </c>
      <c r="B15" s="320"/>
      <c r="C15" s="321"/>
      <c r="D15" s="322" t="s">
        <v>601</v>
      </c>
      <c r="E15" s="323">
        <v>195777124</v>
      </c>
      <c r="F15" s="323">
        <v>195777124</v>
      </c>
      <c r="G15" s="323">
        <v>47212778</v>
      </c>
      <c r="H15" s="323">
        <v>3889530</v>
      </c>
      <c r="I15" s="323">
        <v>0</v>
      </c>
      <c r="J15" s="323">
        <v>267095944</v>
      </c>
      <c r="K15" s="323">
        <v>265544944</v>
      </c>
      <c r="L15" s="323">
        <v>995400</v>
      </c>
      <c r="M15" s="323">
        <v>0</v>
      </c>
      <c r="N15" s="323">
        <v>20500</v>
      </c>
      <c r="O15" s="323">
        <v>266100544</v>
      </c>
      <c r="P15" s="323">
        <v>462873068</v>
      </c>
    </row>
    <row r="16" spans="1:16" ht="38.25">
      <c r="A16" s="324" t="s">
        <v>162</v>
      </c>
      <c r="B16" s="324" t="s">
        <v>72</v>
      </c>
      <c r="C16" s="325" t="s">
        <v>33</v>
      </c>
      <c r="D16" s="326" t="s">
        <v>602</v>
      </c>
      <c r="E16" s="327">
        <v>67511350</v>
      </c>
      <c r="F16" s="327">
        <v>67511350</v>
      </c>
      <c r="G16" s="327">
        <v>47138926</v>
      </c>
      <c r="H16" s="327">
        <v>3889530</v>
      </c>
      <c r="I16" s="327">
        <v>0</v>
      </c>
      <c r="J16" s="327">
        <v>1494650</v>
      </c>
      <c r="K16" s="327">
        <v>544650</v>
      </c>
      <c r="L16" s="327">
        <v>950000</v>
      </c>
      <c r="M16" s="327">
        <v>0</v>
      </c>
      <c r="N16" s="327">
        <v>20500</v>
      </c>
      <c r="O16" s="327">
        <v>544650</v>
      </c>
      <c r="P16" s="327">
        <v>69006000</v>
      </c>
    </row>
    <row r="17" spans="1:16" ht="12.75">
      <c r="A17" s="324" t="s">
        <v>164</v>
      </c>
      <c r="B17" s="324" t="s">
        <v>49</v>
      </c>
      <c r="C17" s="325" t="s">
        <v>40</v>
      </c>
      <c r="D17" s="326" t="s">
        <v>81</v>
      </c>
      <c r="E17" s="327">
        <v>1517000</v>
      </c>
      <c r="F17" s="327">
        <v>1517000</v>
      </c>
      <c r="G17" s="327">
        <v>0</v>
      </c>
      <c r="H17" s="327">
        <v>0</v>
      </c>
      <c r="I17" s="327">
        <v>0</v>
      </c>
      <c r="J17" s="327">
        <v>0</v>
      </c>
      <c r="K17" s="327">
        <v>0</v>
      </c>
      <c r="L17" s="327">
        <v>0</v>
      </c>
      <c r="M17" s="327">
        <v>0</v>
      </c>
      <c r="N17" s="327">
        <v>0</v>
      </c>
      <c r="O17" s="327">
        <v>0</v>
      </c>
      <c r="P17" s="327">
        <v>1517000</v>
      </c>
    </row>
    <row r="18" spans="1:16" ht="25.5">
      <c r="A18" s="324" t="s">
        <v>200</v>
      </c>
      <c r="B18" s="324" t="s">
        <v>58</v>
      </c>
      <c r="C18" s="325" t="s">
        <v>47</v>
      </c>
      <c r="D18" s="326" t="s">
        <v>603</v>
      </c>
      <c r="E18" s="327">
        <v>16656448</v>
      </c>
      <c r="F18" s="327">
        <v>16656448</v>
      </c>
      <c r="G18" s="327">
        <v>0</v>
      </c>
      <c r="H18" s="327">
        <v>0</v>
      </c>
      <c r="I18" s="327">
        <v>0</v>
      </c>
      <c r="J18" s="327">
        <v>0</v>
      </c>
      <c r="K18" s="327">
        <v>0</v>
      </c>
      <c r="L18" s="327">
        <v>0</v>
      </c>
      <c r="M18" s="327">
        <v>0</v>
      </c>
      <c r="N18" s="327">
        <v>0</v>
      </c>
      <c r="O18" s="327">
        <v>0</v>
      </c>
      <c r="P18" s="327">
        <v>16656448</v>
      </c>
    </row>
    <row r="19" spans="1:16" ht="38.25">
      <c r="A19" s="324" t="s">
        <v>201</v>
      </c>
      <c r="B19" s="324" t="s">
        <v>94</v>
      </c>
      <c r="C19" s="325" t="s">
        <v>151</v>
      </c>
      <c r="D19" s="326" t="s">
        <v>121</v>
      </c>
      <c r="E19" s="327">
        <v>2991489</v>
      </c>
      <c r="F19" s="327">
        <v>2991489</v>
      </c>
      <c r="G19" s="327">
        <v>0</v>
      </c>
      <c r="H19" s="327">
        <v>0</v>
      </c>
      <c r="I19" s="327">
        <v>0</v>
      </c>
      <c r="J19" s="327">
        <v>0</v>
      </c>
      <c r="K19" s="327">
        <v>0</v>
      </c>
      <c r="L19" s="327">
        <v>0</v>
      </c>
      <c r="M19" s="327">
        <v>0</v>
      </c>
      <c r="N19" s="327">
        <v>0</v>
      </c>
      <c r="O19" s="327">
        <v>0</v>
      </c>
      <c r="P19" s="327">
        <v>2991489</v>
      </c>
    </row>
    <row r="20" spans="1:16" ht="25.5">
      <c r="A20" s="324" t="s">
        <v>198</v>
      </c>
      <c r="B20" s="324" t="s">
        <v>122</v>
      </c>
      <c r="C20" s="325" t="s">
        <v>48</v>
      </c>
      <c r="D20" s="326" t="s">
        <v>123</v>
      </c>
      <c r="E20" s="327">
        <v>1000000</v>
      </c>
      <c r="F20" s="327">
        <v>1000000</v>
      </c>
      <c r="G20" s="327">
        <v>0</v>
      </c>
      <c r="H20" s="327">
        <v>0</v>
      </c>
      <c r="I20" s="327">
        <v>0</v>
      </c>
      <c r="J20" s="327">
        <v>0</v>
      </c>
      <c r="K20" s="327">
        <v>0</v>
      </c>
      <c r="L20" s="327">
        <v>0</v>
      </c>
      <c r="M20" s="327">
        <v>0</v>
      </c>
      <c r="N20" s="327">
        <v>0</v>
      </c>
      <c r="O20" s="327">
        <v>0</v>
      </c>
      <c r="P20" s="327">
        <v>1000000</v>
      </c>
    </row>
    <row r="21" spans="1:16" ht="25.5">
      <c r="A21" s="324" t="s">
        <v>199</v>
      </c>
      <c r="B21" s="324" t="s">
        <v>15</v>
      </c>
      <c r="C21" s="325" t="s">
        <v>48</v>
      </c>
      <c r="D21" s="326" t="s">
        <v>604</v>
      </c>
      <c r="E21" s="327">
        <v>20711875</v>
      </c>
      <c r="F21" s="327">
        <v>20711875</v>
      </c>
      <c r="G21" s="327">
        <v>0</v>
      </c>
      <c r="H21" s="327">
        <v>0</v>
      </c>
      <c r="I21" s="327">
        <v>0</v>
      </c>
      <c r="J21" s="327">
        <v>700000</v>
      </c>
      <c r="K21" s="327">
        <v>700000</v>
      </c>
      <c r="L21" s="327">
        <v>0</v>
      </c>
      <c r="M21" s="327">
        <v>0</v>
      </c>
      <c r="N21" s="327">
        <v>0</v>
      </c>
      <c r="O21" s="327">
        <v>700000</v>
      </c>
      <c r="P21" s="327">
        <v>21411875</v>
      </c>
    </row>
    <row r="22" spans="1:16" ht="25.5">
      <c r="A22" s="324" t="s">
        <v>165</v>
      </c>
      <c r="B22" s="324" t="s">
        <v>54</v>
      </c>
      <c r="C22" s="325" t="s">
        <v>34</v>
      </c>
      <c r="D22" s="326" t="s">
        <v>28</v>
      </c>
      <c r="E22" s="327">
        <v>550000</v>
      </c>
      <c r="F22" s="327">
        <v>550000</v>
      </c>
      <c r="G22" s="327">
        <v>0</v>
      </c>
      <c r="H22" s="327">
        <v>0</v>
      </c>
      <c r="I22" s="327">
        <v>0</v>
      </c>
      <c r="J22" s="327">
        <v>100000</v>
      </c>
      <c r="K22" s="327">
        <v>100000</v>
      </c>
      <c r="L22" s="327">
        <v>0</v>
      </c>
      <c r="M22" s="327">
        <v>0</v>
      </c>
      <c r="N22" s="327">
        <v>0</v>
      </c>
      <c r="O22" s="327">
        <v>100000</v>
      </c>
      <c r="P22" s="327">
        <v>650000</v>
      </c>
    </row>
    <row r="23" spans="1:16" ht="12.75">
      <c r="A23" s="324" t="s">
        <v>166</v>
      </c>
      <c r="B23" s="324" t="s">
        <v>7</v>
      </c>
      <c r="C23" s="325" t="s">
        <v>22</v>
      </c>
      <c r="D23" s="326" t="s">
        <v>23</v>
      </c>
      <c r="E23" s="327">
        <v>90100</v>
      </c>
      <c r="F23" s="327">
        <v>90100</v>
      </c>
      <c r="G23" s="327">
        <v>73852</v>
      </c>
      <c r="H23" s="327">
        <v>0</v>
      </c>
      <c r="I23" s="327">
        <v>0</v>
      </c>
      <c r="J23" s="327">
        <v>0</v>
      </c>
      <c r="K23" s="327">
        <v>0</v>
      </c>
      <c r="L23" s="327">
        <v>0</v>
      </c>
      <c r="M23" s="327">
        <v>0</v>
      </c>
      <c r="N23" s="327">
        <v>0</v>
      </c>
      <c r="O23" s="327">
        <v>0</v>
      </c>
      <c r="P23" s="327">
        <v>90100</v>
      </c>
    </row>
    <row r="24" spans="1:16" ht="25.5">
      <c r="A24" s="324" t="s">
        <v>167</v>
      </c>
      <c r="B24" s="324" t="s">
        <v>8</v>
      </c>
      <c r="C24" s="325" t="s">
        <v>38</v>
      </c>
      <c r="D24" s="326" t="s">
        <v>9</v>
      </c>
      <c r="E24" s="327">
        <v>1848000</v>
      </c>
      <c r="F24" s="327">
        <v>1848000</v>
      </c>
      <c r="G24" s="327">
        <v>0</v>
      </c>
      <c r="H24" s="327">
        <v>0</v>
      </c>
      <c r="I24" s="327">
        <v>0</v>
      </c>
      <c r="J24" s="327">
        <v>0</v>
      </c>
      <c r="K24" s="327">
        <v>0</v>
      </c>
      <c r="L24" s="327">
        <v>0</v>
      </c>
      <c r="M24" s="327">
        <v>0</v>
      </c>
      <c r="N24" s="327">
        <v>0</v>
      </c>
      <c r="O24" s="327">
        <v>0</v>
      </c>
      <c r="P24" s="327">
        <v>1848000</v>
      </c>
    </row>
    <row r="25" spans="1:16" ht="25.5">
      <c r="A25" s="324" t="s">
        <v>263</v>
      </c>
      <c r="B25" s="324" t="s">
        <v>264</v>
      </c>
      <c r="C25" s="325" t="s">
        <v>64</v>
      </c>
      <c r="D25" s="326" t="s">
        <v>265</v>
      </c>
      <c r="E25" s="327">
        <v>510000</v>
      </c>
      <c r="F25" s="327">
        <v>510000</v>
      </c>
      <c r="G25" s="327">
        <v>0</v>
      </c>
      <c r="H25" s="327">
        <v>0</v>
      </c>
      <c r="I25" s="327">
        <v>0</v>
      </c>
      <c r="J25" s="327">
        <v>25000</v>
      </c>
      <c r="K25" s="327">
        <v>25000</v>
      </c>
      <c r="L25" s="327">
        <v>0</v>
      </c>
      <c r="M25" s="327">
        <v>0</v>
      </c>
      <c r="N25" s="327">
        <v>0</v>
      </c>
      <c r="O25" s="327">
        <v>25000</v>
      </c>
      <c r="P25" s="327">
        <v>535000</v>
      </c>
    </row>
    <row r="26" spans="1:16" ht="25.5">
      <c r="A26" s="324" t="s">
        <v>267</v>
      </c>
      <c r="B26" s="324" t="s">
        <v>268</v>
      </c>
      <c r="C26" s="325" t="s">
        <v>46</v>
      </c>
      <c r="D26" s="326" t="s">
        <v>269</v>
      </c>
      <c r="E26" s="327">
        <v>173856</v>
      </c>
      <c r="F26" s="327">
        <v>173856</v>
      </c>
      <c r="G26" s="327">
        <v>0</v>
      </c>
      <c r="H26" s="327">
        <v>0</v>
      </c>
      <c r="I26" s="327">
        <v>0</v>
      </c>
      <c r="J26" s="327">
        <v>0</v>
      </c>
      <c r="K26" s="327">
        <v>0</v>
      </c>
      <c r="L26" s="327">
        <v>0</v>
      </c>
      <c r="M26" s="327">
        <v>0</v>
      </c>
      <c r="N26" s="327">
        <v>0</v>
      </c>
      <c r="O26" s="327">
        <v>0</v>
      </c>
      <c r="P26" s="327">
        <v>173856</v>
      </c>
    </row>
    <row r="27" spans="1:16" ht="89.25">
      <c r="A27" s="324" t="s">
        <v>170</v>
      </c>
      <c r="B27" s="324" t="s">
        <v>10</v>
      </c>
      <c r="C27" s="325" t="s">
        <v>46</v>
      </c>
      <c r="D27" s="326" t="s">
        <v>605</v>
      </c>
      <c r="E27" s="327">
        <v>0</v>
      </c>
      <c r="F27" s="327">
        <v>0</v>
      </c>
      <c r="G27" s="327">
        <v>0</v>
      </c>
      <c r="H27" s="327">
        <v>0</v>
      </c>
      <c r="I27" s="327">
        <v>0</v>
      </c>
      <c r="J27" s="327">
        <v>601000</v>
      </c>
      <c r="K27" s="327">
        <v>0</v>
      </c>
      <c r="L27" s="327">
        <v>45400</v>
      </c>
      <c r="M27" s="327">
        <v>0</v>
      </c>
      <c r="N27" s="327">
        <v>0</v>
      </c>
      <c r="O27" s="327">
        <v>555600</v>
      </c>
      <c r="P27" s="327">
        <v>601000</v>
      </c>
    </row>
    <row r="28" spans="1:16" ht="12.75">
      <c r="A28" s="324" t="s">
        <v>168</v>
      </c>
      <c r="B28" s="324" t="s">
        <v>110</v>
      </c>
      <c r="C28" s="325" t="s">
        <v>46</v>
      </c>
      <c r="D28" s="326" t="s">
        <v>606</v>
      </c>
      <c r="E28" s="327">
        <v>255000</v>
      </c>
      <c r="F28" s="327">
        <v>255000</v>
      </c>
      <c r="G28" s="327">
        <v>0</v>
      </c>
      <c r="H28" s="327">
        <v>0</v>
      </c>
      <c r="I28" s="327">
        <v>0</v>
      </c>
      <c r="J28" s="327">
        <v>0</v>
      </c>
      <c r="K28" s="327">
        <v>0</v>
      </c>
      <c r="L28" s="327">
        <v>0</v>
      </c>
      <c r="M28" s="327">
        <v>0</v>
      </c>
      <c r="N28" s="327">
        <v>0</v>
      </c>
      <c r="O28" s="327">
        <v>0</v>
      </c>
      <c r="P28" s="327">
        <v>255000</v>
      </c>
    </row>
    <row r="29" spans="1:16" ht="25.5">
      <c r="A29" s="324" t="s">
        <v>169</v>
      </c>
      <c r="B29" s="324" t="s">
        <v>83</v>
      </c>
      <c r="C29" s="325" t="s">
        <v>84</v>
      </c>
      <c r="D29" s="326" t="s">
        <v>11</v>
      </c>
      <c r="E29" s="327">
        <v>992300</v>
      </c>
      <c r="F29" s="327">
        <v>992300</v>
      </c>
      <c r="G29" s="327">
        <v>0</v>
      </c>
      <c r="H29" s="327">
        <v>0</v>
      </c>
      <c r="I29" s="327">
        <v>0</v>
      </c>
      <c r="J29" s="327">
        <v>0</v>
      </c>
      <c r="K29" s="327">
        <v>0</v>
      </c>
      <c r="L29" s="327">
        <v>0</v>
      </c>
      <c r="M29" s="327">
        <v>0</v>
      </c>
      <c r="N29" s="327">
        <v>0</v>
      </c>
      <c r="O29" s="327">
        <v>0</v>
      </c>
      <c r="P29" s="327">
        <v>992300</v>
      </c>
    </row>
    <row r="30" spans="1:16" ht="12.75">
      <c r="A30" s="324" t="s">
        <v>429</v>
      </c>
      <c r="B30" s="324" t="s">
        <v>607</v>
      </c>
      <c r="C30" s="325" t="s">
        <v>608</v>
      </c>
      <c r="D30" s="326" t="s">
        <v>430</v>
      </c>
      <c r="E30" s="327">
        <v>15786480</v>
      </c>
      <c r="F30" s="327">
        <v>15786480</v>
      </c>
      <c r="G30" s="327">
        <v>0</v>
      </c>
      <c r="H30" s="327">
        <v>0</v>
      </c>
      <c r="I30" s="327">
        <v>0</v>
      </c>
      <c r="J30" s="327">
        <v>858520</v>
      </c>
      <c r="K30" s="327">
        <v>858520</v>
      </c>
      <c r="L30" s="327">
        <v>0</v>
      </c>
      <c r="M30" s="327">
        <v>0</v>
      </c>
      <c r="N30" s="327">
        <v>0</v>
      </c>
      <c r="O30" s="327">
        <v>858520</v>
      </c>
      <c r="P30" s="327">
        <v>16645000</v>
      </c>
    </row>
    <row r="31" spans="1:16" ht="38.25">
      <c r="A31" s="324" t="s">
        <v>347</v>
      </c>
      <c r="B31" s="324" t="s">
        <v>348</v>
      </c>
      <c r="C31" s="325" t="s">
        <v>49</v>
      </c>
      <c r="D31" s="326" t="s">
        <v>349</v>
      </c>
      <c r="E31" s="327">
        <v>65183226</v>
      </c>
      <c r="F31" s="327">
        <v>65183226</v>
      </c>
      <c r="G31" s="327">
        <v>0</v>
      </c>
      <c r="H31" s="327">
        <v>0</v>
      </c>
      <c r="I31" s="327">
        <v>0</v>
      </c>
      <c r="J31" s="327">
        <v>263316774</v>
      </c>
      <c r="K31" s="327">
        <v>263316774</v>
      </c>
      <c r="L31" s="327">
        <v>0</v>
      </c>
      <c r="M31" s="327">
        <v>0</v>
      </c>
      <c r="N31" s="327">
        <v>0</v>
      </c>
      <c r="O31" s="327">
        <v>263316774</v>
      </c>
      <c r="P31" s="327">
        <v>328500000</v>
      </c>
    </row>
    <row r="32" spans="1:16" ht="25.5">
      <c r="A32" s="319" t="s">
        <v>91</v>
      </c>
      <c r="B32" s="320"/>
      <c r="C32" s="321"/>
      <c r="D32" s="322" t="s">
        <v>609</v>
      </c>
      <c r="E32" s="323">
        <v>711416828.62</v>
      </c>
      <c r="F32" s="323">
        <v>711416828.62</v>
      </c>
      <c r="G32" s="323">
        <v>485649500</v>
      </c>
      <c r="H32" s="323">
        <v>53444789</v>
      </c>
      <c r="I32" s="323">
        <v>0</v>
      </c>
      <c r="J32" s="323">
        <v>55589386</v>
      </c>
      <c r="K32" s="323">
        <v>6651300</v>
      </c>
      <c r="L32" s="323">
        <v>47811486</v>
      </c>
      <c r="M32" s="323">
        <v>9142787</v>
      </c>
      <c r="N32" s="323">
        <v>2441697</v>
      </c>
      <c r="O32" s="323">
        <v>7777900</v>
      </c>
      <c r="P32" s="323">
        <v>767006214.62</v>
      </c>
    </row>
    <row r="33" spans="1:16" ht="12.75">
      <c r="A33" s="319" t="s">
        <v>93</v>
      </c>
      <c r="B33" s="320"/>
      <c r="C33" s="321"/>
      <c r="D33" s="322" t="s">
        <v>610</v>
      </c>
      <c r="E33" s="323">
        <v>711416828.62</v>
      </c>
      <c r="F33" s="323">
        <v>711416828.62</v>
      </c>
      <c r="G33" s="323">
        <v>485649500</v>
      </c>
      <c r="H33" s="323">
        <v>53444789</v>
      </c>
      <c r="I33" s="323">
        <v>0</v>
      </c>
      <c r="J33" s="323">
        <v>55589386</v>
      </c>
      <c r="K33" s="323">
        <v>6651300</v>
      </c>
      <c r="L33" s="323">
        <v>47811486</v>
      </c>
      <c r="M33" s="323">
        <v>9142787</v>
      </c>
      <c r="N33" s="323">
        <v>2441697</v>
      </c>
      <c r="O33" s="323">
        <v>7777900</v>
      </c>
      <c r="P33" s="323">
        <v>767006214.62</v>
      </c>
    </row>
    <row r="34" spans="1:16" ht="38.25">
      <c r="A34" s="324" t="s">
        <v>185</v>
      </c>
      <c r="B34" s="324" t="s">
        <v>72</v>
      </c>
      <c r="C34" s="325" t="s">
        <v>33</v>
      </c>
      <c r="D34" s="326" t="s">
        <v>602</v>
      </c>
      <c r="E34" s="327">
        <v>4941917</v>
      </c>
      <c r="F34" s="327">
        <v>4941917</v>
      </c>
      <c r="G34" s="327">
        <v>3952328</v>
      </c>
      <c r="H34" s="327">
        <v>48258</v>
      </c>
      <c r="I34" s="327">
        <v>0</v>
      </c>
      <c r="J34" s="327">
        <v>0</v>
      </c>
      <c r="K34" s="327">
        <v>0</v>
      </c>
      <c r="L34" s="327">
        <v>0</v>
      </c>
      <c r="M34" s="327">
        <v>0</v>
      </c>
      <c r="N34" s="327">
        <v>0</v>
      </c>
      <c r="O34" s="327">
        <v>0</v>
      </c>
      <c r="P34" s="327">
        <v>4941917</v>
      </c>
    </row>
    <row r="35" spans="1:16" ht="12.75">
      <c r="A35" s="324" t="s">
        <v>611</v>
      </c>
      <c r="B35" s="324" t="s">
        <v>37</v>
      </c>
      <c r="C35" s="325" t="s">
        <v>155</v>
      </c>
      <c r="D35" s="326" t="s">
        <v>243</v>
      </c>
      <c r="E35" s="327">
        <v>201906121</v>
      </c>
      <c r="F35" s="327">
        <v>201906121</v>
      </c>
      <c r="G35" s="327">
        <v>135672983</v>
      </c>
      <c r="H35" s="327">
        <v>23281373</v>
      </c>
      <c r="I35" s="327">
        <v>0</v>
      </c>
      <c r="J35" s="327">
        <v>33763697</v>
      </c>
      <c r="K35" s="327">
        <v>2463184</v>
      </c>
      <c r="L35" s="327">
        <v>31300513</v>
      </c>
      <c r="M35" s="327">
        <v>499101</v>
      </c>
      <c r="N35" s="327">
        <v>133259</v>
      </c>
      <c r="O35" s="327">
        <v>2463184</v>
      </c>
      <c r="P35" s="327">
        <v>235669818</v>
      </c>
    </row>
    <row r="36" spans="1:16" ht="25.5">
      <c r="A36" s="324" t="s">
        <v>223</v>
      </c>
      <c r="B36" s="324" t="s">
        <v>224</v>
      </c>
      <c r="C36" s="325" t="s">
        <v>154</v>
      </c>
      <c r="D36" s="326" t="s">
        <v>225</v>
      </c>
      <c r="E36" s="327">
        <v>129186633.62</v>
      </c>
      <c r="F36" s="327">
        <v>129186633.62</v>
      </c>
      <c r="G36" s="327">
        <v>56628104</v>
      </c>
      <c r="H36" s="327">
        <v>23315526</v>
      </c>
      <c r="I36" s="327">
        <v>0</v>
      </c>
      <c r="J36" s="327">
        <v>5073395</v>
      </c>
      <c r="K36" s="327">
        <v>4051300</v>
      </c>
      <c r="L36" s="327">
        <v>1022095</v>
      </c>
      <c r="M36" s="327">
        <v>93116</v>
      </c>
      <c r="N36" s="327">
        <v>187965</v>
      </c>
      <c r="O36" s="327">
        <v>4051300</v>
      </c>
      <c r="P36" s="327">
        <v>134260028.62</v>
      </c>
    </row>
    <row r="37" spans="1:16" ht="25.5">
      <c r="A37" s="324" t="s">
        <v>237</v>
      </c>
      <c r="B37" s="324" t="s">
        <v>236</v>
      </c>
      <c r="C37" s="325" t="s">
        <v>154</v>
      </c>
      <c r="D37" s="326" t="s">
        <v>225</v>
      </c>
      <c r="E37" s="327">
        <v>263648000</v>
      </c>
      <c r="F37" s="327">
        <v>263648000</v>
      </c>
      <c r="G37" s="327">
        <v>214945693</v>
      </c>
      <c r="H37" s="327">
        <v>0</v>
      </c>
      <c r="I37" s="327">
        <v>0</v>
      </c>
      <c r="J37" s="327">
        <v>0</v>
      </c>
      <c r="K37" s="327">
        <v>0</v>
      </c>
      <c r="L37" s="327">
        <v>0</v>
      </c>
      <c r="M37" s="327">
        <v>0</v>
      </c>
      <c r="N37" s="327">
        <v>0</v>
      </c>
      <c r="O37" s="327">
        <v>0</v>
      </c>
      <c r="P37" s="327">
        <v>263648000</v>
      </c>
    </row>
    <row r="38" spans="1:16" ht="38.25">
      <c r="A38" s="324" t="s">
        <v>235</v>
      </c>
      <c r="B38" s="324" t="s">
        <v>36</v>
      </c>
      <c r="C38" s="325" t="s">
        <v>43</v>
      </c>
      <c r="D38" s="326" t="s">
        <v>612</v>
      </c>
      <c r="E38" s="327">
        <v>10666150</v>
      </c>
      <c r="F38" s="327">
        <v>10666150</v>
      </c>
      <c r="G38" s="327">
        <v>8162089</v>
      </c>
      <c r="H38" s="327">
        <v>362641</v>
      </c>
      <c r="I38" s="327">
        <v>0</v>
      </c>
      <c r="J38" s="327">
        <v>171648</v>
      </c>
      <c r="K38" s="327">
        <v>0</v>
      </c>
      <c r="L38" s="327">
        <v>171648</v>
      </c>
      <c r="M38" s="327">
        <v>0</v>
      </c>
      <c r="N38" s="327">
        <v>47426</v>
      </c>
      <c r="O38" s="327">
        <v>0</v>
      </c>
      <c r="P38" s="327">
        <v>10837798</v>
      </c>
    </row>
    <row r="39" spans="1:16" ht="25.5">
      <c r="A39" s="324" t="s">
        <v>250</v>
      </c>
      <c r="B39" s="324" t="s">
        <v>247</v>
      </c>
      <c r="C39" s="325" t="s">
        <v>43</v>
      </c>
      <c r="D39" s="326" t="s">
        <v>302</v>
      </c>
      <c r="E39" s="327">
        <v>28230886</v>
      </c>
      <c r="F39" s="327">
        <v>28230886</v>
      </c>
      <c r="G39" s="327">
        <v>22194657</v>
      </c>
      <c r="H39" s="327">
        <v>673115</v>
      </c>
      <c r="I39" s="327">
        <v>0</v>
      </c>
      <c r="J39" s="327">
        <v>3972000</v>
      </c>
      <c r="K39" s="327">
        <v>0</v>
      </c>
      <c r="L39" s="327">
        <v>3972000</v>
      </c>
      <c r="M39" s="327">
        <v>3174344</v>
      </c>
      <c r="N39" s="327">
        <v>9000</v>
      </c>
      <c r="O39" s="327">
        <v>0</v>
      </c>
      <c r="P39" s="327">
        <v>32202886</v>
      </c>
    </row>
    <row r="40" spans="1:16" ht="25.5">
      <c r="A40" s="324" t="s">
        <v>233</v>
      </c>
      <c r="B40" s="324" t="s">
        <v>234</v>
      </c>
      <c r="C40" s="325" t="s">
        <v>20</v>
      </c>
      <c r="D40" s="326" t="s">
        <v>187</v>
      </c>
      <c r="E40" s="327">
        <v>17312574</v>
      </c>
      <c r="F40" s="327">
        <v>17312574</v>
      </c>
      <c r="G40" s="327">
        <v>13866416</v>
      </c>
      <c r="H40" s="327">
        <v>151649</v>
      </c>
      <c r="I40" s="327">
        <v>0</v>
      </c>
      <c r="J40" s="327">
        <v>162606</v>
      </c>
      <c r="K40" s="327">
        <v>0</v>
      </c>
      <c r="L40" s="327">
        <v>162606</v>
      </c>
      <c r="M40" s="327">
        <v>92051</v>
      </c>
      <c r="N40" s="327">
        <v>0</v>
      </c>
      <c r="O40" s="327">
        <v>0</v>
      </c>
      <c r="P40" s="327">
        <v>17475180</v>
      </c>
    </row>
    <row r="41" spans="1:16" ht="12.75">
      <c r="A41" s="324" t="s">
        <v>231</v>
      </c>
      <c r="B41" s="324" t="s">
        <v>232</v>
      </c>
      <c r="C41" s="325" t="s">
        <v>20</v>
      </c>
      <c r="D41" s="326" t="s">
        <v>156</v>
      </c>
      <c r="E41" s="327">
        <v>6430336</v>
      </c>
      <c r="F41" s="327">
        <v>6430336</v>
      </c>
      <c r="G41" s="327">
        <v>0</v>
      </c>
      <c r="H41" s="327">
        <v>0</v>
      </c>
      <c r="I41" s="327">
        <v>0</v>
      </c>
      <c r="J41" s="327">
        <v>0</v>
      </c>
      <c r="K41" s="327">
        <v>0</v>
      </c>
      <c r="L41" s="327">
        <v>0</v>
      </c>
      <c r="M41" s="327">
        <v>0</v>
      </c>
      <c r="N41" s="327">
        <v>0</v>
      </c>
      <c r="O41" s="327">
        <v>0</v>
      </c>
      <c r="P41" s="327">
        <v>6430336</v>
      </c>
    </row>
    <row r="42" spans="1:16" ht="25.5">
      <c r="A42" s="324" t="s">
        <v>229</v>
      </c>
      <c r="B42" s="324" t="s">
        <v>230</v>
      </c>
      <c r="C42" s="325" t="s">
        <v>20</v>
      </c>
      <c r="D42" s="326" t="s">
        <v>246</v>
      </c>
      <c r="E42" s="327">
        <v>1852852</v>
      </c>
      <c r="F42" s="327">
        <v>1852852</v>
      </c>
      <c r="G42" s="327">
        <v>1108271</v>
      </c>
      <c r="H42" s="327">
        <v>199670</v>
      </c>
      <c r="I42" s="327">
        <v>0</v>
      </c>
      <c r="J42" s="327">
        <v>69212</v>
      </c>
      <c r="K42" s="327">
        <v>36816</v>
      </c>
      <c r="L42" s="327">
        <v>32396</v>
      </c>
      <c r="M42" s="327">
        <v>0</v>
      </c>
      <c r="N42" s="327">
        <v>32394</v>
      </c>
      <c r="O42" s="327">
        <v>36816</v>
      </c>
      <c r="P42" s="327">
        <v>1922064</v>
      </c>
    </row>
    <row r="43" spans="1:16" ht="25.5">
      <c r="A43" s="324" t="s">
        <v>226</v>
      </c>
      <c r="B43" s="324" t="s">
        <v>227</v>
      </c>
      <c r="C43" s="325" t="s">
        <v>20</v>
      </c>
      <c r="D43" s="326" t="s">
        <v>228</v>
      </c>
      <c r="E43" s="327">
        <v>1514200</v>
      </c>
      <c r="F43" s="327">
        <v>1514200</v>
      </c>
      <c r="G43" s="327">
        <v>1241144</v>
      </c>
      <c r="H43" s="327">
        <v>0</v>
      </c>
      <c r="I43" s="327">
        <v>0</v>
      </c>
      <c r="J43" s="327">
        <v>0</v>
      </c>
      <c r="K43" s="327">
        <v>0</v>
      </c>
      <c r="L43" s="327">
        <v>0</v>
      </c>
      <c r="M43" s="327">
        <v>0</v>
      </c>
      <c r="N43" s="327">
        <v>0</v>
      </c>
      <c r="O43" s="327">
        <v>0</v>
      </c>
      <c r="P43" s="327">
        <v>1514200</v>
      </c>
    </row>
    <row r="44" spans="1:16" ht="25.5">
      <c r="A44" s="324" t="s">
        <v>285</v>
      </c>
      <c r="B44" s="324" t="s">
        <v>286</v>
      </c>
      <c r="C44" s="325" t="s">
        <v>20</v>
      </c>
      <c r="D44" s="326" t="s">
        <v>287</v>
      </c>
      <c r="E44" s="327">
        <v>3481109</v>
      </c>
      <c r="F44" s="327">
        <v>3481109</v>
      </c>
      <c r="G44" s="327">
        <v>2808508</v>
      </c>
      <c r="H44" s="327">
        <v>6887</v>
      </c>
      <c r="I44" s="327">
        <v>0</v>
      </c>
      <c r="J44" s="327">
        <v>0</v>
      </c>
      <c r="K44" s="327">
        <v>0</v>
      </c>
      <c r="L44" s="327">
        <v>0</v>
      </c>
      <c r="M44" s="327">
        <v>0</v>
      </c>
      <c r="N44" s="327">
        <v>0</v>
      </c>
      <c r="O44" s="327">
        <v>0</v>
      </c>
      <c r="P44" s="327">
        <v>3481109</v>
      </c>
    </row>
    <row r="45" spans="1:16" ht="51">
      <c r="A45" s="324" t="s">
        <v>240</v>
      </c>
      <c r="B45" s="324" t="s">
        <v>241</v>
      </c>
      <c r="C45" s="325" t="s">
        <v>20</v>
      </c>
      <c r="D45" s="326" t="s">
        <v>613</v>
      </c>
      <c r="E45" s="327">
        <v>2408900</v>
      </c>
      <c r="F45" s="327">
        <v>2408900</v>
      </c>
      <c r="G45" s="327">
        <v>1486553</v>
      </c>
      <c r="H45" s="327">
        <v>0</v>
      </c>
      <c r="I45" s="327">
        <v>0</v>
      </c>
      <c r="J45" s="327">
        <v>0</v>
      </c>
      <c r="K45" s="327">
        <v>0</v>
      </c>
      <c r="L45" s="327">
        <v>0</v>
      </c>
      <c r="M45" s="327">
        <v>0</v>
      </c>
      <c r="N45" s="327">
        <v>0</v>
      </c>
      <c r="O45" s="327">
        <v>0</v>
      </c>
      <c r="P45" s="327">
        <v>2408900</v>
      </c>
    </row>
    <row r="46" spans="1:16" ht="38.25">
      <c r="A46" s="324" t="s">
        <v>95</v>
      </c>
      <c r="B46" s="324" t="s">
        <v>96</v>
      </c>
      <c r="C46" s="325" t="s">
        <v>34</v>
      </c>
      <c r="D46" s="326" t="s">
        <v>614</v>
      </c>
      <c r="E46" s="327">
        <v>195800</v>
      </c>
      <c r="F46" s="327">
        <v>195800</v>
      </c>
      <c r="G46" s="327">
        <v>0</v>
      </c>
      <c r="H46" s="327">
        <v>0</v>
      </c>
      <c r="I46" s="327">
        <v>0</v>
      </c>
      <c r="J46" s="327">
        <v>0</v>
      </c>
      <c r="K46" s="327">
        <v>0</v>
      </c>
      <c r="L46" s="327">
        <v>0</v>
      </c>
      <c r="M46" s="327">
        <v>0</v>
      </c>
      <c r="N46" s="327">
        <v>0</v>
      </c>
      <c r="O46" s="327">
        <v>0</v>
      </c>
      <c r="P46" s="327">
        <v>195800</v>
      </c>
    </row>
    <row r="47" spans="1:16" ht="63.75">
      <c r="A47" s="324" t="s">
        <v>119</v>
      </c>
      <c r="B47" s="324" t="s">
        <v>55</v>
      </c>
      <c r="C47" s="325" t="s">
        <v>34</v>
      </c>
      <c r="D47" s="326" t="s">
        <v>615</v>
      </c>
      <c r="E47" s="327">
        <v>714700</v>
      </c>
      <c r="F47" s="327">
        <v>714700</v>
      </c>
      <c r="G47" s="327">
        <v>0</v>
      </c>
      <c r="H47" s="327">
        <v>0</v>
      </c>
      <c r="I47" s="327">
        <v>0</v>
      </c>
      <c r="J47" s="327">
        <v>0</v>
      </c>
      <c r="K47" s="327">
        <v>0</v>
      </c>
      <c r="L47" s="327">
        <v>0</v>
      </c>
      <c r="M47" s="327">
        <v>0</v>
      </c>
      <c r="N47" s="327">
        <v>0</v>
      </c>
      <c r="O47" s="327">
        <v>0</v>
      </c>
      <c r="P47" s="327">
        <v>714700</v>
      </c>
    </row>
    <row r="48" spans="1:16" ht="12.75">
      <c r="A48" s="324" t="s">
        <v>251</v>
      </c>
      <c r="B48" s="324" t="s">
        <v>88</v>
      </c>
      <c r="C48" s="325" t="s">
        <v>89</v>
      </c>
      <c r="D48" s="326" t="s">
        <v>90</v>
      </c>
      <c r="E48" s="327">
        <v>8843403</v>
      </c>
      <c r="F48" s="327">
        <v>8843403</v>
      </c>
      <c r="G48" s="327">
        <v>6592861</v>
      </c>
      <c r="H48" s="327">
        <v>724537</v>
      </c>
      <c r="I48" s="327">
        <v>0</v>
      </c>
      <c r="J48" s="327">
        <v>540900</v>
      </c>
      <c r="K48" s="327">
        <v>0</v>
      </c>
      <c r="L48" s="327">
        <v>537900</v>
      </c>
      <c r="M48" s="327">
        <v>248028</v>
      </c>
      <c r="N48" s="327">
        <v>8000</v>
      </c>
      <c r="O48" s="327">
        <v>3000</v>
      </c>
      <c r="P48" s="327">
        <v>9384303</v>
      </c>
    </row>
    <row r="49" spans="1:16" ht="12.75">
      <c r="A49" s="324" t="s">
        <v>252</v>
      </c>
      <c r="B49" s="324" t="s">
        <v>85</v>
      </c>
      <c r="C49" s="325" t="s">
        <v>41</v>
      </c>
      <c r="D49" s="326" t="s">
        <v>86</v>
      </c>
      <c r="E49" s="327">
        <v>3960806</v>
      </c>
      <c r="F49" s="327">
        <v>3960806</v>
      </c>
      <c r="G49" s="327">
        <v>2758740</v>
      </c>
      <c r="H49" s="327">
        <v>479959</v>
      </c>
      <c r="I49" s="327">
        <v>0</v>
      </c>
      <c r="J49" s="327">
        <v>117600</v>
      </c>
      <c r="K49" s="327">
        <v>0</v>
      </c>
      <c r="L49" s="327">
        <v>117600</v>
      </c>
      <c r="M49" s="327">
        <v>0</v>
      </c>
      <c r="N49" s="327">
        <v>65000</v>
      </c>
      <c r="O49" s="327">
        <v>0</v>
      </c>
      <c r="P49" s="327">
        <v>4078406</v>
      </c>
    </row>
    <row r="50" spans="1:16" ht="12.75">
      <c r="A50" s="324" t="s">
        <v>616</v>
      </c>
      <c r="B50" s="324" t="s">
        <v>617</v>
      </c>
      <c r="C50" s="325" t="s">
        <v>41</v>
      </c>
      <c r="D50" s="326" t="s">
        <v>618</v>
      </c>
      <c r="E50" s="327">
        <v>0</v>
      </c>
      <c r="F50" s="327">
        <v>0</v>
      </c>
      <c r="G50" s="327">
        <v>0</v>
      </c>
      <c r="H50" s="327">
        <v>0</v>
      </c>
      <c r="I50" s="327">
        <v>0</v>
      </c>
      <c r="J50" s="327">
        <v>10900000</v>
      </c>
      <c r="K50" s="327">
        <v>0</v>
      </c>
      <c r="L50" s="327">
        <v>9776400</v>
      </c>
      <c r="M50" s="327">
        <v>5000000</v>
      </c>
      <c r="N50" s="327">
        <v>1740000</v>
      </c>
      <c r="O50" s="327">
        <v>1123600</v>
      </c>
      <c r="P50" s="327">
        <v>10900000</v>
      </c>
    </row>
    <row r="51" spans="1:16" ht="38.25">
      <c r="A51" s="324" t="s">
        <v>253</v>
      </c>
      <c r="B51" s="324" t="s">
        <v>61</v>
      </c>
      <c r="C51" s="325" t="s">
        <v>42</v>
      </c>
      <c r="D51" s="326" t="s">
        <v>619</v>
      </c>
      <c r="E51" s="327">
        <v>7752205</v>
      </c>
      <c r="F51" s="327">
        <v>7752205</v>
      </c>
      <c r="G51" s="327">
        <v>4222999</v>
      </c>
      <c r="H51" s="327">
        <v>1793130</v>
      </c>
      <c r="I51" s="327">
        <v>0</v>
      </c>
      <c r="J51" s="327">
        <v>202300</v>
      </c>
      <c r="K51" s="327">
        <v>0</v>
      </c>
      <c r="L51" s="327">
        <v>202300</v>
      </c>
      <c r="M51" s="327">
        <v>36147</v>
      </c>
      <c r="N51" s="327">
        <v>16000</v>
      </c>
      <c r="O51" s="327">
        <v>0</v>
      </c>
      <c r="P51" s="327">
        <v>7954505</v>
      </c>
    </row>
    <row r="52" spans="1:16" ht="12.75">
      <c r="A52" s="324" t="s">
        <v>249</v>
      </c>
      <c r="B52" s="324" t="s">
        <v>12</v>
      </c>
      <c r="C52" s="325" t="s">
        <v>44</v>
      </c>
      <c r="D52" s="326" t="s">
        <v>13</v>
      </c>
      <c r="E52" s="327">
        <v>1150000</v>
      </c>
      <c r="F52" s="327">
        <v>1150000</v>
      </c>
      <c r="G52" s="327">
        <v>0</v>
      </c>
      <c r="H52" s="327">
        <v>0</v>
      </c>
      <c r="I52" s="327">
        <v>0</v>
      </c>
      <c r="J52" s="327">
        <v>100000</v>
      </c>
      <c r="K52" s="327">
        <v>100000</v>
      </c>
      <c r="L52" s="327">
        <v>0</v>
      </c>
      <c r="M52" s="327">
        <v>0</v>
      </c>
      <c r="N52" s="327">
        <v>0</v>
      </c>
      <c r="O52" s="327">
        <v>100000</v>
      </c>
      <c r="P52" s="327">
        <v>1250000</v>
      </c>
    </row>
    <row r="53" spans="1:16" ht="25.5">
      <c r="A53" s="324" t="s">
        <v>99</v>
      </c>
      <c r="B53" s="324" t="s">
        <v>57</v>
      </c>
      <c r="C53" s="325" t="s">
        <v>157</v>
      </c>
      <c r="D53" s="326" t="s">
        <v>27</v>
      </c>
      <c r="E53" s="327">
        <v>630690</v>
      </c>
      <c r="F53" s="327">
        <v>630690</v>
      </c>
      <c r="G53" s="327">
        <v>0</v>
      </c>
      <c r="H53" s="327">
        <v>0</v>
      </c>
      <c r="I53" s="327">
        <v>0</v>
      </c>
      <c r="J53" s="327">
        <v>0</v>
      </c>
      <c r="K53" s="327">
        <v>0</v>
      </c>
      <c r="L53" s="327">
        <v>0</v>
      </c>
      <c r="M53" s="327">
        <v>0</v>
      </c>
      <c r="N53" s="327">
        <v>0</v>
      </c>
      <c r="O53" s="327">
        <v>0</v>
      </c>
      <c r="P53" s="327">
        <v>630690</v>
      </c>
    </row>
    <row r="54" spans="1:16" ht="25.5">
      <c r="A54" s="324" t="s">
        <v>100</v>
      </c>
      <c r="B54" s="324" t="s">
        <v>21</v>
      </c>
      <c r="C54" s="325" t="s">
        <v>157</v>
      </c>
      <c r="D54" s="326" t="s">
        <v>63</v>
      </c>
      <c r="E54" s="327">
        <v>88438</v>
      </c>
      <c r="F54" s="327">
        <v>88438</v>
      </c>
      <c r="G54" s="327">
        <v>0</v>
      </c>
      <c r="H54" s="327">
        <v>0</v>
      </c>
      <c r="I54" s="327">
        <v>0</v>
      </c>
      <c r="J54" s="327">
        <v>0</v>
      </c>
      <c r="K54" s="327">
        <v>0</v>
      </c>
      <c r="L54" s="327">
        <v>0</v>
      </c>
      <c r="M54" s="327">
        <v>0</v>
      </c>
      <c r="N54" s="327">
        <v>0</v>
      </c>
      <c r="O54" s="327">
        <v>0</v>
      </c>
      <c r="P54" s="327">
        <v>88438</v>
      </c>
    </row>
    <row r="55" spans="1:16" ht="25.5">
      <c r="A55" s="324" t="s">
        <v>120</v>
      </c>
      <c r="B55" s="324" t="s">
        <v>66</v>
      </c>
      <c r="C55" s="325" t="s">
        <v>157</v>
      </c>
      <c r="D55" s="326" t="s">
        <v>620</v>
      </c>
      <c r="E55" s="327">
        <v>16118788</v>
      </c>
      <c r="F55" s="327">
        <v>16118788</v>
      </c>
      <c r="G55" s="327">
        <v>10008154</v>
      </c>
      <c r="H55" s="327">
        <v>2408044</v>
      </c>
      <c r="I55" s="327">
        <v>0</v>
      </c>
      <c r="J55" s="327">
        <v>516028</v>
      </c>
      <c r="K55" s="327">
        <v>0</v>
      </c>
      <c r="L55" s="327">
        <v>516028</v>
      </c>
      <c r="M55" s="327">
        <v>0</v>
      </c>
      <c r="N55" s="327">
        <v>202653</v>
      </c>
      <c r="O55" s="327">
        <v>0</v>
      </c>
      <c r="P55" s="327">
        <v>16634816</v>
      </c>
    </row>
    <row r="56" spans="1:16" ht="38.25">
      <c r="A56" s="324" t="s">
        <v>189</v>
      </c>
      <c r="B56" s="324" t="s">
        <v>188</v>
      </c>
      <c r="C56" s="325" t="s">
        <v>157</v>
      </c>
      <c r="D56" s="326" t="s">
        <v>190</v>
      </c>
      <c r="E56" s="327">
        <v>382320</v>
      </c>
      <c r="F56" s="327">
        <v>382320</v>
      </c>
      <c r="G56" s="327">
        <v>0</v>
      </c>
      <c r="H56" s="327">
        <v>0</v>
      </c>
      <c r="I56" s="327">
        <v>0</v>
      </c>
      <c r="J56" s="327">
        <v>0</v>
      </c>
      <c r="K56" s="327">
        <v>0</v>
      </c>
      <c r="L56" s="327">
        <v>0</v>
      </c>
      <c r="M56" s="327">
        <v>0</v>
      </c>
      <c r="N56" s="327">
        <v>0</v>
      </c>
      <c r="O56" s="327">
        <v>0</v>
      </c>
      <c r="P56" s="327">
        <v>382320</v>
      </c>
    </row>
    <row r="57" spans="1:16" ht="25.5">
      <c r="A57" s="319" t="s">
        <v>69</v>
      </c>
      <c r="B57" s="320"/>
      <c r="C57" s="321"/>
      <c r="D57" s="322" t="s">
        <v>621</v>
      </c>
      <c r="E57" s="323">
        <v>66270376</v>
      </c>
      <c r="F57" s="323">
        <v>66270376</v>
      </c>
      <c r="G57" s="323">
        <v>15681761</v>
      </c>
      <c r="H57" s="323">
        <v>255000</v>
      </c>
      <c r="I57" s="323">
        <v>0</v>
      </c>
      <c r="J57" s="323">
        <v>0</v>
      </c>
      <c r="K57" s="323">
        <v>0</v>
      </c>
      <c r="L57" s="323">
        <v>0</v>
      </c>
      <c r="M57" s="323">
        <v>0</v>
      </c>
      <c r="N57" s="323">
        <v>0</v>
      </c>
      <c r="O57" s="323">
        <v>0</v>
      </c>
      <c r="P57" s="323">
        <v>66270376</v>
      </c>
    </row>
    <row r="58" spans="1:19" s="307" customFormat="1" ht="25.5">
      <c r="A58" s="319" t="s">
        <v>70</v>
      </c>
      <c r="B58" s="320"/>
      <c r="C58" s="321"/>
      <c r="D58" s="322" t="s">
        <v>622</v>
      </c>
      <c r="E58" s="323">
        <v>66270376</v>
      </c>
      <c r="F58" s="323">
        <v>66270376</v>
      </c>
      <c r="G58" s="323">
        <v>15681761</v>
      </c>
      <c r="H58" s="323">
        <v>255000</v>
      </c>
      <c r="I58" s="323">
        <v>0</v>
      </c>
      <c r="J58" s="323">
        <v>0</v>
      </c>
      <c r="K58" s="323">
        <v>0</v>
      </c>
      <c r="L58" s="323">
        <v>0</v>
      </c>
      <c r="M58" s="323">
        <v>0</v>
      </c>
      <c r="N58" s="323">
        <v>0</v>
      </c>
      <c r="O58" s="323">
        <v>0</v>
      </c>
      <c r="P58" s="323">
        <v>66270376</v>
      </c>
      <c r="S58" s="308">
        <f>O58-K58</f>
        <v>0</v>
      </c>
    </row>
    <row r="59" spans="1:16" ht="38.25">
      <c r="A59" s="324" t="s">
        <v>73</v>
      </c>
      <c r="B59" s="324" t="s">
        <v>72</v>
      </c>
      <c r="C59" s="325" t="s">
        <v>33</v>
      </c>
      <c r="D59" s="326" t="s">
        <v>602</v>
      </c>
      <c r="E59" s="327">
        <v>15711126</v>
      </c>
      <c r="F59" s="327">
        <v>15711126</v>
      </c>
      <c r="G59" s="327">
        <v>12283710</v>
      </c>
      <c r="H59" s="327">
        <v>255000</v>
      </c>
      <c r="I59" s="327">
        <v>0</v>
      </c>
      <c r="J59" s="327">
        <v>0</v>
      </c>
      <c r="K59" s="327">
        <v>0</v>
      </c>
      <c r="L59" s="327">
        <v>0</v>
      </c>
      <c r="M59" s="327">
        <v>0</v>
      </c>
      <c r="N59" s="327">
        <v>0</v>
      </c>
      <c r="O59" s="327">
        <v>0</v>
      </c>
      <c r="P59" s="327">
        <v>15711126</v>
      </c>
    </row>
    <row r="60" spans="1:16" ht="12.75">
      <c r="A60" s="324" t="s">
        <v>419</v>
      </c>
      <c r="B60" s="324" t="s">
        <v>49</v>
      </c>
      <c r="C60" s="325" t="s">
        <v>40</v>
      </c>
      <c r="D60" s="326" t="s">
        <v>81</v>
      </c>
      <c r="E60" s="327">
        <v>30000</v>
      </c>
      <c r="F60" s="327">
        <v>30000</v>
      </c>
      <c r="G60" s="327">
        <v>0</v>
      </c>
      <c r="H60" s="327">
        <v>0</v>
      </c>
      <c r="I60" s="327">
        <v>0</v>
      </c>
      <c r="J60" s="327">
        <v>0</v>
      </c>
      <c r="K60" s="327">
        <v>0</v>
      </c>
      <c r="L60" s="327">
        <v>0</v>
      </c>
      <c r="M60" s="327">
        <v>0</v>
      </c>
      <c r="N60" s="327">
        <v>0</v>
      </c>
      <c r="O60" s="327">
        <v>0</v>
      </c>
      <c r="P60" s="327">
        <v>30000</v>
      </c>
    </row>
    <row r="61" spans="1:16" ht="25.5">
      <c r="A61" s="324" t="s">
        <v>192</v>
      </c>
      <c r="B61" s="324" t="s">
        <v>191</v>
      </c>
      <c r="C61" s="325" t="s">
        <v>36</v>
      </c>
      <c r="D61" s="326" t="s">
        <v>623</v>
      </c>
      <c r="E61" s="327">
        <v>100000</v>
      </c>
      <c r="F61" s="327">
        <v>100000</v>
      </c>
      <c r="G61" s="327">
        <v>0</v>
      </c>
      <c r="H61" s="327">
        <v>0</v>
      </c>
      <c r="I61" s="327">
        <v>0</v>
      </c>
      <c r="J61" s="327">
        <v>0</v>
      </c>
      <c r="K61" s="327">
        <v>0</v>
      </c>
      <c r="L61" s="327">
        <v>0</v>
      </c>
      <c r="M61" s="327">
        <v>0</v>
      </c>
      <c r="N61" s="327">
        <v>0</v>
      </c>
      <c r="O61" s="327">
        <v>0</v>
      </c>
      <c r="P61" s="327">
        <v>100000</v>
      </c>
    </row>
    <row r="62" spans="1:16" ht="38.25">
      <c r="A62" s="324" t="s">
        <v>71</v>
      </c>
      <c r="B62" s="324" t="s">
        <v>60</v>
      </c>
      <c r="C62" s="325" t="s">
        <v>36</v>
      </c>
      <c r="D62" s="326" t="s">
        <v>624</v>
      </c>
      <c r="E62" s="327">
        <v>10000000</v>
      </c>
      <c r="F62" s="327">
        <v>10000000</v>
      </c>
      <c r="G62" s="327">
        <v>0</v>
      </c>
      <c r="H62" s="327">
        <v>0</v>
      </c>
      <c r="I62" s="327">
        <v>0</v>
      </c>
      <c r="J62" s="327">
        <v>0</v>
      </c>
      <c r="K62" s="327">
        <v>0</v>
      </c>
      <c r="L62" s="327">
        <v>0</v>
      </c>
      <c r="M62" s="327">
        <v>0</v>
      </c>
      <c r="N62" s="327">
        <v>0</v>
      </c>
      <c r="O62" s="327">
        <v>0</v>
      </c>
      <c r="P62" s="327">
        <v>10000000</v>
      </c>
    </row>
    <row r="63" spans="1:16" ht="38.25">
      <c r="A63" s="324" t="s">
        <v>210</v>
      </c>
      <c r="B63" s="324" t="s">
        <v>211</v>
      </c>
      <c r="C63" s="325" t="s">
        <v>36</v>
      </c>
      <c r="D63" s="326" t="s">
        <v>625</v>
      </c>
      <c r="E63" s="327">
        <v>760000</v>
      </c>
      <c r="F63" s="327">
        <v>760000</v>
      </c>
      <c r="G63" s="327">
        <v>0</v>
      </c>
      <c r="H63" s="327">
        <v>0</v>
      </c>
      <c r="I63" s="327">
        <v>0</v>
      </c>
      <c r="J63" s="327">
        <v>0</v>
      </c>
      <c r="K63" s="327">
        <v>0</v>
      </c>
      <c r="L63" s="327">
        <v>0</v>
      </c>
      <c r="M63" s="327">
        <v>0</v>
      </c>
      <c r="N63" s="327">
        <v>0</v>
      </c>
      <c r="O63" s="327">
        <v>0</v>
      </c>
      <c r="P63" s="327">
        <v>760000</v>
      </c>
    </row>
    <row r="64" spans="1:16" ht="51">
      <c r="A64" s="324" t="s">
        <v>195</v>
      </c>
      <c r="B64" s="324" t="s">
        <v>196</v>
      </c>
      <c r="C64" s="325" t="s">
        <v>39</v>
      </c>
      <c r="D64" s="326" t="s">
        <v>626</v>
      </c>
      <c r="E64" s="327">
        <v>4090000</v>
      </c>
      <c r="F64" s="327">
        <v>4090000</v>
      </c>
      <c r="G64" s="327">
        <v>3333096</v>
      </c>
      <c r="H64" s="327">
        <v>0</v>
      </c>
      <c r="I64" s="327">
        <v>0</v>
      </c>
      <c r="J64" s="327">
        <v>0</v>
      </c>
      <c r="K64" s="327">
        <v>0</v>
      </c>
      <c r="L64" s="327">
        <v>0</v>
      </c>
      <c r="M64" s="327">
        <v>0</v>
      </c>
      <c r="N64" s="327">
        <v>0</v>
      </c>
      <c r="O64" s="327">
        <v>0</v>
      </c>
      <c r="P64" s="327">
        <v>4090000</v>
      </c>
    </row>
    <row r="65" spans="1:16" ht="76.5">
      <c r="A65" s="324" t="s">
        <v>74</v>
      </c>
      <c r="B65" s="324" t="s">
        <v>56</v>
      </c>
      <c r="C65" s="325" t="s">
        <v>37</v>
      </c>
      <c r="D65" s="326" t="s">
        <v>18</v>
      </c>
      <c r="E65" s="327">
        <v>1000000</v>
      </c>
      <c r="F65" s="327">
        <v>1000000</v>
      </c>
      <c r="G65" s="327">
        <v>0</v>
      </c>
      <c r="H65" s="327">
        <v>0</v>
      </c>
      <c r="I65" s="327">
        <v>0</v>
      </c>
      <c r="J65" s="327">
        <v>0</v>
      </c>
      <c r="K65" s="327">
        <v>0</v>
      </c>
      <c r="L65" s="327">
        <v>0</v>
      </c>
      <c r="M65" s="327">
        <v>0</v>
      </c>
      <c r="N65" s="327">
        <v>0</v>
      </c>
      <c r="O65" s="327">
        <v>0</v>
      </c>
      <c r="P65" s="327">
        <v>1000000</v>
      </c>
    </row>
    <row r="66" spans="1:16" ht="12.75">
      <c r="A66" s="324" t="s">
        <v>17</v>
      </c>
      <c r="B66" s="324" t="s">
        <v>7</v>
      </c>
      <c r="C66" s="325" t="s">
        <v>22</v>
      </c>
      <c r="D66" s="326" t="s">
        <v>23</v>
      </c>
      <c r="E66" s="327">
        <v>79250</v>
      </c>
      <c r="F66" s="327">
        <v>79250</v>
      </c>
      <c r="G66" s="327">
        <v>64955</v>
      </c>
      <c r="H66" s="327">
        <v>0</v>
      </c>
      <c r="I66" s="327">
        <v>0</v>
      </c>
      <c r="J66" s="327">
        <v>0</v>
      </c>
      <c r="K66" s="327">
        <v>0</v>
      </c>
      <c r="L66" s="327">
        <v>0</v>
      </c>
      <c r="M66" s="327">
        <v>0</v>
      </c>
      <c r="N66" s="327">
        <v>0</v>
      </c>
      <c r="O66" s="327">
        <v>0</v>
      </c>
      <c r="P66" s="327">
        <v>79250</v>
      </c>
    </row>
    <row r="67" spans="1:16" ht="38.25">
      <c r="A67" s="324" t="s">
        <v>422</v>
      </c>
      <c r="B67" s="324" t="s">
        <v>423</v>
      </c>
      <c r="C67" s="325" t="s">
        <v>36</v>
      </c>
      <c r="D67" s="326" t="s">
        <v>640</v>
      </c>
      <c r="E67" s="327">
        <v>1000000</v>
      </c>
      <c r="F67" s="327">
        <v>1000000</v>
      </c>
      <c r="G67" s="327">
        <v>0</v>
      </c>
      <c r="H67" s="327">
        <v>0</v>
      </c>
      <c r="I67" s="327">
        <v>0</v>
      </c>
      <c r="J67" s="327">
        <v>0</v>
      </c>
      <c r="K67" s="327">
        <v>0</v>
      </c>
      <c r="L67" s="327">
        <v>0</v>
      </c>
      <c r="M67" s="327">
        <v>0</v>
      </c>
      <c r="N67" s="327">
        <v>0</v>
      </c>
      <c r="O67" s="327">
        <v>0</v>
      </c>
      <c r="P67" s="327">
        <v>1000000</v>
      </c>
    </row>
    <row r="68" spans="1:16" ht="25.5">
      <c r="A68" s="324" t="s">
        <v>19</v>
      </c>
      <c r="B68" s="324" t="s">
        <v>8</v>
      </c>
      <c r="C68" s="325" t="s">
        <v>38</v>
      </c>
      <c r="D68" s="326" t="s">
        <v>9</v>
      </c>
      <c r="E68" s="327">
        <v>33500000</v>
      </c>
      <c r="F68" s="327">
        <v>33500000</v>
      </c>
      <c r="G68" s="327">
        <v>0</v>
      </c>
      <c r="H68" s="327">
        <v>0</v>
      </c>
      <c r="I68" s="327">
        <v>0</v>
      </c>
      <c r="J68" s="327">
        <v>0</v>
      </c>
      <c r="K68" s="327">
        <v>0</v>
      </c>
      <c r="L68" s="327">
        <v>0</v>
      </c>
      <c r="M68" s="327">
        <v>0</v>
      </c>
      <c r="N68" s="327">
        <v>0</v>
      </c>
      <c r="O68" s="327">
        <v>0</v>
      </c>
      <c r="P68" s="327">
        <v>33500000</v>
      </c>
    </row>
    <row r="69" spans="1:16" ht="25.5">
      <c r="A69" s="319" t="s">
        <v>102</v>
      </c>
      <c r="B69" s="320"/>
      <c r="C69" s="321"/>
      <c r="D69" s="322" t="s">
        <v>627</v>
      </c>
      <c r="E69" s="323">
        <v>181901682</v>
      </c>
      <c r="F69" s="323">
        <v>35220999</v>
      </c>
      <c r="G69" s="323">
        <v>7693975</v>
      </c>
      <c r="H69" s="323">
        <v>220267</v>
      </c>
      <c r="I69" s="323">
        <v>146680683</v>
      </c>
      <c r="J69" s="323">
        <v>88796834</v>
      </c>
      <c r="K69" s="323">
        <v>88252234</v>
      </c>
      <c r="L69" s="323">
        <v>380000</v>
      </c>
      <c r="M69" s="323">
        <v>245800</v>
      </c>
      <c r="N69" s="323">
        <v>0</v>
      </c>
      <c r="O69" s="323">
        <v>88416834</v>
      </c>
      <c r="P69" s="323">
        <v>270698516</v>
      </c>
    </row>
    <row r="70" spans="1:16" ht="25.5">
      <c r="A70" s="319" t="s">
        <v>103</v>
      </c>
      <c r="B70" s="320"/>
      <c r="C70" s="321"/>
      <c r="D70" s="322" t="s">
        <v>628</v>
      </c>
      <c r="E70" s="323">
        <v>181901682</v>
      </c>
      <c r="F70" s="323">
        <v>35220999</v>
      </c>
      <c r="G70" s="323">
        <v>7693975</v>
      </c>
      <c r="H70" s="323">
        <v>220267</v>
      </c>
      <c r="I70" s="323">
        <v>146680683</v>
      </c>
      <c r="J70" s="323">
        <v>88796834</v>
      </c>
      <c r="K70" s="323">
        <v>88252234</v>
      </c>
      <c r="L70" s="323">
        <v>380000</v>
      </c>
      <c r="M70" s="323">
        <v>245800</v>
      </c>
      <c r="N70" s="323">
        <v>0</v>
      </c>
      <c r="O70" s="323">
        <v>88416834</v>
      </c>
      <c r="P70" s="323">
        <v>270698516</v>
      </c>
    </row>
    <row r="71" spans="1:16" ht="38.25">
      <c r="A71" s="324" t="s">
        <v>104</v>
      </c>
      <c r="B71" s="324" t="s">
        <v>72</v>
      </c>
      <c r="C71" s="325" t="s">
        <v>33</v>
      </c>
      <c r="D71" s="326" t="s">
        <v>602</v>
      </c>
      <c r="E71" s="327">
        <v>9981749</v>
      </c>
      <c r="F71" s="327">
        <v>9981749</v>
      </c>
      <c r="G71" s="327">
        <v>7670000</v>
      </c>
      <c r="H71" s="327">
        <v>220267</v>
      </c>
      <c r="I71" s="327">
        <v>0</v>
      </c>
      <c r="J71" s="327">
        <v>300000</v>
      </c>
      <c r="K71" s="327">
        <v>0</v>
      </c>
      <c r="L71" s="327">
        <v>300000</v>
      </c>
      <c r="M71" s="327">
        <v>245800</v>
      </c>
      <c r="N71" s="327">
        <v>0</v>
      </c>
      <c r="O71" s="327">
        <v>0</v>
      </c>
      <c r="P71" s="327">
        <v>10281749</v>
      </c>
    </row>
    <row r="72" spans="1:16" ht="12.75">
      <c r="A72" s="324" t="s">
        <v>219</v>
      </c>
      <c r="B72" s="324" t="s">
        <v>49</v>
      </c>
      <c r="C72" s="325" t="s">
        <v>40</v>
      </c>
      <c r="D72" s="326" t="s">
        <v>81</v>
      </c>
      <c r="E72" s="327">
        <v>610000</v>
      </c>
      <c r="F72" s="327">
        <v>610000</v>
      </c>
      <c r="G72" s="327">
        <v>0</v>
      </c>
      <c r="H72" s="327">
        <v>0</v>
      </c>
      <c r="I72" s="327">
        <v>0</v>
      </c>
      <c r="J72" s="327">
        <v>0</v>
      </c>
      <c r="K72" s="327">
        <v>0</v>
      </c>
      <c r="L72" s="327">
        <v>0</v>
      </c>
      <c r="M72" s="327">
        <v>0</v>
      </c>
      <c r="N72" s="327">
        <v>0</v>
      </c>
      <c r="O72" s="327">
        <v>0</v>
      </c>
      <c r="P72" s="327">
        <v>610000</v>
      </c>
    </row>
    <row r="73" spans="1:16" ht="12.75">
      <c r="A73" s="324" t="s">
        <v>16</v>
      </c>
      <c r="B73" s="324" t="s">
        <v>7</v>
      </c>
      <c r="C73" s="325" t="s">
        <v>22</v>
      </c>
      <c r="D73" s="326" t="s">
        <v>23</v>
      </c>
      <c r="E73" s="327">
        <v>109250</v>
      </c>
      <c r="F73" s="327">
        <v>109250</v>
      </c>
      <c r="G73" s="327">
        <v>23975</v>
      </c>
      <c r="H73" s="327">
        <v>0</v>
      </c>
      <c r="I73" s="327">
        <v>0</v>
      </c>
      <c r="J73" s="327">
        <v>0</v>
      </c>
      <c r="K73" s="327">
        <v>0</v>
      </c>
      <c r="L73" s="327">
        <v>0</v>
      </c>
      <c r="M73" s="327">
        <v>0</v>
      </c>
      <c r="N73" s="327">
        <v>0</v>
      </c>
      <c r="O73" s="327">
        <v>0</v>
      </c>
      <c r="P73" s="327">
        <v>109250</v>
      </c>
    </row>
    <row r="74" spans="1:16" ht="25.5">
      <c r="A74" s="324" t="s">
        <v>116</v>
      </c>
      <c r="B74" s="324" t="s">
        <v>117</v>
      </c>
      <c r="C74" s="325" t="s">
        <v>45</v>
      </c>
      <c r="D74" s="326" t="s">
        <v>118</v>
      </c>
      <c r="E74" s="327">
        <v>20715723</v>
      </c>
      <c r="F74" s="327">
        <v>0</v>
      </c>
      <c r="G74" s="327">
        <v>0</v>
      </c>
      <c r="H74" s="327">
        <v>0</v>
      </c>
      <c r="I74" s="327">
        <v>20715723</v>
      </c>
      <c r="J74" s="327">
        <v>0</v>
      </c>
      <c r="K74" s="327">
        <v>0</v>
      </c>
      <c r="L74" s="327">
        <v>0</v>
      </c>
      <c r="M74" s="327">
        <v>0</v>
      </c>
      <c r="N74" s="327">
        <v>0</v>
      </c>
      <c r="O74" s="327">
        <v>0</v>
      </c>
      <c r="P74" s="327">
        <v>20715723</v>
      </c>
    </row>
    <row r="75" spans="1:16" ht="12.75">
      <c r="A75" s="324" t="s">
        <v>107</v>
      </c>
      <c r="B75" s="324" t="s">
        <v>62</v>
      </c>
      <c r="C75" s="325" t="s">
        <v>45</v>
      </c>
      <c r="D75" s="326" t="s">
        <v>108</v>
      </c>
      <c r="E75" s="327">
        <v>116777210</v>
      </c>
      <c r="F75" s="327">
        <v>0</v>
      </c>
      <c r="G75" s="327">
        <v>0</v>
      </c>
      <c r="H75" s="327">
        <v>0</v>
      </c>
      <c r="I75" s="327">
        <v>116777210</v>
      </c>
      <c r="J75" s="327">
        <v>6155051</v>
      </c>
      <c r="K75" s="327">
        <v>6155051</v>
      </c>
      <c r="L75" s="327">
        <v>0</v>
      </c>
      <c r="M75" s="327">
        <v>0</v>
      </c>
      <c r="N75" s="327">
        <v>0</v>
      </c>
      <c r="O75" s="327">
        <v>6155051</v>
      </c>
      <c r="P75" s="327">
        <v>122932261</v>
      </c>
    </row>
    <row r="76" spans="1:16" ht="76.5">
      <c r="A76" s="324" t="s">
        <v>128</v>
      </c>
      <c r="B76" s="324" t="s">
        <v>129</v>
      </c>
      <c r="C76" s="325" t="s">
        <v>127</v>
      </c>
      <c r="D76" s="326" t="s">
        <v>629</v>
      </c>
      <c r="E76" s="327">
        <v>1185000</v>
      </c>
      <c r="F76" s="327">
        <v>0</v>
      </c>
      <c r="G76" s="327">
        <v>0</v>
      </c>
      <c r="H76" s="327">
        <v>0</v>
      </c>
      <c r="I76" s="327">
        <v>1185000</v>
      </c>
      <c r="J76" s="327">
        <v>0</v>
      </c>
      <c r="K76" s="327">
        <v>0</v>
      </c>
      <c r="L76" s="327">
        <v>0</v>
      </c>
      <c r="M76" s="327">
        <v>0</v>
      </c>
      <c r="N76" s="327">
        <v>0</v>
      </c>
      <c r="O76" s="327">
        <v>0</v>
      </c>
      <c r="P76" s="327">
        <v>1185000</v>
      </c>
    </row>
    <row r="77" spans="1:16" ht="25.5">
      <c r="A77" s="324" t="s">
        <v>124</v>
      </c>
      <c r="B77" s="324" t="s">
        <v>125</v>
      </c>
      <c r="C77" s="325" t="s">
        <v>127</v>
      </c>
      <c r="D77" s="326" t="s">
        <v>126</v>
      </c>
      <c r="E77" s="327">
        <v>11500000</v>
      </c>
      <c r="F77" s="327">
        <v>10000000</v>
      </c>
      <c r="G77" s="327">
        <v>0</v>
      </c>
      <c r="H77" s="327">
        <v>0</v>
      </c>
      <c r="I77" s="327">
        <v>1500000</v>
      </c>
      <c r="J77" s="327">
        <v>4000000</v>
      </c>
      <c r="K77" s="327">
        <v>4000000</v>
      </c>
      <c r="L77" s="327">
        <v>0</v>
      </c>
      <c r="M77" s="327">
        <v>0</v>
      </c>
      <c r="N77" s="327">
        <v>0</v>
      </c>
      <c r="O77" s="327">
        <v>4000000</v>
      </c>
      <c r="P77" s="327">
        <v>15500000</v>
      </c>
    </row>
    <row r="78" spans="1:16" ht="12.75">
      <c r="A78" s="324" t="s">
        <v>204</v>
      </c>
      <c r="B78" s="324" t="s">
        <v>5</v>
      </c>
      <c r="C78" s="325" t="s">
        <v>153</v>
      </c>
      <c r="D78" s="326" t="s">
        <v>630</v>
      </c>
      <c r="E78" s="327">
        <v>1070000</v>
      </c>
      <c r="F78" s="327">
        <v>1070000</v>
      </c>
      <c r="G78" s="327">
        <v>0</v>
      </c>
      <c r="H78" s="327">
        <v>0</v>
      </c>
      <c r="I78" s="327">
        <v>0</v>
      </c>
      <c r="J78" s="327">
        <v>80000</v>
      </c>
      <c r="K78" s="327">
        <v>0</v>
      </c>
      <c r="L78" s="327">
        <v>80000</v>
      </c>
      <c r="M78" s="327">
        <v>0</v>
      </c>
      <c r="N78" s="327">
        <v>0</v>
      </c>
      <c r="O78" s="327">
        <v>0</v>
      </c>
      <c r="P78" s="327">
        <v>1150000</v>
      </c>
    </row>
    <row r="79" spans="1:16" ht="25.5">
      <c r="A79" s="324" t="s">
        <v>0</v>
      </c>
      <c r="B79" s="324" t="s">
        <v>131</v>
      </c>
      <c r="C79" s="325" t="s">
        <v>106</v>
      </c>
      <c r="D79" s="326" t="s">
        <v>631</v>
      </c>
      <c r="E79" s="327">
        <v>0</v>
      </c>
      <c r="F79" s="327">
        <v>0</v>
      </c>
      <c r="G79" s="327">
        <v>0</v>
      </c>
      <c r="H79" s="327">
        <v>0</v>
      </c>
      <c r="I79" s="327">
        <v>0</v>
      </c>
      <c r="J79" s="327">
        <v>1214350</v>
      </c>
      <c r="K79" s="327">
        <v>1214350</v>
      </c>
      <c r="L79" s="327">
        <v>0</v>
      </c>
      <c r="M79" s="327">
        <v>0</v>
      </c>
      <c r="N79" s="327">
        <v>0</v>
      </c>
      <c r="O79" s="327">
        <v>1214350</v>
      </c>
      <c r="P79" s="327">
        <v>1214350</v>
      </c>
    </row>
    <row r="80" spans="1:16" ht="25.5">
      <c r="A80" s="324" t="s">
        <v>171</v>
      </c>
      <c r="B80" s="324" t="s">
        <v>133</v>
      </c>
      <c r="C80" s="325" t="s">
        <v>106</v>
      </c>
      <c r="D80" s="326" t="s">
        <v>632</v>
      </c>
      <c r="E80" s="327">
        <v>0</v>
      </c>
      <c r="F80" s="327">
        <v>0</v>
      </c>
      <c r="G80" s="327">
        <v>0</v>
      </c>
      <c r="H80" s="327">
        <v>0</v>
      </c>
      <c r="I80" s="327">
        <v>0</v>
      </c>
      <c r="J80" s="327">
        <v>909633</v>
      </c>
      <c r="K80" s="327">
        <v>909633</v>
      </c>
      <c r="L80" s="327">
        <v>0</v>
      </c>
      <c r="M80" s="327">
        <v>0</v>
      </c>
      <c r="N80" s="327">
        <v>0</v>
      </c>
      <c r="O80" s="327">
        <v>909633</v>
      </c>
      <c r="P80" s="327">
        <v>909633</v>
      </c>
    </row>
    <row r="81" spans="1:16" ht="25.5">
      <c r="A81" s="324" t="s">
        <v>218</v>
      </c>
      <c r="B81" s="324" t="s">
        <v>105</v>
      </c>
      <c r="C81" s="325" t="s">
        <v>106</v>
      </c>
      <c r="D81" s="326" t="s">
        <v>248</v>
      </c>
      <c r="E81" s="327">
        <v>0</v>
      </c>
      <c r="F81" s="327">
        <v>0</v>
      </c>
      <c r="G81" s="327">
        <v>0</v>
      </c>
      <c r="H81" s="327">
        <v>0</v>
      </c>
      <c r="I81" s="327">
        <v>0</v>
      </c>
      <c r="J81" s="327">
        <v>1790000</v>
      </c>
      <c r="K81" s="327">
        <v>1790000</v>
      </c>
      <c r="L81" s="327">
        <v>0</v>
      </c>
      <c r="M81" s="327">
        <v>0</v>
      </c>
      <c r="N81" s="327">
        <v>0</v>
      </c>
      <c r="O81" s="327">
        <v>1790000</v>
      </c>
      <c r="P81" s="327">
        <v>1790000</v>
      </c>
    </row>
    <row r="82" spans="1:16" ht="25.5">
      <c r="A82" s="324" t="s">
        <v>303</v>
      </c>
      <c r="B82" s="324" t="s">
        <v>304</v>
      </c>
      <c r="C82" s="325" t="s">
        <v>106</v>
      </c>
      <c r="D82" s="326" t="s">
        <v>305</v>
      </c>
      <c r="E82" s="327">
        <v>0</v>
      </c>
      <c r="F82" s="327">
        <v>0</v>
      </c>
      <c r="G82" s="327">
        <v>0</v>
      </c>
      <c r="H82" s="327">
        <v>0</v>
      </c>
      <c r="I82" s="327">
        <v>0</v>
      </c>
      <c r="J82" s="327">
        <v>2400000</v>
      </c>
      <c r="K82" s="327">
        <v>2400000</v>
      </c>
      <c r="L82" s="327">
        <v>0</v>
      </c>
      <c r="M82" s="327">
        <v>0</v>
      </c>
      <c r="N82" s="327">
        <v>0</v>
      </c>
      <c r="O82" s="327">
        <v>2400000</v>
      </c>
      <c r="P82" s="327">
        <v>2400000</v>
      </c>
    </row>
    <row r="83" spans="1:16" ht="38.25">
      <c r="A83" s="324" t="s">
        <v>1</v>
      </c>
      <c r="B83" s="324" t="s">
        <v>2</v>
      </c>
      <c r="C83" s="325" t="s">
        <v>3</v>
      </c>
      <c r="D83" s="326" t="s">
        <v>4</v>
      </c>
      <c r="E83" s="327">
        <v>13000000</v>
      </c>
      <c r="F83" s="327">
        <v>7000000</v>
      </c>
      <c r="G83" s="327">
        <v>0</v>
      </c>
      <c r="H83" s="327">
        <v>0</v>
      </c>
      <c r="I83" s="327">
        <v>6000000</v>
      </c>
      <c r="J83" s="327">
        <v>200000</v>
      </c>
      <c r="K83" s="327">
        <v>200000</v>
      </c>
      <c r="L83" s="327">
        <v>0</v>
      </c>
      <c r="M83" s="327">
        <v>0</v>
      </c>
      <c r="N83" s="327">
        <v>0</v>
      </c>
      <c r="O83" s="327">
        <v>200000</v>
      </c>
      <c r="P83" s="327">
        <v>13200000</v>
      </c>
    </row>
    <row r="84" spans="1:16" ht="25.5">
      <c r="A84" s="324" t="s">
        <v>217</v>
      </c>
      <c r="B84" s="324" t="s">
        <v>136</v>
      </c>
      <c r="C84" s="325" t="s">
        <v>46</v>
      </c>
      <c r="D84" s="326" t="s">
        <v>137</v>
      </c>
      <c r="E84" s="327">
        <v>0</v>
      </c>
      <c r="F84" s="327">
        <v>0</v>
      </c>
      <c r="G84" s="327">
        <v>0</v>
      </c>
      <c r="H84" s="327">
        <v>0</v>
      </c>
      <c r="I84" s="327">
        <v>0</v>
      </c>
      <c r="J84" s="327">
        <v>200000</v>
      </c>
      <c r="K84" s="327">
        <v>200000</v>
      </c>
      <c r="L84" s="327">
        <v>0</v>
      </c>
      <c r="M84" s="327">
        <v>0</v>
      </c>
      <c r="N84" s="327">
        <v>0</v>
      </c>
      <c r="O84" s="327">
        <v>200000</v>
      </c>
      <c r="P84" s="327">
        <v>200000</v>
      </c>
    </row>
    <row r="85" spans="1:16" ht="25.5">
      <c r="A85" s="324" t="s">
        <v>444</v>
      </c>
      <c r="B85" s="324" t="s">
        <v>445</v>
      </c>
      <c r="C85" s="325" t="s">
        <v>46</v>
      </c>
      <c r="D85" s="326" t="s">
        <v>633</v>
      </c>
      <c r="E85" s="327">
        <v>0</v>
      </c>
      <c r="F85" s="327">
        <v>0</v>
      </c>
      <c r="G85" s="327">
        <v>0</v>
      </c>
      <c r="H85" s="327">
        <v>0</v>
      </c>
      <c r="I85" s="327">
        <v>0</v>
      </c>
      <c r="J85" s="327">
        <v>71383200</v>
      </c>
      <c r="K85" s="327">
        <v>71383200</v>
      </c>
      <c r="L85" s="327">
        <v>0</v>
      </c>
      <c r="M85" s="327">
        <v>0</v>
      </c>
      <c r="N85" s="327">
        <v>0</v>
      </c>
      <c r="O85" s="327">
        <v>71383200</v>
      </c>
      <c r="P85" s="327">
        <v>71383200</v>
      </c>
    </row>
    <row r="86" spans="1:16" ht="12.75">
      <c r="A86" s="324" t="s">
        <v>109</v>
      </c>
      <c r="B86" s="324" t="s">
        <v>110</v>
      </c>
      <c r="C86" s="325" t="s">
        <v>46</v>
      </c>
      <c r="D86" s="326" t="s">
        <v>606</v>
      </c>
      <c r="E86" s="327">
        <v>502750</v>
      </c>
      <c r="F86" s="327">
        <v>0</v>
      </c>
      <c r="G86" s="327">
        <v>0</v>
      </c>
      <c r="H86" s="327">
        <v>0</v>
      </c>
      <c r="I86" s="327">
        <v>502750</v>
      </c>
      <c r="J86" s="327">
        <v>0</v>
      </c>
      <c r="K86" s="327">
        <v>0</v>
      </c>
      <c r="L86" s="327">
        <v>0</v>
      </c>
      <c r="M86" s="327">
        <v>0</v>
      </c>
      <c r="N86" s="327">
        <v>0</v>
      </c>
      <c r="O86" s="327">
        <v>0</v>
      </c>
      <c r="P86" s="327">
        <v>502750</v>
      </c>
    </row>
    <row r="87" spans="1:16" ht="25.5">
      <c r="A87" s="324" t="s">
        <v>437</v>
      </c>
      <c r="B87" s="324" t="s">
        <v>83</v>
      </c>
      <c r="C87" s="325" t="s">
        <v>84</v>
      </c>
      <c r="D87" s="326" t="s">
        <v>11</v>
      </c>
      <c r="E87" s="327">
        <v>6450000</v>
      </c>
      <c r="F87" s="327">
        <v>6450000</v>
      </c>
      <c r="G87" s="327">
        <v>0</v>
      </c>
      <c r="H87" s="327">
        <v>0</v>
      </c>
      <c r="I87" s="327">
        <v>0</v>
      </c>
      <c r="J87" s="327">
        <v>0</v>
      </c>
      <c r="K87" s="327">
        <v>0</v>
      </c>
      <c r="L87" s="327">
        <v>0</v>
      </c>
      <c r="M87" s="327">
        <v>0</v>
      </c>
      <c r="N87" s="327">
        <v>0</v>
      </c>
      <c r="O87" s="327">
        <v>0</v>
      </c>
      <c r="P87" s="327">
        <v>6450000</v>
      </c>
    </row>
    <row r="88" spans="1:16" ht="25.5">
      <c r="A88" s="324" t="s">
        <v>113</v>
      </c>
      <c r="B88" s="324" t="s">
        <v>112</v>
      </c>
      <c r="C88" s="325" t="s">
        <v>114</v>
      </c>
      <c r="D88" s="326" t="s">
        <v>115</v>
      </c>
      <c r="E88" s="327">
        <v>0</v>
      </c>
      <c r="F88" s="327">
        <v>0</v>
      </c>
      <c r="G88" s="327">
        <v>0</v>
      </c>
      <c r="H88" s="327">
        <v>0</v>
      </c>
      <c r="I88" s="327">
        <v>0</v>
      </c>
      <c r="J88" s="327">
        <v>164600</v>
      </c>
      <c r="K88" s="327">
        <v>0</v>
      </c>
      <c r="L88" s="327">
        <v>0</v>
      </c>
      <c r="M88" s="327">
        <v>0</v>
      </c>
      <c r="N88" s="327">
        <v>0</v>
      </c>
      <c r="O88" s="327">
        <v>164600</v>
      </c>
      <c r="P88" s="327">
        <v>164600</v>
      </c>
    </row>
    <row r="89" spans="1:16" ht="25.5">
      <c r="A89" s="319" t="s">
        <v>30</v>
      </c>
      <c r="B89" s="320"/>
      <c r="C89" s="321"/>
      <c r="D89" s="322" t="s">
        <v>634</v>
      </c>
      <c r="E89" s="323">
        <v>3726878</v>
      </c>
      <c r="F89" s="323">
        <v>3726878</v>
      </c>
      <c r="G89" s="323">
        <v>2984757</v>
      </c>
      <c r="H89" s="323">
        <v>61800</v>
      </c>
      <c r="I89" s="323">
        <v>0</v>
      </c>
      <c r="J89" s="323">
        <v>33782190.38</v>
      </c>
      <c r="K89" s="323">
        <v>32324071.380000003</v>
      </c>
      <c r="L89" s="323">
        <v>1458119</v>
      </c>
      <c r="M89" s="323">
        <v>1175915</v>
      </c>
      <c r="N89" s="323">
        <v>1100</v>
      </c>
      <c r="O89" s="323">
        <v>32324071.380000003</v>
      </c>
      <c r="P89" s="323">
        <v>37509068.38</v>
      </c>
    </row>
    <row r="90" spans="1:16" ht="25.5">
      <c r="A90" s="319" t="s">
        <v>35</v>
      </c>
      <c r="B90" s="320"/>
      <c r="C90" s="321"/>
      <c r="D90" s="322" t="s">
        <v>635</v>
      </c>
      <c r="E90" s="323">
        <v>3726878</v>
      </c>
      <c r="F90" s="323">
        <v>3726878</v>
      </c>
      <c r="G90" s="323">
        <v>2984757</v>
      </c>
      <c r="H90" s="323">
        <v>61800</v>
      </c>
      <c r="I90" s="323">
        <v>0</v>
      </c>
      <c r="J90" s="323">
        <v>33782190.38</v>
      </c>
      <c r="K90" s="323">
        <v>32324071.380000003</v>
      </c>
      <c r="L90" s="323">
        <v>1458119</v>
      </c>
      <c r="M90" s="323">
        <v>1175915</v>
      </c>
      <c r="N90" s="323">
        <v>1100</v>
      </c>
      <c r="O90" s="323">
        <v>32324071.380000003</v>
      </c>
      <c r="P90" s="323">
        <v>37509068.38</v>
      </c>
    </row>
    <row r="91" spans="1:16" ht="38.25">
      <c r="A91" s="324" t="s">
        <v>75</v>
      </c>
      <c r="B91" s="324" t="s">
        <v>72</v>
      </c>
      <c r="C91" s="325" t="s">
        <v>33</v>
      </c>
      <c r="D91" s="326" t="s">
        <v>602</v>
      </c>
      <c r="E91" s="327">
        <v>3726878</v>
      </c>
      <c r="F91" s="327">
        <v>3726878</v>
      </c>
      <c r="G91" s="327">
        <v>2984757</v>
      </c>
      <c r="H91" s="327">
        <v>61800</v>
      </c>
      <c r="I91" s="327">
        <v>0</v>
      </c>
      <c r="J91" s="327">
        <v>1458119</v>
      </c>
      <c r="K91" s="327">
        <v>0</v>
      </c>
      <c r="L91" s="327">
        <v>1458119</v>
      </c>
      <c r="M91" s="327">
        <v>1175915</v>
      </c>
      <c r="N91" s="327">
        <v>1100</v>
      </c>
      <c r="O91" s="327">
        <v>0</v>
      </c>
      <c r="P91" s="327">
        <v>5184997</v>
      </c>
    </row>
    <row r="92" spans="1:16" ht="12.75">
      <c r="A92" s="324" t="s">
        <v>314</v>
      </c>
      <c r="B92" s="324" t="s">
        <v>37</v>
      </c>
      <c r="C92" s="325" t="s">
        <v>155</v>
      </c>
      <c r="D92" s="326" t="s">
        <v>243</v>
      </c>
      <c r="E92" s="327">
        <v>0</v>
      </c>
      <c r="F92" s="327">
        <v>0</v>
      </c>
      <c r="G92" s="327">
        <v>0</v>
      </c>
      <c r="H92" s="327">
        <v>0</v>
      </c>
      <c r="I92" s="327">
        <v>0</v>
      </c>
      <c r="J92" s="327">
        <v>170000</v>
      </c>
      <c r="K92" s="327">
        <v>170000</v>
      </c>
      <c r="L92" s="327">
        <v>0</v>
      </c>
      <c r="M92" s="327">
        <v>0</v>
      </c>
      <c r="N92" s="327">
        <v>0</v>
      </c>
      <c r="O92" s="327">
        <v>170000</v>
      </c>
      <c r="P92" s="327">
        <v>170000</v>
      </c>
    </row>
    <row r="93" spans="1:16" ht="25.5">
      <c r="A93" s="324" t="s">
        <v>315</v>
      </c>
      <c r="B93" s="324" t="s">
        <v>224</v>
      </c>
      <c r="C93" s="325" t="s">
        <v>154</v>
      </c>
      <c r="D93" s="326" t="s">
        <v>225</v>
      </c>
      <c r="E93" s="327">
        <v>0</v>
      </c>
      <c r="F93" s="327">
        <v>0</v>
      </c>
      <c r="G93" s="327">
        <v>0</v>
      </c>
      <c r="H93" s="327">
        <v>0</v>
      </c>
      <c r="I93" s="327">
        <v>0</v>
      </c>
      <c r="J93" s="327">
        <v>3141000</v>
      </c>
      <c r="K93" s="327">
        <v>3141000</v>
      </c>
      <c r="L93" s="327">
        <v>0</v>
      </c>
      <c r="M93" s="327">
        <v>0</v>
      </c>
      <c r="N93" s="327">
        <v>0</v>
      </c>
      <c r="O93" s="327">
        <v>3141000</v>
      </c>
      <c r="P93" s="327">
        <v>3141000</v>
      </c>
    </row>
    <row r="94" spans="1:16" ht="25.5">
      <c r="A94" s="324" t="s">
        <v>319</v>
      </c>
      <c r="B94" s="324" t="s">
        <v>247</v>
      </c>
      <c r="C94" s="325" t="s">
        <v>43</v>
      </c>
      <c r="D94" s="326" t="s">
        <v>302</v>
      </c>
      <c r="E94" s="327">
        <v>0</v>
      </c>
      <c r="F94" s="327">
        <v>0</v>
      </c>
      <c r="G94" s="327">
        <v>0</v>
      </c>
      <c r="H94" s="327">
        <v>0</v>
      </c>
      <c r="I94" s="327">
        <v>0</v>
      </c>
      <c r="J94" s="327">
        <v>100000</v>
      </c>
      <c r="K94" s="327">
        <v>100000</v>
      </c>
      <c r="L94" s="327">
        <v>0</v>
      </c>
      <c r="M94" s="327">
        <v>0</v>
      </c>
      <c r="N94" s="327">
        <v>0</v>
      </c>
      <c r="O94" s="327">
        <v>100000</v>
      </c>
      <c r="P94" s="327">
        <v>100000</v>
      </c>
    </row>
    <row r="95" spans="1:16" ht="38.25">
      <c r="A95" s="324" t="s">
        <v>407</v>
      </c>
      <c r="B95" s="324" t="s">
        <v>94</v>
      </c>
      <c r="C95" s="325" t="s">
        <v>151</v>
      </c>
      <c r="D95" s="326" t="s">
        <v>121</v>
      </c>
      <c r="E95" s="327">
        <v>0</v>
      </c>
      <c r="F95" s="327">
        <v>0</v>
      </c>
      <c r="G95" s="327">
        <v>0</v>
      </c>
      <c r="H95" s="327">
        <v>0</v>
      </c>
      <c r="I95" s="327">
        <v>0</v>
      </c>
      <c r="J95" s="327">
        <v>550000</v>
      </c>
      <c r="K95" s="327">
        <v>550000</v>
      </c>
      <c r="L95" s="327">
        <v>0</v>
      </c>
      <c r="M95" s="327">
        <v>0</v>
      </c>
      <c r="N95" s="327">
        <v>0</v>
      </c>
      <c r="O95" s="327">
        <v>550000</v>
      </c>
      <c r="P95" s="327">
        <v>550000</v>
      </c>
    </row>
    <row r="96" spans="1:16" ht="38.25">
      <c r="A96" s="324" t="s">
        <v>316</v>
      </c>
      <c r="B96" s="324" t="s">
        <v>61</v>
      </c>
      <c r="C96" s="325" t="s">
        <v>42</v>
      </c>
      <c r="D96" s="326" t="s">
        <v>619</v>
      </c>
      <c r="E96" s="327">
        <v>0</v>
      </c>
      <c r="F96" s="327">
        <v>0</v>
      </c>
      <c r="G96" s="327">
        <v>0</v>
      </c>
      <c r="H96" s="327">
        <v>0</v>
      </c>
      <c r="I96" s="327">
        <v>0</v>
      </c>
      <c r="J96" s="327">
        <v>100000</v>
      </c>
      <c r="K96" s="327">
        <v>100000</v>
      </c>
      <c r="L96" s="327">
        <v>0</v>
      </c>
      <c r="M96" s="327">
        <v>0</v>
      </c>
      <c r="N96" s="327">
        <v>0</v>
      </c>
      <c r="O96" s="327">
        <v>100000</v>
      </c>
      <c r="P96" s="327">
        <v>100000</v>
      </c>
    </row>
    <row r="97" spans="1:16" ht="12.75">
      <c r="A97" s="324" t="s">
        <v>214</v>
      </c>
      <c r="B97" s="324" t="s">
        <v>62</v>
      </c>
      <c r="C97" s="325" t="s">
        <v>45</v>
      </c>
      <c r="D97" s="326" t="s">
        <v>108</v>
      </c>
      <c r="E97" s="327">
        <v>0</v>
      </c>
      <c r="F97" s="327">
        <v>0</v>
      </c>
      <c r="G97" s="327">
        <v>0</v>
      </c>
      <c r="H97" s="327">
        <v>0</v>
      </c>
      <c r="I97" s="327">
        <v>0</v>
      </c>
      <c r="J97" s="327">
        <v>1300000</v>
      </c>
      <c r="K97" s="327">
        <v>1300000</v>
      </c>
      <c r="L97" s="327">
        <v>0</v>
      </c>
      <c r="M97" s="327">
        <v>0</v>
      </c>
      <c r="N97" s="327">
        <v>0</v>
      </c>
      <c r="O97" s="327">
        <v>1300000</v>
      </c>
      <c r="P97" s="327">
        <v>1300000</v>
      </c>
    </row>
    <row r="98" spans="1:16" ht="25.5">
      <c r="A98" s="324" t="s">
        <v>221</v>
      </c>
      <c r="B98" s="324" t="s">
        <v>131</v>
      </c>
      <c r="C98" s="325" t="s">
        <v>106</v>
      </c>
      <c r="D98" s="326" t="s">
        <v>631</v>
      </c>
      <c r="E98" s="327">
        <v>0</v>
      </c>
      <c r="F98" s="327">
        <v>0</v>
      </c>
      <c r="G98" s="327">
        <v>0</v>
      </c>
      <c r="H98" s="327">
        <v>0</v>
      </c>
      <c r="I98" s="327">
        <v>0</v>
      </c>
      <c r="J98" s="327">
        <v>50000</v>
      </c>
      <c r="K98" s="327">
        <v>50000</v>
      </c>
      <c r="L98" s="327">
        <v>0</v>
      </c>
      <c r="M98" s="327">
        <v>0</v>
      </c>
      <c r="N98" s="327">
        <v>0</v>
      </c>
      <c r="O98" s="327">
        <v>50000</v>
      </c>
      <c r="P98" s="327">
        <v>50000</v>
      </c>
    </row>
    <row r="99" spans="1:16" ht="12.75">
      <c r="A99" s="324" t="s">
        <v>132</v>
      </c>
      <c r="B99" s="324" t="s">
        <v>140</v>
      </c>
      <c r="C99" s="325" t="s">
        <v>106</v>
      </c>
      <c r="D99" s="326" t="s">
        <v>135</v>
      </c>
      <c r="E99" s="327">
        <v>0</v>
      </c>
      <c r="F99" s="327">
        <v>0</v>
      </c>
      <c r="G99" s="327">
        <v>0</v>
      </c>
      <c r="H99" s="327">
        <v>0</v>
      </c>
      <c r="I99" s="327">
        <v>0</v>
      </c>
      <c r="J99" s="327">
        <v>3252656.1799999997</v>
      </c>
      <c r="K99" s="327">
        <v>3252656.1799999997</v>
      </c>
      <c r="L99" s="327">
        <v>0</v>
      </c>
      <c r="M99" s="327">
        <v>0</v>
      </c>
      <c r="N99" s="327">
        <v>0</v>
      </c>
      <c r="O99" s="327">
        <v>3252656.1799999997</v>
      </c>
      <c r="P99" s="327">
        <v>3252656.1799999997</v>
      </c>
    </row>
    <row r="100" spans="1:16" ht="12.75">
      <c r="A100" s="324" t="s">
        <v>320</v>
      </c>
      <c r="B100" s="324" t="s">
        <v>321</v>
      </c>
      <c r="C100" s="325" t="s">
        <v>106</v>
      </c>
      <c r="D100" s="326" t="s">
        <v>322</v>
      </c>
      <c r="E100" s="327">
        <v>0</v>
      </c>
      <c r="F100" s="327">
        <v>0</v>
      </c>
      <c r="G100" s="327">
        <v>0</v>
      </c>
      <c r="H100" s="327">
        <v>0</v>
      </c>
      <c r="I100" s="327">
        <v>0</v>
      </c>
      <c r="J100" s="327">
        <v>250000</v>
      </c>
      <c r="K100" s="327">
        <v>250000</v>
      </c>
      <c r="L100" s="327">
        <v>0</v>
      </c>
      <c r="M100" s="327">
        <v>0</v>
      </c>
      <c r="N100" s="327">
        <v>0</v>
      </c>
      <c r="O100" s="327">
        <v>250000</v>
      </c>
      <c r="P100" s="327">
        <v>250000</v>
      </c>
    </row>
    <row r="101" spans="1:16" ht="25.5">
      <c r="A101" s="324" t="s">
        <v>134</v>
      </c>
      <c r="B101" s="324" t="s">
        <v>133</v>
      </c>
      <c r="C101" s="325" t="s">
        <v>106</v>
      </c>
      <c r="D101" s="326" t="s">
        <v>632</v>
      </c>
      <c r="E101" s="327">
        <v>0</v>
      </c>
      <c r="F101" s="327">
        <v>0</v>
      </c>
      <c r="G101" s="327">
        <v>0</v>
      </c>
      <c r="H101" s="327">
        <v>0</v>
      </c>
      <c r="I101" s="327">
        <v>0</v>
      </c>
      <c r="J101" s="327">
        <v>2980143.2</v>
      </c>
      <c r="K101" s="327">
        <v>2980143.2</v>
      </c>
      <c r="L101" s="327">
        <v>0</v>
      </c>
      <c r="M101" s="327">
        <v>0</v>
      </c>
      <c r="N101" s="327">
        <v>0</v>
      </c>
      <c r="O101" s="327">
        <v>2980143.2</v>
      </c>
      <c r="P101" s="327">
        <v>2980143.2</v>
      </c>
    </row>
    <row r="102" spans="1:16" ht="25.5">
      <c r="A102" s="324" t="s">
        <v>317</v>
      </c>
      <c r="B102" s="324" t="s">
        <v>318</v>
      </c>
      <c r="C102" s="325" t="s">
        <v>106</v>
      </c>
      <c r="D102" s="326" t="s">
        <v>636</v>
      </c>
      <c r="E102" s="327">
        <v>0</v>
      </c>
      <c r="F102" s="327">
        <v>0</v>
      </c>
      <c r="G102" s="327">
        <v>0</v>
      </c>
      <c r="H102" s="327">
        <v>0</v>
      </c>
      <c r="I102" s="327">
        <v>0</v>
      </c>
      <c r="J102" s="327">
        <v>838700</v>
      </c>
      <c r="K102" s="327">
        <v>838700</v>
      </c>
      <c r="L102" s="327">
        <v>0</v>
      </c>
      <c r="M102" s="327">
        <v>0</v>
      </c>
      <c r="N102" s="327">
        <v>0</v>
      </c>
      <c r="O102" s="327">
        <v>838700</v>
      </c>
      <c r="P102" s="327">
        <v>838700</v>
      </c>
    </row>
    <row r="103" spans="1:16" ht="12.75">
      <c r="A103" s="324" t="s">
        <v>309</v>
      </c>
      <c r="B103" s="324" t="s">
        <v>310</v>
      </c>
      <c r="C103" s="325" t="s">
        <v>3</v>
      </c>
      <c r="D103" s="326" t="s">
        <v>313</v>
      </c>
      <c r="E103" s="327">
        <v>0</v>
      </c>
      <c r="F103" s="327">
        <v>0</v>
      </c>
      <c r="G103" s="327">
        <v>0</v>
      </c>
      <c r="H103" s="327">
        <v>0</v>
      </c>
      <c r="I103" s="327">
        <v>0</v>
      </c>
      <c r="J103" s="327">
        <v>50000</v>
      </c>
      <c r="K103" s="327">
        <v>50000</v>
      </c>
      <c r="L103" s="327">
        <v>0</v>
      </c>
      <c r="M103" s="327">
        <v>0</v>
      </c>
      <c r="N103" s="327">
        <v>0</v>
      </c>
      <c r="O103" s="327">
        <v>50000</v>
      </c>
      <c r="P103" s="327">
        <v>50000</v>
      </c>
    </row>
    <row r="104" spans="1:16" ht="38.25">
      <c r="A104" s="324" t="s">
        <v>311</v>
      </c>
      <c r="B104" s="324" t="s">
        <v>2</v>
      </c>
      <c r="C104" s="325" t="s">
        <v>3</v>
      </c>
      <c r="D104" s="326" t="s">
        <v>4</v>
      </c>
      <c r="E104" s="327">
        <v>0</v>
      </c>
      <c r="F104" s="327">
        <v>0</v>
      </c>
      <c r="G104" s="327">
        <v>0</v>
      </c>
      <c r="H104" s="327">
        <v>0</v>
      </c>
      <c r="I104" s="327">
        <v>0</v>
      </c>
      <c r="J104" s="327">
        <v>19541572</v>
      </c>
      <c r="K104" s="327">
        <v>19541572</v>
      </c>
      <c r="L104" s="327">
        <v>0</v>
      </c>
      <c r="M104" s="327">
        <v>0</v>
      </c>
      <c r="N104" s="327">
        <v>0</v>
      </c>
      <c r="O104" s="327">
        <v>19541572</v>
      </c>
      <c r="P104" s="327">
        <v>19541572</v>
      </c>
    </row>
    <row r="105" spans="1:16" ht="12.75">
      <c r="A105" s="319" t="s">
        <v>76</v>
      </c>
      <c r="B105" s="320"/>
      <c r="C105" s="321"/>
      <c r="D105" s="322" t="s">
        <v>637</v>
      </c>
      <c r="E105" s="323">
        <v>27535908</v>
      </c>
      <c r="F105" s="323">
        <v>27435908</v>
      </c>
      <c r="G105" s="323">
        <v>4045000</v>
      </c>
      <c r="H105" s="323">
        <v>74000</v>
      </c>
      <c r="I105" s="323">
        <v>0</v>
      </c>
      <c r="J105" s="323">
        <v>50000</v>
      </c>
      <c r="K105" s="323">
        <v>0</v>
      </c>
      <c r="L105" s="323">
        <v>50000</v>
      </c>
      <c r="M105" s="323">
        <v>0</v>
      </c>
      <c r="N105" s="323">
        <v>0</v>
      </c>
      <c r="O105" s="323">
        <v>0</v>
      </c>
      <c r="P105" s="323">
        <v>27585908</v>
      </c>
    </row>
    <row r="106" spans="1:16" ht="25.5">
      <c r="A106" s="319" t="s">
        <v>78</v>
      </c>
      <c r="B106" s="320"/>
      <c r="C106" s="321"/>
      <c r="D106" s="322" t="s">
        <v>638</v>
      </c>
      <c r="E106" s="323">
        <v>27535908</v>
      </c>
      <c r="F106" s="323">
        <v>27435908</v>
      </c>
      <c r="G106" s="323">
        <v>4045000</v>
      </c>
      <c r="H106" s="323">
        <v>74000</v>
      </c>
      <c r="I106" s="323">
        <v>0</v>
      </c>
      <c r="J106" s="323">
        <v>50000</v>
      </c>
      <c r="K106" s="323">
        <v>0</v>
      </c>
      <c r="L106" s="323">
        <v>50000</v>
      </c>
      <c r="M106" s="323">
        <v>0</v>
      </c>
      <c r="N106" s="323">
        <v>0</v>
      </c>
      <c r="O106" s="323">
        <v>0</v>
      </c>
      <c r="P106" s="323">
        <v>27585908</v>
      </c>
    </row>
    <row r="107" spans="1:16" ht="38.25">
      <c r="A107" s="324" t="s">
        <v>79</v>
      </c>
      <c r="B107" s="324" t="s">
        <v>72</v>
      </c>
      <c r="C107" s="325" t="s">
        <v>33</v>
      </c>
      <c r="D107" s="326" t="s">
        <v>602</v>
      </c>
      <c r="E107" s="327">
        <v>5185000</v>
      </c>
      <c r="F107" s="327">
        <v>5185000</v>
      </c>
      <c r="G107" s="327">
        <v>4045000</v>
      </c>
      <c r="H107" s="327">
        <v>74000</v>
      </c>
      <c r="I107" s="327">
        <v>0</v>
      </c>
      <c r="J107" s="327">
        <v>0</v>
      </c>
      <c r="K107" s="327">
        <v>0</v>
      </c>
      <c r="L107" s="327">
        <v>0</v>
      </c>
      <c r="M107" s="327">
        <v>0</v>
      </c>
      <c r="N107" s="327">
        <v>0</v>
      </c>
      <c r="O107" s="327">
        <v>0</v>
      </c>
      <c r="P107" s="327">
        <v>5185000</v>
      </c>
    </row>
    <row r="108" spans="1:16" ht="89.25">
      <c r="A108" s="324" t="s">
        <v>289</v>
      </c>
      <c r="B108" s="324" t="s">
        <v>10</v>
      </c>
      <c r="C108" s="325" t="s">
        <v>46</v>
      </c>
      <c r="D108" s="326" t="s">
        <v>605</v>
      </c>
      <c r="E108" s="327">
        <v>0</v>
      </c>
      <c r="F108" s="327">
        <v>0</v>
      </c>
      <c r="G108" s="327">
        <v>0</v>
      </c>
      <c r="H108" s="327">
        <v>0</v>
      </c>
      <c r="I108" s="327">
        <v>0</v>
      </c>
      <c r="J108" s="327">
        <v>50000</v>
      </c>
      <c r="K108" s="327">
        <v>0</v>
      </c>
      <c r="L108" s="327">
        <v>50000</v>
      </c>
      <c r="M108" s="327">
        <v>0</v>
      </c>
      <c r="N108" s="327">
        <v>0</v>
      </c>
      <c r="O108" s="327">
        <v>0</v>
      </c>
      <c r="P108" s="327">
        <v>50000</v>
      </c>
    </row>
    <row r="109" spans="1:16" ht="12.75">
      <c r="A109" s="324" t="s">
        <v>205</v>
      </c>
      <c r="B109" s="324" t="s">
        <v>206</v>
      </c>
      <c r="C109" s="325" t="s">
        <v>207</v>
      </c>
      <c r="D109" s="326" t="s">
        <v>220</v>
      </c>
      <c r="E109" s="327">
        <v>3660608</v>
      </c>
      <c r="F109" s="327">
        <v>3660608</v>
      </c>
      <c r="G109" s="327">
        <v>0</v>
      </c>
      <c r="H109" s="327">
        <v>0</v>
      </c>
      <c r="I109" s="327">
        <v>0</v>
      </c>
      <c r="J109" s="327">
        <v>0</v>
      </c>
      <c r="K109" s="327">
        <v>0</v>
      </c>
      <c r="L109" s="327">
        <v>0</v>
      </c>
      <c r="M109" s="327">
        <v>0</v>
      </c>
      <c r="N109" s="327">
        <v>0</v>
      </c>
      <c r="O109" s="327">
        <v>0</v>
      </c>
      <c r="P109" s="327">
        <v>3660608</v>
      </c>
    </row>
    <row r="110" spans="1:16" ht="12.75">
      <c r="A110" s="324" t="s">
        <v>306</v>
      </c>
      <c r="B110" s="324" t="s">
        <v>307</v>
      </c>
      <c r="C110" s="325" t="s">
        <v>40</v>
      </c>
      <c r="D110" s="326" t="s">
        <v>308</v>
      </c>
      <c r="E110" s="327">
        <v>100000</v>
      </c>
      <c r="F110" s="327">
        <v>0</v>
      </c>
      <c r="G110" s="327">
        <v>0</v>
      </c>
      <c r="H110" s="327">
        <v>0</v>
      </c>
      <c r="I110" s="327">
        <v>0</v>
      </c>
      <c r="J110" s="327">
        <v>0</v>
      </c>
      <c r="K110" s="327">
        <v>0</v>
      </c>
      <c r="L110" s="327">
        <v>0</v>
      </c>
      <c r="M110" s="327">
        <v>0</v>
      </c>
      <c r="N110" s="327">
        <v>0</v>
      </c>
      <c r="O110" s="327">
        <v>0</v>
      </c>
      <c r="P110" s="327">
        <v>100000</v>
      </c>
    </row>
    <row r="111" spans="1:16" ht="12.75">
      <c r="A111" s="324" t="s">
        <v>139</v>
      </c>
      <c r="B111" s="324" t="s">
        <v>80</v>
      </c>
      <c r="C111" s="325" t="s">
        <v>49</v>
      </c>
      <c r="D111" s="326" t="s">
        <v>50</v>
      </c>
      <c r="E111" s="327">
        <v>18590300</v>
      </c>
      <c r="F111" s="327">
        <v>18590300</v>
      </c>
      <c r="G111" s="327">
        <v>0</v>
      </c>
      <c r="H111" s="327">
        <v>0</v>
      </c>
      <c r="I111" s="327">
        <v>0</v>
      </c>
      <c r="J111" s="327">
        <v>0</v>
      </c>
      <c r="K111" s="327">
        <v>0</v>
      </c>
      <c r="L111" s="327">
        <v>0</v>
      </c>
      <c r="M111" s="327">
        <v>0</v>
      </c>
      <c r="N111" s="327">
        <v>0</v>
      </c>
      <c r="O111" s="327">
        <v>0</v>
      </c>
      <c r="P111" s="327">
        <v>18590300</v>
      </c>
    </row>
    <row r="112" spans="1:16" ht="12.75">
      <c r="A112" s="328" t="s">
        <v>439</v>
      </c>
      <c r="B112" s="329" t="s">
        <v>439</v>
      </c>
      <c r="C112" s="330" t="s">
        <v>439</v>
      </c>
      <c r="D112" s="331" t="s">
        <v>639</v>
      </c>
      <c r="E112" s="323">
        <v>1186628796.62</v>
      </c>
      <c r="F112" s="323">
        <v>1039848113.62</v>
      </c>
      <c r="G112" s="323">
        <v>563267771</v>
      </c>
      <c r="H112" s="323">
        <v>57945386</v>
      </c>
      <c r="I112" s="323">
        <v>146680683</v>
      </c>
      <c r="J112" s="323">
        <v>445314354.38</v>
      </c>
      <c r="K112" s="323">
        <v>392772549.38</v>
      </c>
      <c r="L112" s="323">
        <v>50695005</v>
      </c>
      <c r="M112" s="323">
        <v>10564502</v>
      </c>
      <c r="N112" s="323">
        <v>2463297</v>
      </c>
      <c r="O112" s="323">
        <v>394619349.38</v>
      </c>
      <c r="P112" s="323">
        <v>1631943151</v>
      </c>
    </row>
    <row r="115" spans="5:11" ht="20.25">
      <c r="E115" s="206" t="s">
        <v>453</v>
      </c>
      <c r="F115" s="207"/>
      <c r="G115" s="187"/>
      <c r="H115" s="2"/>
      <c r="I115" s="2"/>
      <c r="J115" s="92"/>
      <c r="K115" s="311" t="s">
        <v>454</v>
      </c>
    </row>
  </sheetData>
  <sheetProtection/>
  <mergeCells count="26">
    <mergeCell ref="K1:P1"/>
    <mergeCell ref="L2:P2"/>
    <mergeCell ref="A3:P3"/>
    <mergeCell ref="B9:B12"/>
    <mergeCell ref="C9:C12"/>
    <mergeCell ref="D9:D12"/>
    <mergeCell ref="E9:I9"/>
    <mergeCell ref="E10:E12"/>
    <mergeCell ref="F10:F12"/>
    <mergeCell ref="G10:H10"/>
    <mergeCell ref="K10:K12"/>
    <mergeCell ref="L10:L12"/>
    <mergeCell ref="M10:N10"/>
    <mergeCell ref="M11:M12"/>
    <mergeCell ref="N11:N12"/>
    <mergeCell ref="A9:A12"/>
    <mergeCell ref="A4:P4"/>
    <mergeCell ref="D5:L6"/>
    <mergeCell ref="D7:E7"/>
    <mergeCell ref="O10:O12"/>
    <mergeCell ref="P9:P12"/>
    <mergeCell ref="G11:G12"/>
    <mergeCell ref="H11:H12"/>
    <mergeCell ref="I10:I12"/>
    <mergeCell ref="J9:O9"/>
    <mergeCell ref="J10:J12"/>
  </mergeCells>
  <printOptions/>
  <pageMargins left="0.2362204724409449" right="0.1968503937007874" top="0.4724409448818898" bottom="0.2755905511811024" header="0.2362204724409449" footer="0.275590551181102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Yura_2</dc:creator>
  <cp:keywords/>
  <dc:description/>
  <cp:lastModifiedBy>user</cp:lastModifiedBy>
  <cp:lastPrinted>2022-08-08T12:00:23Z</cp:lastPrinted>
  <dcterms:created xsi:type="dcterms:W3CDTF">2011-12-26T08:50:57Z</dcterms:created>
  <dcterms:modified xsi:type="dcterms:W3CDTF">2022-08-08T12:05:38Z</dcterms:modified>
  <cp:category/>
  <cp:version/>
  <cp:contentType/>
  <cp:contentStatus/>
</cp:coreProperties>
</file>