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dod 5" sheetId="1" r:id="rId1"/>
  </sheets>
  <definedNames>
    <definedName name="_xlnm._FilterDatabase" localSheetId="0" hidden="1">'dod 5'!$B$8:$S$19</definedName>
    <definedName name="_xlnm.Print_Titles" localSheetId="0">'dod 5'!$7:$8</definedName>
    <definedName name="_xlnm.Print_Area" localSheetId="0">'dod 5'!$A$1:$O$24</definedName>
  </definedNames>
  <calcPr fullCalcOnLoad="1"/>
</workbook>
</file>

<file path=xl/sharedStrings.xml><?xml version="1.0" encoding="utf-8"?>
<sst xmlns="http://schemas.openxmlformats.org/spreadsheetml/2006/main" count="63" uniqueCount="38">
  <si>
    <t>1217310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</si>
  <si>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</si>
  <si>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</si>
  <si>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</t>
  </si>
  <si>
    <t>1200000</t>
  </si>
  <si>
    <t>1210000</t>
  </si>
  <si>
    <t>0443</t>
  </si>
  <si>
    <t>7310</t>
  </si>
  <si>
    <t>7330</t>
  </si>
  <si>
    <t>Код Функціональної класифікації видатків та кредитування бюджету</t>
  </si>
  <si>
    <t>1217330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</si>
  <si>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</si>
  <si>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</si>
  <si>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</si>
  <si>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</si>
  <si>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</si>
  <si>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</si>
  <si>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Реконструкція вул.Гвардійська у м.Мукачево</t>
  </si>
  <si>
    <t>Влаштування скверу по вул. Першотравнева Набережна у м. Мукачево</t>
  </si>
  <si>
    <t>Код Типової програмної класифікації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</si>
  <si>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</si>
  <si>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</si>
  <si>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</si>
  <si>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</si>
  <si>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 xml:space="preserve"> </t>
  </si>
  <si>
    <t>Обсяг капітальних вкладень місцевого бюджету у 2022 році, гривень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</si>
  <si>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</si>
  <si>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</si>
  <si>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2020-2022</t>
  </si>
  <si>
    <t>2019-2022</t>
  </si>
  <si>
    <t>2018-2022</t>
  </si>
  <si>
    <t>Бюджет розвитку по Управлінню міського господарства Мукачівської міської ради на 2022 рік</t>
  </si>
  <si>
    <t>касові видатки</t>
  </si>
  <si>
    <t>залишок фінансування</t>
  </si>
  <si>
    <t>рішення № 322 від 01.08.2022</t>
  </si>
  <si>
    <t>станом на 01.09.2022</t>
  </si>
  <si>
    <t>в т.ч.за рахунок коштів місцевого запозичення</t>
  </si>
  <si>
    <t xml:space="preserve">уточнений план 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</si>
</sst>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  <numFmt numFmtId="220" formatCode="_-* #,##0.0_₴_-;\-* #,##0.0_₴_-;_-* &quot;-&quot;??_₴_-;_-@_-"/>
    <numFmt numFmtId="221" formatCode="#,##0.00;\-#,##0.00;#,&quot;-&quot;"/>
    <numFmt numFmtId="222" formatCode="_-* #,##0.000_₴_-;\-* #,##0.000_₴_-;_-* &quot;-&quot;??_₴_-;_-@_-"/>
    <numFmt numFmtId="223" formatCode="_-* #,##0.000_₴_-;\-* #,##0.000_₴_-;_-* &quot;-&quot;???_₴_-;_-@_-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9" borderId="0" applyNumberFormat="0" applyBorder="0" applyAlignment="0" applyProtection="0"/>
    <xf numFmtId="0" fontId="24" fillId="0" borderId="0">
      <alignment/>
      <protection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1" applyNumberFormat="0" applyAlignment="0" applyProtection="0"/>
    <xf numFmtId="0" fontId="9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7" borderId="3" applyNumberFormat="0" applyAlignment="0" applyProtection="0"/>
    <xf numFmtId="0" fontId="11" fillId="27" borderId="2" applyNumberFormat="0" applyAlignment="0" applyProtection="0"/>
    <xf numFmtId="0" fontId="38" fillId="28" borderId="0" applyNumberFormat="0" applyBorder="0" applyAlignment="0" applyProtection="0"/>
    <xf numFmtId="0" fontId="2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8" applyNumberFormat="0" applyFill="0" applyAlignment="0" applyProtection="0"/>
    <xf numFmtId="0" fontId="13" fillId="0" borderId="9" applyNumberFormat="0" applyFill="0" applyAlignment="0" applyProtection="0"/>
    <xf numFmtId="0" fontId="36" fillId="22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17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0" fillId="33" borderId="10" applyNumberFormat="0" applyAlignment="0" applyProtection="0"/>
    <xf numFmtId="0" fontId="14" fillId="34" borderId="11" applyNumberFormat="0" applyAlignment="0" applyProtection="0"/>
    <xf numFmtId="0" fontId="6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5" fillId="36" borderId="0" applyNumberFormat="0" applyBorder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6" fillId="3" borderId="0" applyNumberFormat="0" applyBorder="0" applyAlignment="0" applyProtection="0"/>
    <xf numFmtId="0" fontId="45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0" fillId="39" borderId="13" applyNumberFormat="0" applyFont="0" applyAlignment="0" applyProtection="0"/>
    <xf numFmtId="0" fontId="46" fillId="27" borderId="14" applyNumberFormat="0" applyAlignment="0" applyProtection="0"/>
    <xf numFmtId="0" fontId="18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40" borderId="16" xfId="0" applyNumberFormat="1" applyFont="1" applyFill="1" applyBorder="1" applyAlignment="1">
      <alignment horizontal="center" vertical="center"/>
    </xf>
    <xf numFmtId="49" fontId="1" fillId="40" borderId="16" xfId="0" applyNumberFormat="1" applyFont="1" applyFill="1" applyBorder="1" applyAlignment="1">
      <alignment horizontal="center" vertical="distributed" wrapText="1"/>
    </xf>
    <xf numFmtId="194" fontId="1" fillId="40" borderId="16" xfId="0" applyNumberFormat="1" applyFont="1" applyFill="1" applyBorder="1" applyAlignment="1">
      <alignment horizontal="left" vertical="center" wrapText="1"/>
    </xf>
    <xf numFmtId="0" fontId="49" fillId="40" borderId="16" xfId="73" applyFont="1" applyFill="1" applyBorder="1" applyAlignment="1">
      <alignment horizontal="center" vertical="center" wrapText="1"/>
      <protection/>
    </xf>
    <xf numFmtId="0" fontId="0" fillId="40" borderId="0" xfId="73" applyFill="1">
      <alignment/>
      <protection/>
    </xf>
    <xf numFmtId="0" fontId="0" fillId="40" borderId="0" xfId="73" applyFill="1" applyAlignment="1">
      <alignment horizontal="left"/>
      <protection/>
    </xf>
    <xf numFmtId="0" fontId="50" fillId="40" borderId="17" xfId="73" applyFont="1" applyFill="1" applyBorder="1" applyAlignment="1">
      <alignment horizontal="center" vertical="center"/>
      <protection/>
    </xf>
    <xf numFmtId="0" fontId="2" fillId="40" borderId="0" xfId="73" applyFont="1" applyFill="1" applyAlignment="1">
      <alignment horizontal="left" vertical="center"/>
      <protection/>
    </xf>
    <xf numFmtId="0" fontId="49" fillId="40" borderId="18" xfId="0" applyFont="1" applyFill="1" applyBorder="1" applyAlignment="1">
      <alignment horizontal="center" vertical="center" wrapText="1"/>
    </xf>
    <xf numFmtId="4" fontId="51" fillId="40" borderId="18" xfId="0" applyNumberFormat="1" applyFont="1" applyFill="1" applyBorder="1" applyAlignment="1">
      <alignment horizontal="center" vertical="center" wrapText="1"/>
    </xf>
    <xf numFmtId="0" fontId="49" fillId="40" borderId="16" xfId="0" applyFont="1" applyFill="1" applyBorder="1" applyAlignment="1">
      <alignment horizontal="center" vertical="center" wrapText="1"/>
    </xf>
    <xf numFmtId="4" fontId="51" fillId="40" borderId="16" xfId="0" applyNumberFormat="1" applyFont="1" applyFill="1" applyBorder="1" applyAlignment="1">
      <alignment horizontal="center" vertical="center" wrapText="1"/>
    </xf>
    <xf numFmtId="49" fontId="25" fillId="40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 wrapText="1"/>
    </xf>
    <xf numFmtId="0" fontId="25" fillId="40" borderId="16" xfId="96" applyFont="1" applyFill="1" applyBorder="1" applyAlignment="1">
      <alignment horizontal="left" vertical="center" wrapText="1"/>
      <protection/>
    </xf>
    <xf numFmtId="0" fontId="51" fillId="40" borderId="16" xfId="0" applyFont="1" applyFill="1" applyBorder="1" applyAlignment="1">
      <alignment horizontal="center" vertical="center" wrapText="1"/>
    </xf>
    <xf numFmtId="1" fontId="27" fillId="41" borderId="16" xfId="91" applyNumberFormat="1" applyFont="1" applyFill="1" applyBorder="1" applyAlignment="1">
      <alignment horizontal="left" vertical="center" wrapText="1"/>
      <protection/>
    </xf>
    <xf numFmtId="194" fontId="25" fillId="41" borderId="16" xfId="0" applyNumberFormat="1" applyFont="1" applyFill="1" applyBorder="1" applyAlignment="1">
      <alignment horizontal="left" vertical="center" wrapText="1"/>
    </xf>
    <xf numFmtId="1" fontId="26" fillId="41" borderId="16" xfId="90" applyNumberFormat="1" applyFont="1" applyFill="1" applyBorder="1" applyAlignment="1">
      <alignment horizontal="center" vertical="center" wrapText="1"/>
      <protection/>
    </xf>
    <xf numFmtId="4" fontId="23" fillId="40" borderId="16" xfId="0" applyNumberFormat="1" applyFont="1" applyFill="1" applyBorder="1" applyAlignment="1">
      <alignment horizontal="center" vertical="center" wrapText="1"/>
    </xf>
    <xf numFmtId="1" fontId="27" fillId="41" borderId="16" xfId="91" applyNumberFormat="1" applyFont="1" applyFill="1" applyBorder="1" applyAlignment="1">
      <alignment horizontal="left" vertical="center" wrapText="1"/>
      <protection/>
    </xf>
    <xf numFmtId="0" fontId="27" fillId="40" borderId="16" xfId="0" applyFont="1" applyFill="1" applyBorder="1" applyAlignment="1">
      <alignment horizontal="center" vertical="center" wrapText="1"/>
    </xf>
    <xf numFmtId="4" fontId="27" fillId="40" borderId="16" xfId="0" applyNumberFormat="1" applyFont="1" applyFill="1" applyBorder="1" applyAlignment="1">
      <alignment horizontal="center" vertical="center"/>
    </xf>
    <xf numFmtId="49" fontId="27" fillId="40" borderId="16" xfId="0" applyNumberFormat="1" applyFont="1" applyFill="1" applyBorder="1" applyAlignment="1">
      <alignment horizontal="center" vertical="center"/>
    </xf>
    <xf numFmtId="49" fontId="27" fillId="40" borderId="16" xfId="0" applyNumberFormat="1" applyFont="1" applyFill="1" applyBorder="1" applyAlignment="1">
      <alignment horizontal="center" vertical="center" wrapText="1"/>
    </xf>
    <xf numFmtId="0" fontId="27" fillId="40" borderId="16" xfId="96" applyFont="1" applyFill="1" applyBorder="1" applyAlignment="1">
      <alignment horizontal="left" vertical="center" wrapText="1"/>
      <protection/>
    </xf>
    <xf numFmtId="0" fontId="0" fillId="40" borderId="0" xfId="73" applyFont="1" applyFill="1">
      <alignment/>
      <protection/>
    </xf>
    <xf numFmtId="49" fontId="27" fillId="40" borderId="16" xfId="0" applyNumberFormat="1" applyFont="1" applyFill="1" applyBorder="1" applyAlignment="1">
      <alignment horizontal="center" vertical="center"/>
    </xf>
    <xf numFmtId="49" fontId="27" fillId="40" borderId="16" xfId="0" applyNumberFormat="1" applyFont="1" applyFill="1" applyBorder="1" applyAlignment="1">
      <alignment horizontal="center" vertical="center" wrapText="1"/>
    </xf>
    <xf numFmtId="0" fontId="27" fillId="40" borderId="16" xfId="96" applyFont="1" applyFill="1" applyBorder="1" applyAlignment="1">
      <alignment horizontal="left" vertical="center" wrapText="1"/>
      <protection/>
    </xf>
    <xf numFmtId="0" fontId="27" fillId="40" borderId="16" xfId="74" applyFont="1" applyFill="1" applyBorder="1" applyAlignment="1">
      <alignment horizontal="left" vertical="center" wrapText="1"/>
      <protection/>
    </xf>
    <xf numFmtId="49" fontId="23" fillId="40" borderId="16" xfId="0" applyNumberFormat="1" applyFont="1" applyFill="1" applyBorder="1" applyAlignment="1">
      <alignment horizontal="center" vertical="center" wrapText="1"/>
    </xf>
    <xf numFmtId="0" fontId="23" fillId="40" borderId="16" xfId="0" applyFont="1" applyFill="1" applyBorder="1" applyAlignment="1">
      <alignment horizontal="center" vertical="center" wrapText="1"/>
    </xf>
    <xf numFmtId="4" fontId="27" fillId="40" borderId="16" xfId="0" applyNumberFormat="1" applyFont="1" applyFill="1" applyBorder="1" applyAlignment="1">
      <alignment horizontal="center" vertical="center" wrapText="1"/>
    </xf>
    <xf numFmtId="1" fontId="27" fillId="41" borderId="16" xfId="90" applyNumberFormat="1" applyFont="1" applyFill="1" applyBorder="1" applyAlignment="1">
      <alignment horizontal="left" vertical="center" wrapText="1"/>
      <protection/>
    </xf>
    <xf numFmtId="1" fontId="27" fillId="40" borderId="16" xfId="0" applyNumberFormat="1" applyFont="1" applyFill="1" applyBorder="1" applyAlignment="1">
      <alignment horizontal="center" vertical="center" wrapText="1"/>
    </xf>
    <xf numFmtId="1" fontId="23" fillId="40" borderId="16" xfId="0" applyNumberFormat="1" applyFont="1" applyFill="1" applyBorder="1" applyAlignment="1">
      <alignment horizontal="center" vertical="center" wrapText="1"/>
    </xf>
    <xf numFmtId="0" fontId="23" fillId="40" borderId="16" xfId="0" applyFont="1" applyFill="1" applyBorder="1" applyAlignment="1">
      <alignment horizontal="left" vertical="center" wrapText="1"/>
    </xf>
    <xf numFmtId="0" fontId="28" fillId="40" borderId="0" xfId="73" applyFont="1" applyFill="1" applyAlignment="1">
      <alignment vertical="center"/>
      <protection/>
    </xf>
    <xf numFmtId="0" fontId="27" fillId="40" borderId="16" xfId="0" applyFont="1" applyFill="1" applyBorder="1" applyAlignment="1">
      <alignment horizontal="left" vertical="center" wrapText="1"/>
    </xf>
    <xf numFmtId="4" fontId="49" fillId="40" borderId="18" xfId="0" applyNumberFormat="1" applyFont="1" applyFill="1" applyBorder="1" applyAlignment="1">
      <alignment horizontal="center" vertical="center" wrapText="1"/>
    </xf>
    <xf numFmtId="4" fontId="49" fillId="40" borderId="16" xfId="0" applyNumberFormat="1" applyFont="1" applyFill="1" applyBorder="1" applyAlignment="1">
      <alignment horizontal="center" vertical="center" wrapText="1"/>
    </xf>
    <xf numFmtId="194" fontId="52" fillId="40" borderId="16" xfId="60" applyNumberFormat="1" applyFont="1" applyFill="1" applyBorder="1" applyAlignment="1">
      <alignment horizontal="center" vertical="center" wrapText="1"/>
    </xf>
    <xf numFmtId="0" fontId="0" fillId="40" borderId="0" xfId="73" applyFont="1" applyFill="1" applyAlignment="1">
      <alignment horizontal="left"/>
      <protection/>
    </xf>
    <xf numFmtId="0" fontId="0" fillId="40" borderId="16" xfId="73" applyFill="1" applyBorder="1">
      <alignment/>
      <protection/>
    </xf>
    <xf numFmtId="0" fontId="0" fillId="40" borderId="16" xfId="73" applyFont="1" applyFill="1" applyBorder="1" applyAlignment="1">
      <alignment wrapText="1"/>
      <protection/>
    </xf>
    <xf numFmtId="194" fontId="51" fillId="40" borderId="18" xfId="0" applyNumberFormat="1" applyFont="1" applyFill="1" applyBorder="1" applyAlignment="1">
      <alignment horizontal="center" vertical="center" wrapText="1"/>
    </xf>
    <xf numFmtId="0" fontId="0" fillId="40" borderId="0" xfId="73" applyFont="1" applyFill="1" applyAlignment="1">
      <alignment horizontal="left"/>
      <protection/>
    </xf>
    <xf numFmtId="0" fontId="0" fillId="40" borderId="0" xfId="73" applyFont="1" applyFill="1" applyAlignment="1">
      <alignment horizontal="left"/>
      <protection/>
    </xf>
    <xf numFmtId="0" fontId="53" fillId="40" borderId="0" xfId="73" applyFont="1" applyFill="1" applyAlignment="1">
      <alignment horizontal="center" vertical="center"/>
      <protection/>
    </xf>
  </cellXfs>
  <cellStyles count="99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Доходи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ід" xfId="58"/>
    <cellStyle name="Ввод  2" xfId="59"/>
    <cellStyle name="Percent" xfId="60"/>
    <cellStyle name="Відсотковий 2" xfId="61"/>
    <cellStyle name="Вывод 2" xfId="62"/>
    <cellStyle name="Вычисление 2" xfId="63"/>
    <cellStyle name="Гарний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2 2" xfId="70"/>
    <cellStyle name="Заголовок 3" xfId="71"/>
    <cellStyle name="Заголовок 4" xfId="72"/>
    <cellStyle name="Звичайний 2" xfId="73"/>
    <cellStyle name="Звичайний 2 2" xfId="74"/>
    <cellStyle name="Звичайний 2 3" xfId="75"/>
    <cellStyle name="Зв'язана клітинка" xfId="76"/>
    <cellStyle name="Итог 2" xfId="77"/>
    <cellStyle name="Колірна тема 1" xfId="78"/>
    <cellStyle name="Колірна тема 2" xfId="79"/>
    <cellStyle name="Колірна тема 3" xfId="80"/>
    <cellStyle name="Колірна тема 4" xfId="81"/>
    <cellStyle name="Колірна тема 5" xfId="82"/>
    <cellStyle name="Колірна тема 6" xfId="83"/>
    <cellStyle name="Контрольна клітинка" xfId="84"/>
    <cellStyle name="Контрольная ячейка 2" xfId="85"/>
    <cellStyle name="Назва" xfId="86"/>
    <cellStyle name="Нейтральний" xfId="87"/>
    <cellStyle name="Нейтральный 2" xfId="88"/>
    <cellStyle name="Обчислення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Обычный_ZV1PIV98" xfId="96"/>
    <cellStyle name="Followed Hyperlink" xfId="97"/>
    <cellStyle name="Підсумок" xfId="98"/>
    <cellStyle name="Плохой 2" xfId="99"/>
    <cellStyle name="Поганий" xfId="100"/>
    <cellStyle name="Пояснение 2" xfId="101"/>
    <cellStyle name="Примечание 2" xfId="102"/>
    <cellStyle name="Примітка" xfId="103"/>
    <cellStyle name="Результат" xfId="104"/>
    <cellStyle name="Связанная ячейка 2" xfId="105"/>
    <cellStyle name="Текст попередження" xfId="106"/>
    <cellStyle name="Текст пояснення" xfId="107"/>
    <cellStyle name="Текст предупреждения 2" xfId="108"/>
    <cellStyle name="Comma" xfId="109"/>
    <cellStyle name="Comma [0]" xfId="110"/>
    <cellStyle name="Фінансовий 2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tabSelected="1" view="pageBreakPreview" zoomScale="85" zoomScaleNormal="70" zoomScaleSheetLayoutView="85" zoomScalePageLayoutView="0" workbookViewId="0" topLeftCell="B1">
      <selection activeCell="N16" sqref="N16"/>
    </sheetView>
  </sheetViews>
  <sheetFormatPr defaultColWidth="9.00390625" defaultRowHeight="12.75"/>
  <cols>
    <col min="1" max="1" width="9.125" style="5" customWidth="1"/>
    <col min="2" max="2" width="14.375" style="5" customWidth="1"/>
    <col min="3" max="3" width="11.75390625" style="5" customWidth="1"/>
    <col min="4" max="4" width="12.00390625" style="5" customWidth="1"/>
    <col min="5" max="5" width="49.625" style="5" customWidth="1"/>
    <col min="6" max="6" width="44.00390625" style="5" customWidth="1"/>
    <col min="7" max="7" width="14.875" style="5" customWidth="1"/>
    <col min="8" max="9" width="18.75390625" style="5" customWidth="1"/>
    <col min="10" max="12" width="19.75390625" style="5" customWidth="1"/>
    <col min="13" max="13" width="15.625" style="5" customWidth="1"/>
    <col min="14" max="14" width="14.25390625" style="5" customWidth="1"/>
    <col min="15" max="16" width="9.125" style="5" customWidth="1"/>
    <col min="17" max="17" width="19.125" style="5" customWidth="1"/>
    <col min="18" max="18" width="18.625" style="5" customWidth="1"/>
    <col min="19" max="19" width="14.75390625" style="5" customWidth="1"/>
    <col min="20" max="16384" width="9.125" style="5" customWidth="1"/>
  </cols>
  <sheetData>
    <row r="1" spans="2:14" ht="15.75">
      <c r="B1" s="50" t="s">
        <v>24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5.75"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.75"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4" ht="15.75"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15.75">
      <c r="B6" s="8"/>
      <c r="C6" s="6"/>
      <c r="D6" s="6"/>
      <c r="E6" s="6"/>
      <c r="F6" s="6"/>
      <c r="G6" s="6"/>
      <c r="H6" s="6"/>
      <c r="I6" s="6"/>
      <c r="J6" s="49" t="s">
        <v>35</v>
      </c>
      <c r="K6" s="48"/>
      <c r="L6" s="49"/>
      <c r="M6" s="44"/>
      <c r="N6" s="6"/>
    </row>
    <row r="7" spans="2:14" ht="89.25">
      <c r="B7" s="4" t="s">
        <v>12</v>
      </c>
      <c r="C7" s="4" t="s">
        <v>19</v>
      </c>
      <c r="D7" s="4" t="s">
        <v>9</v>
      </c>
      <c r="E7" s="4" t="s">
        <v>11</v>
      </c>
      <c r="F7" s="4" t="s">
        <v>20</v>
      </c>
      <c r="G7" s="4" t="s">
        <v>21</v>
      </c>
      <c r="H7" s="4" t="s">
        <v>22</v>
      </c>
      <c r="I7" s="4" t="s">
        <v>23</v>
      </c>
      <c r="J7" s="4" t="s">
        <v>25</v>
      </c>
      <c r="K7" s="4" t="s">
        <v>34</v>
      </c>
      <c r="L7" s="4" t="s">
        <v>37</v>
      </c>
      <c r="M7" s="4" t="s">
        <v>32</v>
      </c>
      <c r="N7" s="4" t="s">
        <v>33</v>
      </c>
    </row>
    <row r="8" spans="2:14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/>
      <c r="L8" s="4"/>
      <c r="M8" s="4"/>
      <c r="N8" s="4">
        <v>10</v>
      </c>
    </row>
    <row r="9" spans="2:14" ht="53.25" customHeight="1">
      <c r="B9" s="1" t="s">
        <v>4</v>
      </c>
      <c r="C9" s="1" t="s">
        <v>3</v>
      </c>
      <c r="D9" s="2"/>
      <c r="E9" s="3" t="s">
        <v>13</v>
      </c>
      <c r="F9" s="9"/>
      <c r="G9" s="9"/>
      <c r="H9" s="10">
        <f>SUM(H10)</f>
        <v>69011207</v>
      </c>
      <c r="I9" s="10">
        <f>SUM(I10)</f>
        <v>55769478.86</v>
      </c>
      <c r="J9" s="10">
        <f>SUM(J10)</f>
        <v>2714706</v>
      </c>
      <c r="K9" s="10"/>
      <c r="L9" s="10">
        <f>L11+L18</f>
        <v>2323983</v>
      </c>
      <c r="M9" s="10">
        <f>M16</f>
        <v>25632</v>
      </c>
      <c r="N9" s="47">
        <f>N12+N13+N14+N16+N19</f>
        <v>2298351</v>
      </c>
    </row>
    <row r="10" spans="2:14" ht="53.25" customHeight="1">
      <c r="B10" s="1" t="s">
        <v>5</v>
      </c>
      <c r="C10" s="1"/>
      <c r="D10" s="2"/>
      <c r="E10" s="3" t="s">
        <v>14</v>
      </c>
      <c r="F10" s="11"/>
      <c r="G10" s="11"/>
      <c r="H10" s="12">
        <f>SUM(H18+H11+H15)</f>
        <v>69011207</v>
      </c>
      <c r="I10" s="12">
        <f>SUM(I18+I11+I15)</f>
        <v>55769478.86</v>
      </c>
      <c r="J10" s="12">
        <f>SUM(J18+J11+J15)</f>
        <v>2714706</v>
      </c>
      <c r="K10" s="12"/>
      <c r="L10" s="12">
        <f>L11+L18</f>
        <v>2323983</v>
      </c>
      <c r="M10" s="12"/>
      <c r="N10" s="11"/>
    </row>
    <row r="11" spans="2:14" ht="25.5">
      <c r="B11" s="13" t="s">
        <v>0</v>
      </c>
      <c r="C11" s="14" t="s">
        <v>7</v>
      </c>
      <c r="D11" s="14" t="s">
        <v>6</v>
      </c>
      <c r="E11" s="18" t="s">
        <v>26</v>
      </c>
      <c r="F11" s="19"/>
      <c r="G11" s="16"/>
      <c r="H11" s="12">
        <f>SUM(H12:H14)</f>
        <v>25282973</v>
      </c>
      <c r="I11" s="12">
        <f>SUM(I12:I14)</f>
        <v>19140812.189999998</v>
      </c>
      <c r="J11" s="12">
        <f>SUM(J12:J14)</f>
        <v>1214350</v>
      </c>
      <c r="K11" s="12"/>
      <c r="L11" s="12">
        <f>L12+L13+L14+L15</f>
        <v>2123983</v>
      </c>
      <c r="M11" s="12"/>
      <c r="N11" s="12"/>
    </row>
    <row r="12" spans="2:14" s="27" customFormat="1" ht="38.25">
      <c r="B12" s="24" t="s">
        <v>0</v>
      </c>
      <c r="C12" s="25" t="s">
        <v>7</v>
      </c>
      <c r="D12" s="25" t="s">
        <v>6</v>
      </c>
      <c r="E12" s="26" t="s">
        <v>26</v>
      </c>
      <c r="F12" s="35" t="s">
        <v>27</v>
      </c>
      <c r="G12" s="25" t="s">
        <v>30</v>
      </c>
      <c r="H12" s="34">
        <v>12834748</v>
      </c>
      <c r="I12" s="41">
        <v>9321975.42</v>
      </c>
      <c r="J12" s="34">
        <v>100000</v>
      </c>
      <c r="K12" s="34"/>
      <c r="L12" s="34">
        <f>J12</f>
        <v>100000</v>
      </c>
      <c r="M12" s="34"/>
      <c r="N12" s="43">
        <f>J12-M12</f>
        <v>100000</v>
      </c>
    </row>
    <row r="13" spans="2:14" s="27" customFormat="1" ht="25.5">
      <c r="B13" s="24" t="s">
        <v>0</v>
      </c>
      <c r="C13" s="25" t="s">
        <v>7</v>
      </c>
      <c r="D13" s="25" t="s">
        <v>6</v>
      </c>
      <c r="E13" s="26" t="s">
        <v>26</v>
      </c>
      <c r="F13" s="21" t="s">
        <v>15</v>
      </c>
      <c r="G13" s="29" t="s">
        <v>29</v>
      </c>
      <c r="H13" s="34">
        <v>6426432</v>
      </c>
      <c r="I13" s="41">
        <v>4656054.84</v>
      </c>
      <c r="J13" s="34">
        <v>200000</v>
      </c>
      <c r="K13" s="34"/>
      <c r="L13" s="34">
        <f>J13</f>
        <v>200000</v>
      </c>
      <c r="M13" s="34"/>
      <c r="N13" s="43">
        <f aca="true" t="shared" si="0" ref="N13:N19">J13-M13</f>
        <v>200000</v>
      </c>
    </row>
    <row r="14" spans="2:14" s="27" customFormat="1" ht="38.25">
      <c r="B14" s="28" t="s">
        <v>0</v>
      </c>
      <c r="C14" s="29" t="s">
        <v>7</v>
      </c>
      <c r="D14" s="29" t="s">
        <v>6</v>
      </c>
      <c r="E14" s="30" t="s">
        <v>26</v>
      </c>
      <c r="F14" s="31" t="s">
        <v>16</v>
      </c>
      <c r="G14" s="29" t="s">
        <v>28</v>
      </c>
      <c r="H14" s="34">
        <v>6021793</v>
      </c>
      <c r="I14" s="41">
        <v>5162781.93</v>
      </c>
      <c r="J14" s="34">
        <v>914350</v>
      </c>
      <c r="K14" s="34"/>
      <c r="L14" s="34">
        <f>J14</f>
        <v>914350</v>
      </c>
      <c r="M14" s="34"/>
      <c r="N14" s="43">
        <f t="shared" si="0"/>
        <v>914350</v>
      </c>
    </row>
    <row r="15" spans="2:14" ht="25.5">
      <c r="B15" s="13" t="s">
        <v>10</v>
      </c>
      <c r="C15" s="14" t="s">
        <v>8</v>
      </c>
      <c r="D15" s="14" t="s">
        <v>6</v>
      </c>
      <c r="E15" s="15" t="s">
        <v>26</v>
      </c>
      <c r="F15" s="11"/>
      <c r="G15" s="16"/>
      <c r="H15" s="12">
        <v>11055050</v>
      </c>
      <c r="I15" s="12">
        <f>I16</f>
        <v>10498140.95</v>
      </c>
      <c r="J15" s="12">
        <f>J16</f>
        <v>1300356</v>
      </c>
      <c r="K15" s="12" t="s">
        <v>24</v>
      </c>
      <c r="L15" s="12">
        <f>L16</f>
        <v>909633</v>
      </c>
      <c r="M15" s="12"/>
      <c r="N15" s="43">
        <f>L15</f>
        <v>909633</v>
      </c>
    </row>
    <row r="16" spans="2:14" s="27" customFormat="1" ht="25.5">
      <c r="B16" s="24" t="s">
        <v>10</v>
      </c>
      <c r="C16" s="25" t="s">
        <v>8</v>
      </c>
      <c r="D16" s="25" t="s">
        <v>6</v>
      </c>
      <c r="E16" s="26" t="s">
        <v>26</v>
      </c>
      <c r="F16" s="17" t="s">
        <v>18</v>
      </c>
      <c r="G16" s="25" t="s">
        <v>29</v>
      </c>
      <c r="H16" s="34">
        <v>11055050</v>
      </c>
      <c r="I16" s="42">
        <v>10498140.95</v>
      </c>
      <c r="J16" s="34">
        <f>1300356</f>
        <v>1300356</v>
      </c>
      <c r="K16" s="34">
        <v>-390723</v>
      </c>
      <c r="L16" s="34">
        <f>J16+K16</f>
        <v>909633</v>
      </c>
      <c r="M16" s="34">
        <v>25632</v>
      </c>
      <c r="N16" s="43">
        <f>J16+K16-M16</f>
        <v>884001</v>
      </c>
    </row>
    <row r="17" spans="2:14" s="27" customFormat="1" ht="15">
      <c r="B17" s="24"/>
      <c r="C17" s="25"/>
      <c r="D17" s="25"/>
      <c r="E17" s="26"/>
      <c r="F17" s="17" t="s">
        <v>36</v>
      </c>
      <c r="G17" s="25"/>
      <c r="H17" s="34"/>
      <c r="I17" s="42"/>
      <c r="J17" s="34"/>
      <c r="K17" s="34">
        <v>-1274723</v>
      </c>
      <c r="L17" s="34"/>
      <c r="M17" s="34"/>
      <c r="N17" s="43"/>
    </row>
    <row r="18" spans="2:14" s="39" customFormat="1" ht="52.5" customHeight="1">
      <c r="B18" s="37">
        <v>1217461</v>
      </c>
      <c r="C18" s="37">
        <v>7461</v>
      </c>
      <c r="D18" s="32" t="s">
        <v>1</v>
      </c>
      <c r="E18" s="38" t="s">
        <v>2</v>
      </c>
      <c r="F18" s="33"/>
      <c r="G18" s="33"/>
      <c r="H18" s="20">
        <f>SUM(H19)</f>
        <v>32673184</v>
      </c>
      <c r="I18" s="20">
        <f>SUM(I19)</f>
        <v>26130525.72</v>
      </c>
      <c r="J18" s="20">
        <f>SUM(J19)</f>
        <v>200000</v>
      </c>
      <c r="K18" s="20"/>
      <c r="L18" s="20">
        <f>J18</f>
        <v>200000</v>
      </c>
      <c r="M18" s="20"/>
      <c r="N18" s="43" t="s">
        <v>24</v>
      </c>
    </row>
    <row r="19" spans="2:14" ht="42.75" customHeight="1">
      <c r="B19" s="36">
        <v>1217461</v>
      </c>
      <c r="C19" s="36">
        <v>7461</v>
      </c>
      <c r="D19" s="25" t="s">
        <v>1</v>
      </c>
      <c r="E19" s="40" t="s">
        <v>2</v>
      </c>
      <c r="F19" s="22" t="s">
        <v>17</v>
      </c>
      <c r="G19" s="22" t="s">
        <v>29</v>
      </c>
      <c r="H19" s="23">
        <v>32673184</v>
      </c>
      <c r="I19" s="42">
        <v>26130525.72</v>
      </c>
      <c r="J19" s="34">
        <v>200000</v>
      </c>
      <c r="K19" s="34"/>
      <c r="L19" s="34">
        <f>J19</f>
        <v>200000</v>
      </c>
      <c r="M19" s="34"/>
      <c r="N19" s="43">
        <f t="shared" si="0"/>
        <v>200000</v>
      </c>
    </row>
    <row r="20" spans="2:14" ht="51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 t="s">
        <v>24</v>
      </c>
      <c r="N20" s="45"/>
    </row>
    <row r="21" spans="2:14" ht="12.7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</sheetData>
  <sheetProtection/>
  <autoFilter ref="B8:S19"/>
  <mergeCells count="2"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Анастасія Яблонська</cp:lastModifiedBy>
  <cp:lastPrinted>2022-09-13T10:54:21Z</cp:lastPrinted>
  <dcterms:created xsi:type="dcterms:W3CDTF">2011-12-26T08:50:57Z</dcterms:created>
  <dcterms:modified xsi:type="dcterms:W3CDTF">2022-09-16T07:32:39Z</dcterms:modified>
  <cp:category/>
  <cp:version/>
  <cp:contentType/>
  <cp:contentStatus/>
</cp:coreProperties>
</file>