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  d\Budzet 2022\Виконанняза 9-ть місяців 2022\"/>
    </mc:Choice>
  </mc:AlternateContent>
  <xr:revisionPtr revIDLastSave="0" documentId="13_ncr:1_{D31CD06A-BFFB-4F82-A776-B49E639C08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Аркуш1" sheetId="1" r:id="rId1"/>
    <sheet name="Аркуш1 (2)" sheetId="2" r:id="rId2"/>
    <sheet name="Аркуш1 (3)" sheetId="3" r:id="rId3"/>
  </sheets>
  <definedNames>
    <definedName name="_xlnm.Print_Titles" localSheetId="0">Аркуш1!$9:$10</definedName>
    <definedName name="_xlnm.Print_Titles" localSheetId="1">'Аркуш1 (2)'!$9:$10</definedName>
    <definedName name="_xlnm.Print_Titles" localSheetId="2">'Аркуш1 (3)'!$9:$10</definedName>
    <definedName name="_xlnm.Print_Area" localSheetId="0">Аркуш1!$A$1:$O$98</definedName>
    <definedName name="_xlnm.Print_Area" localSheetId="1">'Аркуш1 (2)'!$A$1:$E$105</definedName>
    <definedName name="_xlnm.Print_Area" localSheetId="2">'Аркуш1 (3)'!$A$1:$F$98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" i="1" l="1"/>
  <c r="O27" i="1"/>
  <c r="O28" i="1"/>
  <c r="O29" i="1"/>
  <c r="O46" i="1"/>
  <c r="H87" i="1"/>
  <c r="I46" i="1"/>
  <c r="I47" i="1"/>
  <c r="I28" i="1"/>
  <c r="I29" i="1"/>
  <c r="F31" i="3"/>
  <c r="F36" i="3"/>
  <c r="F49" i="3"/>
  <c r="F56" i="3"/>
  <c r="F61" i="3"/>
  <c r="F67" i="3"/>
  <c r="F86" i="3"/>
  <c r="F92" i="3"/>
  <c r="F14" i="3"/>
  <c r="F11" i="3"/>
  <c r="D92" i="3"/>
  <c r="C92" i="3"/>
  <c r="D86" i="3"/>
  <c r="C86" i="3"/>
  <c r="D67" i="3"/>
  <c r="C67" i="3"/>
  <c r="D61" i="3"/>
  <c r="C61" i="3"/>
  <c r="D56" i="3"/>
  <c r="C56" i="3"/>
  <c r="D49" i="3"/>
  <c r="C49" i="3"/>
  <c r="D36" i="3"/>
  <c r="C36" i="3"/>
  <c r="D31" i="3"/>
  <c r="C31" i="3"/>
  <c r="D14" i="3"/>
  <c r="C14" i="3"/>
  <c r="D11" i="3"/>
  <c r="C11" i="3"/>
  <c r="G102" i="1"/>
  <c r="N103" i="1"/>
  <c r="N92" i="1"/>
  <c r="N86" i="1"/>
  <c r="N67" i="1"/>
  <c r="N61" i="1"/>
  <c r="N56" i="1"/>
  <c r="N49" i="1"/>
  <c r="N36" i="1"/>
  <c r="N31" i="1"/>
  <c r="N14" i="1"/>
  <c r="N11" i="1"/>
  <c r="G92" i="1"/>
  <c r="G86" i="1"/>
  <c r="G67" i="1"/>
  <c r="G61" i="1"/>
  <c r="G56" i="1"/>
  <c r="G49" i="1"/>
  <c r="G36" i="1"/>
  <c r="G31" i="1"/>
  <c r="G14" i="1"/>
  <c r="G11" i="1"/>
  <c r="G99" i="2"/>
  <c r="E92" i="2"/>
  <c r="D92" i="2"/>
  <c r="G97" i="2"/>
  <c r="G95" i="2"/>
  <c r="G91" i="2"/>
  <c r="E86" i="2"/>
  <c r="G90" i="2"/>
  <c r="D86" i="2"/>
  <c r="G89" i="2"/>
  <c r="G88" i="2"/>
  <c r="G86" i="2"/>
  <c r="G85" i="2"/>
  <c r="G84" i="2"/>
  <c r="G79" i="2"/>
  <c r="G78" i="2"/>
  <c r="G77" i="2"/>
  <c r="G76" i="2"/>
  <c r="G75" i="2"/>
  <c r="G74" i="2"/>
  <c r="G72" i="2"/>
  <c r="E67" i="2"/>
  <c r="G71" i="2"/>
  <c r="D67" i="2"/>
  <c r="G70" i="2"/>
  <c r="G69" i="2"/>
  <c r="G67" i="2"/>
  <c r="G66" i="2"/>
  <c r="E61" i="2"/>
  <c r="G65" i="2"/>
  <c r="D61" i="2"/>
  <c r="G64" i="2"/>
  <c r="G62" i="2"/>
  <c r="G61" i="2"/>
  <c r="G60" i="2"/>
  <c r="E56" i="2"/>
  <c r="G59" i="2"/>
  <c r="D56" i="2"/>
  <c r="G58" i="2"/>
  <c r="G57" i="2"/>
  <c r="E49" i="2"/>
  <c r="G52" i="2"/>
  <c r="D49" i="2"/>
  <c r="G51" i="2"/>
  <c r="G49" i="2"/>
  <c r="G47" i="2"/>
  <c r="G46" i="2"/>
  <c r="G45" i="2"/>
  <c r="G44" i="2"/>
  <c r="G43" i="2"/>
  <c r="G42" i="2"/>
  <c r="G41" i="2"/>
  <c r="G40" i="2"/>
  <c r="E36" i="2"/>
  <c r="G39" i="2"/>
  <c r="D36" i="2"/>
  <c r="G38" i="2"/>
  <c r="G37" i="2"/>
  <c r="G36" i="2"/>
  <c r="G35" i="2"/>
  <c r="E31" i="2"/>
  <c r="G34" i="2"/>
  <c r="D31" i="2"/>
  <c r="G33" i="2"/>
  <c r="G28" i="2"/>
  <c r="G27" i="2"/>
  <c r="G26" i="2"/>
  <c r="G25" i="2"/>
  <c r="G24" i="2"/>
  <c r="G23" i="2"/>
  <c r="G22" i="2"/>
  <c r="G20" i="2"/>
  <c r="G19" i="2"/>
  <c r="G18" i="2"/>
  <c r="G17" i="2"/>
  <c r="G16" i="2"/>
  <c r="E14" i="2"/>
  <c r="G15" i="2"/>
  <c r="D14" i="2"/>
  <c r="G13" i="2"/>
  <c r="G12" i="2"/>
  <c r="E11" i="2"/>
  <c r="D11" i="2"/>
  <c r="C95" i="3" l="1"/>
  <c r="D95" i="3"/>
  <c r="N95" i="1"/>
  <c r="G95" i="1"/>
  <c r="G21" i="2"/>
  <c r="G53" i="2"/>
  <c r="G54" i="2"/>
  <c r="G55" i="2"/>
  <c r="G56" i="2"/>
  <c r="G68" i="2"/>
  <c r="G73" i="2"/>
  <c r="G82" i="2"/>
  <c r="D95" i="2"/>
  <c r="G98" i="2"/>
  <c r="E95" i="2"/>
  <c r="E100" i="2" l="1"/>
  <c r="G102" i="2"/>
  <c r="K53" i="1" l="1"/>
  <c r="K79" i="1"/>
  <c r="K74" i="1"/>
  <c r="K69" i="1"/>
  <c r="K64" i="1"/>
  <c r="K20" i="1"/>
  <c r="K15" i="1"/>
  <c r="I15" i="1"/>
  <c r="I16" i="1"/>
  <c r="L92" i="1"/>
  <c r="K92" i="1"/>
  <c r="J92" i="1"/>
  <c r="D92" i="1"/>
  <c r="E92" i="1"/>
  <c r="I92" i="1" s="1"/>
  <c r="C92" i="1"/>
  <c r="O45" i="1"/>
  <c r="O47" i="1"/>
  <c r="O48" i="1"/>
  <c r="O78" i="1"/>
  <c r="O82" i="1"/>
  <c r="O88" i="1"/>
  <c r="M88" i="1"/>
  <c r="O94" i="1"/>
  <c r="I88" i="1"/>
  <c r="I83" i="1"/>
  <c r="H83" i="1"/>
  <c r="F47" i="1"/>
  <c r="M82" i="1"/>
  <c r="Q82" i="1"/>
  <c r="M78" i="1"/>
  <c r="Q78" i="1"/>
  <c r="Q77" i="1"/>
  <c r="F88" i="1"/>
  <c r="H94" i="1"/>
  <c r="I94" i="1"/>
  <c r="F94" i="1"/>
  <c r="C49" i="1"/>
  <c r="D49" i="1"/>
  <c r="E49" i="1"/>
  <c r="K14" i="1" l="1"/>
  <c r="O77" i="1"/>
  <c r="M77" i="1"/>
  <c r="J36" i="1"/>
  <c r="O93" i="1" l="1"/>
  <c r="O92" i="1" s="1"/>
  <c r="O91" i="1"/>
  <c r="O90" i="1"/>
  <c r="O89" i="1"/>
  <c r="O87" i="1"/>
  <c r="O85" i="1"/>
  <c r="O84" i="1"/>
  <c r="O81" i="1"/>
  <c r="O80" i="1"/>
  <c r="O79" i="1"/>
  <c r="O76" i="1"/>
  <c r="O75" i="1"/>
  <c r="O74" i="1"/>
  <c r="O73" i="1"/>
  <c r="O72" i="1"/>
  <c r="O71" i="1"/>
  <c r="O70" i="1"/>
  <c r="O69" i="1"/>
  <c r="O68" i="1"/>
  <c r="O66" i="1"/>
  <c r="O65" i="1"/>
  <c r="O64" i="1"/>
  <c r="O63" i="1"/>
  <c r="O62" i="1"/>
  <c r="O60" i="1"/>
  <c r="O59" i="1"/>
  <c r="O58" i="1"/>
  <c r="O57" i="1"/>
  <c r="O55" i="1"/>
  <c r="O54" i="1"/>
  <c r="O53" i="1"/>
  <c r="O52" i="1"/>
  <c r="O51" i="1"/>
  <c r="O50" i="1"/>
  <c r="O44" i="1"/>
  <c r="O43" i="1"/>
  <c r="O42" i="1"/>
  <c r="O41" i="1"/>
  <c r="O40" i="1"/>
  <c r="O39" i="1"/>
  <c r="O38" i="1"/>
  <c r="O37" i="1"/>
  <c r="O35" i="1"/>
  <c r="O34" i="1"/>
  <c r="O33" i="1"/>
  <c r="O32" i="1"/>
  <c r="O30" i="1"/>
  <c r="O25" i="1"/>
  <c r="O24" i="1"/>
  <c r="O23" i="1"/>
  <c r="O22" i="1"/>
  <c r="O21" i="1"/>
  <c r="O20" i="1"/>
  <c r="O19" i="1"/>
  <c r="O18" i="1"/>
  <c r="O17" i="1"/>
  <c r="O16" i="1"/>
  <c r="O13" i="1"/>
  <c r="O12" i="1"/>
  <c r="M19" i="1" l="1"/>
  <c r="M22" i="1"/>
  <c r="M27" i="1"/>
  <c r="M55" i="1"/>
  <c r="M62" i="1"/>
  <c r="M66" i="1"/>
  <c r="M75" i="1"/>
  <c r="M76" i="1"/>
  <c r="M81" i="1"/>
  <c r="M89" i="1"/>
  <c r="Q12" i="1"/>
  <c r="M69" i="1"/>
  <c r="K86" i="1"/>
  <c r="Q13" i="1"/>
  <c r="Q17" i="1"/>
  <c r="Q19" i="1"/>
  <c r="Q21" i="1"/>
  <c r="Q22" i="1"/>
  <c r="Q23" i="1"/>
  <c r="Q25" i="1"/>
  <c r="Q26" i="1"/>
  <c r="Q27" i="1"/>
  <c r="Q30" i="1"/>
  <c r="Q32" i="1"/>
  <c r="Q33" i="1"/>
  <c r="Q34" i="1"/>
  <c r="Q37" i="1"/>
  <c r="Q38" i="1"/>
  <c r="Q39" i="1"/>
  <c r="Q40" i="1"/>
  <c r="Q41" i="1"/>
  <c r="Q42" i="1"/>
  <c r="Q43" i="1"/>
  <c r="Q44" i="1"/>
  <c r="Q45" i="1"/>
  <c r="Q48" i="1"/>
  <c r="Q54" i="1"/>
  <c r="Q55" i="1"/>
  <c r="Q57" i="1"/>
  <c r="Q58" i="1"/>
  <c r="Q60" i="1"/>
  <c r="Q62" i="1"/>
  <c r="Q63" i="1"/>
  <c r="Q65" i="1"/>
  <c r="Q66" i="1"/>
  <c r="Q68" i="1"/>
  <c r="Q69" i="1"/>
  <c r="Q73" i="1"/>
  <c r="Q75" i="1"/>
  <c r="Q76" i="1"/>
  <c r="Q80" i="1"/>
  <c r="Q81" i="1"/>
  <c r="Q85" i="1"/>
  <c r="Q87" i="1"/>
  <c r="Q89" i="1"/>
  <c r="Q90" i="1"/>
  <c r="Q91" i="1"/>
  <c r="Q93" i="1"/>
  <c r="M70" i="1"/>
  <c r="M74" i="1"/>
  <c r="M72" i="1"/>
  <c r="Q71" i="1"/>
  <c r="K61" i="1"/>
  <c r="M84" i="1"/>
  <c r="Q79" i="1"/>
  <c r="M51" i="1"/>
  <c r="K56" i="1"/>
  <c r="Q16" i="1"/>
  <c r="Q15" i="1"/>
  <c r="K31" i="1"/>
  <c r="M52" i="1"/>
  <c r="M24" i="1"/>
  <c r="M53" i="1"/>
  <c r="M20" i="1"/>
  <c r="H15" i="1"/>
  <c r="H16" i="1"/>
  <c r="H17" i="1"/>
  <c r="I17" i="1"/>
  <c r="I18" i="1"/>
  <c r="H19" i="1"/>
  <c r="I19" i="1"/>
  <c r="H20" i="1"/>
  <c r="I20" i="1"/>
  <c r="I21" i="1"/>
  <c r="H22" i="1"/>
  <c r="I22" i="1"/>
  <c r="H23" i="1"/>
  <c r="I23" i="1"/>
  <c r="H24" i="1"/>
  <c r="I24" i="1"/>
  <c r="H25" i="1"/>
  <c r="I25" i="1"/>
  <c r="I26" i="1"/>
  <c r="I27" i="1"/>
  <c r="H30" i="1"/>
  <c r="I30" i="1"/>
  <c r="H32" i="1"/>
  <c r="I32" i="1"/>
  <c r="H33" i="1"/>
  <c r="I33" i="1"/>
  <c r="H34" i="1"/>
  <c r="I34" i="1"/>
  <c r="H35" i="1"/>
  <c r="I35" i="1"/>
  <c r="H37" i="1"/>
  <c r="I37" i="1"/>
  <c r="H38" i="1"/>
  <c r="I38" i="1"/>
  <c r="I39" i="1"/>
  <c r="H40" i="1"/>
  <c r="I40" i="1"/>
  <c r="I41" i="1"/>
  <c r="H42" i="1"/>
  <c r="I42" i="1"/>
  <c r="I43" i="1"/>
  <c r="H44" i="1"/>
  <c r="I44" i="1"/>
  <c r="H45" i="1"/>
  <c r="I45" i="1"/>
  <c r="H48" i="1"/>
  <c r="I48" i="1"/>
  <c r="H50" i="1"/>
  <c r="I50" i="1"/>
  <c r="H51" i="1"/>
  <c r="I51" i="1"/>
  <c r="H53" i="1"/>
  <c r="I53" i="1"/>
  <c r="H54" i="1"/>
  <c r="I54" i="1"/>
  <c r="H55" i="1"/>
  <c r="I55" i="1"/>
  <c r="H57" i="1"/>
  <c r="I57" i="1"/>
  <c r="H58" i="1"/>
  <c r="I58" i="1"/>
  <c r="H59" i="1"/>
  <c r="I59" i="1"/>
  <c r="H60" i="1"/>
  <c r="I60" i="1"/>
  <c r="H62" i="1"/>
  <c r="I62" i="1"/>
  <c r="H64" i="1"/>
  <c r="I64" i="1"/>
  <c r="H65" i="1"/>
  <c r="I65" i="1"/>
  <c r="H66" i="1"/>
  <c r="I66" i="1"/>
  <c r="I68" i="1"/>
  <c r="H79" i="1"/>
  <c r="I79" i="1"/>
  <c r="I80" i="1"/>
  <c r="H85" i="1"/>
  <c r="I85" i="1"/>
  <c r="I87" i="1"/>
  <c r="I90" i="1"/>
  <c r="I91" i="1"/>
  <c r="H93" i="1"/>
  <c r="I93" i="1"/>
  <c r="H12" i="1"/>
  <c r="I12" i="1"/>
  <c r="H13" i="1"/>
  <c r="I13" i="1"/>
  <c r="F12" i="1"/>
  <c r="F13" i="1"/>
  <c r="F15" i="1"/>
  <c r="F16" i="1"/>
  <c r="F17" i="1"/>
  <c r="F19" i="1"/>
  <c r="F20" i="1"/>
  <c r="F22" i="1"/>
  <c r="F23" i="1"/>
  <c r="F24" i="1"/>
  <c r="F25" i="1"/>
  <c r="F27" i="1"/>
  <c r="F30" i="1"/>
  <c r="F32" i="1"/>
  <c r="F33" i="1"/>
  <c r="F34" i="1"/>
  <c r="F35" i="1"/>
  <c r="F37" i="1"/>
  <c r="F38" i="1"/>
  <c r="F39" i="1"/>
  <c r="F40" i="1"/>
  <c r="F42" i="1"/>
  <c r="F44" i="1"/>
  <c r="F45" i="1"/>
  <c r="F48" i="1"/>
  <c r="F50" i="1"/>
  <c r="F51" i="1"/>
  <c r="F53" i="1"/>
  <c r="F55" i="1"/>
  <c r="F57" i="1"/>
  <c r="F58" i="1"/>
  <c r="F59" i="1"/>
  <c r="F60" i="1"/>
  <c r="F62" i="1"/>
  <c r="F64" i="1"/>
  <c r="F65" i="1"/>
  <c r="F66" i="1"/>
  <c r="F85" i="1"/>
  <c r="F87" i="1"/>
  <c r="F90" i="1"/>
  <c r="F91" i="1"/>
  <c r="F93" i="1"/>
  <c r="D86" i="1"/>
  <c r="E86" i="1"/>
  <c r="J86" i="1"/>
  <c r="L86" i="1"/>
  <c r="M86" i="1" s="1"/>
  <c r="O86" i="1"/>
  <c r="C86" i="1"/>
  <c r="D67" i="1"/>
  <c r="E67" i="1"/>
  <c r="J67" i="1"/>
  <c r="L67" i="1"/>
  <c r="O67" i="1"/>
  <c r="C67" i="1"/>
  <c r="D61" i="1"/>
  <c r="E61" i="1"/>
  <c r="J61" i="1"/>
  <c r="Q61" i="1" s="1"/>
  <c r="L61" i="1"/>
  <c r="O61" i="1"/>
  <c r="C61" i="1"/>
  <c r="D56" i="1"/>
  <c r="E56" i="1"/>
  <c r="J56" i="1"/>
  <c r="Q56" i="1" s="1"/>
  <c r="L56" i="1"/>
  <c r="O56" i="1"/>
  <c r="C56" i="1"/>
  <c r="J49" i="1"/>
  <c r="L49" i="1"/>
  <c r="O49" i="1"/>
  <c r="O36" i="1"/>
  <c r="D36" i="1"/>
  <c r="E36" i="1"/>
  <c r="K36" i="1"/>
  <c r="L36" i="1"/>
  <c r="C36" i="1"/>
  <c r="D31" i="1"/>
  <c r="E31" i="1"/>
  <c r="J31" i="1"/>
  <c r="Q31" i="1" s="1"/>
  <c r="L31" i="1"/>
  <c r="M31" i="1" s="1"/>
  <c r="O31" i="1"/>
  <c r="C31" i="1"/>
  <c r="J11" i="1"/>
  <c r="L11" i="1"/>
  <c r="O11" i="1"/>
  <c r="J14" i="1"/>
  <c r="D14" i="1"/>
  <c r="E14" i="1"/>
  <c r="C14" i="1"/>
  <c r="D11" i="1"/>
  <c r="D95" i="1" s="1"/>
  <c r="E11" i="1"/>
  <c r="C11" i="1"/>
  <c r="C95" i="1" s="1"/>
  <c r="J95" i="1" l="1"/>
  <c r="J102" i="1" s="1"/>
  <c r="H11" i="1"/>
  <c r="E95" i="1"/>
  <c r="M50" i="1"/>
  <c r="K49" i="1"/>
  <c r="M61" i="1"/>
  <c r="M56" i="1"/>
  <c r="Q92" i="1"/>
  <c r="Q36" i="1"/>
  <c r="Q86" i="1"/>
  <c r="Q74" i="1"/>
  <c r="Q72" i="1"/>
  <c r="Q70" i="1"/>
  <c r="Q59" i="1"/>
  <c r="Q53" i="1"/>
  <c r="Q51" i="1"/>
  <c r="Q35" i="1"/>
  <c r="M79" i="1"/>
  <c r="M16" i="1"/>
  <c r="L14" i="1"/>
  <c r="L95" i="1" s="1"/>
  <c r="L102" i="1" s="1"/>
  <c r="O15" i="1"/>
  <c r="O14" i="1" s="1"/>
  <c r="Q84" i="1"/>
  <c r="Q64" i="1"/>
  <c r="Q52" i="1"/>
  <c r="Q50" i="1"/>
  <c r="Q24" i="1"/>
  <c r="Q20" i="1"/>
  <c r="Q18" i="1"/>
  <c r="M64" i="1"/>
  <c r="M59" i="1"/>
  <c r="M35" i="1"/>
  <c r="M15" i="1"/>
  <c r="M12" i="1"/>
  <c r="H14" i="1"/>
  <c r="K11" i="1"/>
  <c r="K67" i="1"/>
  <c r="Q67" i="1" s="1"/>
  <c r="Q14" i="1"/>
  <c r="Q49" i="1"/>
  <c r="H31" i="1"/>
  <c r="H56" i="1"/>
  <c r="H61" i="1"/>
  <c r="H67" i="1"/>
  <c r="H86" i="1"/>
  <c r="H36" i="1"/>
  <c r="H49" i="1"/>
  <c r="F56" i="1"/>
  <c r="I61" i="1"/>
  <c r="I67" i="1"/>
  <c r="F67" i="1"/>
  <c r="I86" i="1"/>
  <c r="O95" i="1"/>
  <c r="H92" i="1"/>
  <c r="F31" i="1"/>
  <c r="I56" i="1"/>
  <c r="I49" i="1"/>
  <c r="I36" i="1"/>
  <c r="I31" i="1"/>
  <c r="I14" i="1"/>
  <c r="I11" i="1"/>
  <c r="I95" i="1" s="1"/>
  <c r="F49" i="1"/>
  <c r="F11" i="1"/>
  <c r="F92" i="1"/>
  <c r="F86" i="1"/>
  <c r="F61" i="1"/>
  <c r="F36" i="1"/>
  <c r="F14" i="1"/>
  <c r="K95" i="1" l="1"/>
  <c r="K102" i="1" s="1"/>
  <c r="M11" i="1"/>
  <c r="Q95" i="1"/>
  <c r="M14" i="1"/>
  <c r="M67" i="1"/>
  <c r="M49" i="1"/>
  <c r="H95" i="1"/>
  <c r="F95" i="1"/>
  <c r="M95" i="1" l="1"/>
</calcChain>
</file>

<file path=xl/sharedStrings.xml><?xml version="1.0" encoding="utf-8"?>
<sst xmlns="http://schemas.openxmlformats.org/spreadsheetml/2006/main" count="614" uniqueCount="196">
  <si>
    <t>Загальний фонд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</si>
  <si>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</si>
  <si>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</si>
  <si>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</si>
  <si>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</si>
  <si>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</si>
  <si>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</si>
  <si>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</si>
  <si>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</si>
  <si>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</si>
  <si>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</si>
  <si>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</si>
  <si>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</si>
  <si>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</si>
  <si>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</si>
  <si>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</si>
  <si>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</si>
  <si>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1130</t>
  </si>
  <si>
    <t>Методичне забезпечення діяльності закладів освіти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</si>
  <si>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</si>
  <si>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</si>
  <si>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</si>
  <si>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</si>
  <si>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</si>
  <si>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</si>
  <si>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</si>
  <si>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</si>
  <si>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</si>
  <si>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</si>
  <si>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</si>
  <si>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</si>
  <si>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</si>
  <si>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</si>
  <si>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</si>
  <si>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</si>
  <si>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</si>
  <si>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</si>
  <si>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</si>
  <si>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</si>
  <si>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</si>
  <si>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</si>
  <si>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</si>
  <si>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</si>
  <si>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</si>
  <si>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</si>
  <si>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</si>
  <si>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</si>
  <si>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</si>
  <si>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</si>
  <si>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</si>
  <si>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</si>
  <si>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</si>
  <si>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</si>
  <si>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</si>
  <si>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</si>
  <si>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</si>
  <si>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</si>
  <si>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</si>
  <si>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</si>
  <si>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</si>
  <si>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</si>
  <si>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</si>
  <si>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</si>
  <si>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</si>
  <si>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</si>
  <si>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</si>
  <si>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</si>
  <si>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</si>
  <si>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</si>
  <si>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</si>
  <si>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</si>
  <si>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</si>
  <si>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</si>
  <si>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</si>
  <si>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</si>
  <si>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</si>
  <si>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</si>
  <si>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</si>
  <si>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</si>
  <si>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</si>
  <si>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</si>
  <si>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</si>
  <si>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</si>
  <si>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</si>
  <si>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</si>
  <si>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</si>
  <si>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</si>
  <si>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</si>
  <si>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</si>
  <si>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</si>
  <si>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</si>
  <si>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</si>
  <si>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6071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</si>
  <si>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</si>
  <si>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</si>
  <si>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</si>
  <si>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</si>
  <si>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</si>
  <si>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</si>
  <si>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</si>
  <si>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</si>
  <si>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7622</t>
  </si>
  <si>
    <t>Реалізація програм і заходів в галузі туризму та курортів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</si>
  <si>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</si>
  <si>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</si>
  <si>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</si>
  <si>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</si>
  <si>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</si>
  <si>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</si>
  <si>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8600</t>
  </si>
  <si>
    <t>Обслуговування місцевого боргу</t>
  </si>
  <si>
    <t>8710</t>
  </si>
  <si>
    <t>Резервний фонд місцевого бюджету</t>
  </si>
  <si>
    <t>9000</t>
  </si>
  <si>
    <t>Міжбюджетні трансферти</t>
  </si>
  <si>
    <t>9110</t>
  </si>
  <si>
    <t>Реверсна дотація</t>
  </si>
  <si>
    <t xml:space="preserve"> </t>
  </si>
  <si>
    <t xml:space="preserve">Усього </t>
  </si>
  <si>
    <t>0100</t>
  </si>
  <si>
    <t>Державне управління</t>
  </si>
  <si>
    <t>Код ТПКВКМБ / 
ТКВКБМС</t>
  </si>
  <si>
    <t>Назва коду ТПКВКМБ/ТКВКБМС</t>
  </si>
  <si>
    <t>Спеціальний фонд</t>
  </si>
  <si>
    <t>4040</t>
  </si>
  <si>
    <t>Забезпечення діяльності музеїв i виставок</t>
  </si>
  <si>
    <t>6015</t>
  </si>
  <si>
    <t>Забезпечення надійної та безперебійної експлуатації ліфтів</t>
  </si>
  <si>
    <t>7310</t>
  </si>
  <si>
    <t>7321</t>
  </si>
  <si>
    <t>7322</t>
  </si>
  <si>
    <t>7324</t>
  </si>
  <si>
    <t>7325</t>
  </si>
  <si>
    <t>7330</t>
  </si>
  <si>
    <t>7340</t>
  </si>
  <si>
    <t>7350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</si>
  <si>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</si>
  <si>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</si>
  <si>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7650</t>
  </si>
  <si>
    <t>Проведення експертної грошової оцінки земельної ділянки чи права на неї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</si>
  <si>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</si>
  <si>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</si>
  <si>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</si>
  <si>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</si>
  <si>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Керуючий справами виконавчого комітету</t>
  </si>
  <si>
    <t>тис. грн.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</si>
  <si>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</si>
  <si>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Членські внески до асоціацій органів місцевого самоврядування</t>
  </si>
  <si>
    <t>Субвенція з місцевого бюджету державному бюджету на виконання програм соціально-економічного розвитку регіонів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</si>
  <si>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</si>
  <si>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</si>
  <si>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8240</t>
  </si>
  <si>
    <t>Заходи та роботи з територіальної оборони</t>
  </si>
  <si>
    <t>9800</t>
  </si>
  <si>
    <t>Затверджено бюджетом на 2022 рік з урахуванням змін</t>
  </si>
  <si>
    <t>7351</t>
  </si>
  <si>
    <t>Розроблення комплексних планів просторового розвитку територій територіальних громад</t>
  </si>
  <si>
    <t>7441</t>
  </si>
  <si>
    <t>Утримання та розвиток мостів/шляхопроводів</t>
  </si>
  <si>
    <t>7670</t>
  </si>
  <si>
    <t>Внески до статутного капіталу суб`єктів господарювання</t>
  </si>
  <si>
    <t>Відхилення +/- (2022 до 2021 р.)</t>
  </si>
  <si>
    <t>Затверджено розписом на 2022 рік з урахуванням змін</t>
  </si>
  <si>
    <t>кошторисні призначення за 2022 рік з урахуванням змін</t>
  </si>
  <si>
    <t>%, виконання 
січень-червень 
2022  року 
до кошторисних призначень</t>
  </si>
  <si>
    <t>Додаток 2
до рішення виконавчого комітету
___________ 2022  № ___</t>
  </si>
  <si>
    <t>Олександр ЛЕНДЄЛ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</si>
  <si>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</si>
  <si>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</si>
  <si>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</si>
  <si>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 установ та закладів культури</t>
  </si>
  <si>
    <t>Будівництво  споруд, установ та закладів фізичної культури і спорту</t>
  </si>
  <si>
    <t>Будівництво  інших об`єктів комунальної власності</t>
  </si>
  <si>
    <t>Затверджено розписом на січень - вересень 2022 року з урахуванням змін</t>
  </si>
  <si>
    <t>Виконано за  січень-вересен 2022 року</t>
  </si>
  <si>
    <t xml:space="preserve"> % виконання за січень-вересень  2022 року</t>
  </si>
  <si>
    <t>виконано за 
січень - вересень
   2022  рік</t>
  </si>
  <si>
    <t>Дані про виконання видаткової частини бюджету Мукачівської міської територіальної громади  за січень-вересень 2021 року</t>
  </si>
  <si>
    <t>Виконано за  січень-вересень 2021 року</t>
  </si>
  <si>
    <t>виконано за 
січень - вересень
   2021 рік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</si>
  <si>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</si>
  <si>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</si>
  <si>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</si>
  <si>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</si>
  <si>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3210</t>
  </si>
  <si>
    <t>3221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</si>
  <si>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внасл</t>
  </si>
  <si>
    <t>Будівництво-1 об`єктів житлово-комунального господарства</t>
  </si>
  <si>
    <t>Будівництво-1 освітніх установ та закладів</t>
  </si>
  <si>
    <t>Будівництво-1 медичних установ та закладів</t>
  </si>
  <si>
    <t>Будівництво-1 установ та закладів культури</t>
  </si>
  <si>
    <t>Будівництво-1 споруд, установ та закладів фізичної культури і спорту</t>
  </si>
  <si>
    <t>Будівництво-1 інших об`єктів комунальної власності</t>
  </si>
  <si>
    <t>Керуючий справами виконавчого комітету Мукачівської міської ради</t>
  </si>
  <si>
    <t>Дані про виконання видаткової частини бюджету Мукачівської міської територіальної громади  за січень-вересень 2022 року</t>
  </si>
  <si>
    <t xml:space="preserve"> % виконання до січень-вересень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</si>
</sst>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00"/>
    <numFmt numFmtId="167" formatCode="0.0"/>
  </numFmts>
  <fonts count="15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4" fillId="0" borderId="0"/>
    <xf numFmtId="0" fontId="3" fillId="0" borderId="0"/>
    <xf numFmtId="0" fontId="14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66" fontId="0" fillId="0" borderId="0" xfId="0" applyNumberFormat="1"/>
    <xf numFmtId="0" fontId="5" fillId="0" borderId="1" xfId="0" quotePrefix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/>
    <xf numFmtId="164" fontId="4" fillId="0" borderId="0" xfId="2" applyNumberFormat="1" applyFont="1"/>
    <xf numFmtId="0" fontId="5" fillId="0" borderId="0" xfId="0" applyFont="1"/>
    <xf numFmtId="0" fontId="9" fillId="3" borderId="0" xfId="3" applyFont="1" applyFill="1"/>
    <xf numFmtId="164" fontId="10" fillId="0" borderId="0" xfId="2" applyNumberFormat="1" applyFont="1"/>
    <xf numFmtId="0" fontId="10" fillId="0" borderId="0" xfId="2" applyFont="1"/>
    <xf numFmtId="0" fontId="4" fillId="0" borderId="0" xfId="2" applyFont="1"/>
    <xf numFmtId="164" fontId="4" fillId="0" borderId="0" xfId="2" applyNumberFormat="1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5" fillId="0" borderId="2" xfId="0" applyFont="1" applyBorder="1"/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0" fillId="5" borderId="0" xfId="0" applyFill="1"/>
    <xf numFmtId="164" fontId="10" fillId="5" borderId="0" xfId="2" applyNumberFormat="1" applyFont="1" applyFill="1"/>
    <xf numFmtId="0" fontId="12" fillId="0" borderId="1" xfId="4" applyFont="1" applyBorder="1" applyAlignment="1">
      <alignment vertical="center" wrapText="1"/>
    </xf>
    <xf numFmtId="0" fontId="12" fillId="0" borderId="1" xfId="4" applyFont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164" fontId="0" fillId="0" borderId="0" xfId="0" applyNumberFormat="1"/>
    <xf numFmtId="0" fontId="12" fillId="0" borderId="1" xfId="5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2" fillId="0" borderId="1" xfId="5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0" borderId="1" xfId="7" applyNumberFormat="1" applyFont="1" applyBorder="1" applyAlignment="1">
      <alignment horizontal="center" vertical="center"/>
    </xf>
    <xf numFmtId="0" fontId="12" fillId="0" borderId="1" xfId="5" applyFont="1" applyBorder="1" applyAlignment="1">
      <alignment horizontal="left" vertical="center" wrapText="1"/>
    </xf>
    <xf numFmtId="0" fontId="12" fillId="0" borderId="1" xfId="7" applyFont="1" applyBorder="1" applyAlignment="1">
      <alignment horizontal="center" vertical="center"/>
    </xf>
    <xf numFmtId="0" fontId="12" fillId="0" borderId="1" xfId="7" applyFont="1" applyBorder="1" applyAlignment="1">
      <alignment horizontal="left" vertical="center" wrapText="1"/>
    </xf>
    <xf numFmtId="164" fontId="12" fillId="2" borderId="1" xfId="5" applyNumberFormat="1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horizontal="left" vertical="center" wrapText="1"/>
    </xf>
    <xf numFmtId="0" fontId="0" fillId="2" borderId="0" xfId="0" applyFill="1"/>
    <xf numFmtId="166" fontId="0" fillId="2" borderId="0" xfId="0" applyNumberFormat="1" applyFill="1"/>
    <xf numFmtId="0" fontId="5" fillId="5" borderId="1" xfId="0" quotePrefix="1" applyFont="1" applyFill="1" applyBorder="1" applyAlignment="1">
      <alignment horizontal="center" vertical="center" wrapText="1"/>
    </xf>
    <xf numFmtId="167" fontId="0" fillId="0" borderId="0" xfId="0" applyNumberFormat="1"/>
    <xf numFmtId="167" fontId="0" fillId="5" borderId="0" xfId="0" applyNumberFormat="1" applyFill="1"/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12" fillId="2" borderId="1" xfId="4" applyNumberFormat="1" applyFont="1" applyFill="1" applyBorder="1" applyAlignment="1">
      <alignment horizontal="center" vertical="center"/>
    </xf>
    <xf numFmtId="165" fontId="0" fillId="2" borderId="0" xfId="1" applyNumberFormat="1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2" fillId="2" borderId="1" xfId="7" applyFont="1" applyFill="1" applyBorder="1" applyAlignment="1">
      <alignment horizontal="center" vertical="center"/>
    </xf>
    <xf numFmtId="0" fontId="12" fillId="2" borderId="1" xfId="7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vertical="center" wrapText="1"/>
    </xf>
    <xf numFmtId="0" fontId="12" fillId="2" borderId="1" xfId="5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</cellXfs>
  <cellStyles count="8">
    <cellStyle name="Відсотковий" xfId="1" builtinId="5"/>
    <cellStyle name="Звичайний" xfId="0" builtinId="0"/>
    <cellStyle name="Звичайний 2" xfId="2" xr:uid="{00000000-0005-0000-0000-000000000000}"/>
    <cellStyle name="Звичайний 2 2" xfId="4" xr:uid="{6D931FB7-CD03-405B-939D-AAD386D3EB9A}"/>
    <cellStyle name="Звичайний 2 2 2" xfId="7" xr:uid="{52C755BD-E883-4F8D-9547-F0E9980F49F7}"/>
    <cellStyle name="Звичайний 2 3" xfId="5" xr:uid="{4EB3A92B-1CE3-4064-AF03-CAAD22503589}"/>
    <cellStyle name="Звичайний 2 4" xfId="6" xr:uid="{D4879D07-3719-4552-960C-6802F50CFC27}"/>
    <cellStyle name="Обычный_ZV1PIV98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3"/>
  <sheetViews>
    <sheetView tabSelected="1" view="pageBreakPreview" zoomScaleNormal="85" zoomScaleSheetLayoutView="100" workbookViewId="0">
      <pane xSplit="2" ySplit="11" topLeftCell="K12" activePane="bottomRight" state="frozen"/>
      <selection pane="topRight" activeCell="C1" sqref="C1"/>
      <selection pane="bottomLeft" activeCell="A11" sqref="A11"/>
      <selection pane="bottomRight" activeCell="A4" sqref="A4:O7"/>
    </sheetView>
  </sheetViews>
  <sheetFormatPr defaultRowHeight="12.75" x14ac:dyDescent="0.2"/>
  <cols>
    <col min="1" max="1" width="10.7109375" customWidth="1"/>
    <col min="2" max="2" width="50.7109375" customWidth="1"/>
    <col min="3" max="3" width="20" customWidth="1"/>
    <col min="4" max="4" width="21.7109375" customWidth="1"/>
    <col min="5" max="5" width="18" customWidth="1"/>
    <col min="6" max="6" width="17.28515625" customWidth="1"/>
    <col min="7" max="7" width="17.42578125" style="25" customWidth="1"/>
    <col min="8" max="8" width="16.5703125" customWidth="1"/>
    <col min="9" max="9" width="18.7109375" customWidth="1"/>
    <col min="10" max="11" width="18" customWidth="1"/>
    <col min="12" max="12" width="16.85546875" customWidth="1"/>
    <col min="13" max="13" width="20.7109375" customWidth="1"/>
    <col min="14" max="14" width="13" customWidth="1"/>
    <col min="15" max="15" width="15.85546875" customWidth="1"/>
  </cols>
  <sheetData>
    <row r="1" spans="1:17" ht="12.75" customHeight="1" x14ac:dyDescent="0.2">
      <c r="A1" s="10"/>
      <c r="B1" s="10"/>
      <c r="C1" s="10"/>
      <c r="D1" s="10"/>
      <c r="G1" s="49"/>
      <c r="H1" s="49"/>
      <c r="I1" s="49"/>
      <c r="J1" s="16"/>
      <c r="M1" s="70" t="s">
        <v>165</v>
      </c>
      <c r="N1" s="70"/>
      <c r="O1" s="70"/>
    </row>
    <row r="2" spans="1:17" x14ac:dyDescent="0.2">
      <c r="A2" s="10"/>
      <c r="B2" s="10"/>
      <c r="C2" s="10"/>
      <c r="D2" s="10"/>
      <c r="G2" s="49"/>
      <c r="H2" s="49"/>
      <c r="I2" s="49"/>
      <c r="J2" s="16"/>
      <c r="M2" s="70"/>
      <c r="N2" s="70"/>
      <c r="O2" s="70"/>
    </row>
    <row r="3" spans="1:17" x14ac:dyDescent="0.2">
      <c r="A3" s="10"/>
      <c r="B3" s="10"/>
      <c r="C3" s="10"/>
      <c r="D3" s="10"/>
      <c r="G3" s="49"/>
      <c r="H3" s="49"/>
      <c r="I3" s="49"/>
      <c r="J3" s="16"/>
      <c r="M3" s="70"/>
      <c r="N3" s="70"/>
      <c r="O3" s="70"/>
    </row>
    <row r="4" spans="1:17" ht="12.75" customHeight="1" x14ac:dyDescent="0.2">
      <c r="A4" s="50" t="s">
        <v>194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7" ht="12.7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7" ht="18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7" ht="12.75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7" ht="14.25" customHeight="1" x14ac:dyDescent="0.2">
      <c r="A8" s="18"/>
      <c r="B8" s="18"/>
      <c r="C8" s="10"/>
      <c r="D8" s="10"/>
      <c r="E8" s="10"/>
      <c r="F8" s="17"/>
      <c r="G8"/>
      <c r="I8" s="17"/>
      <c r="O8" s="17" t="s">
        <v>145</v>
      </c>
    </row>
    <row r="9" spans="1:17" ht="14.25" customHeight="1" x14ac:dyDescent="0.2">
      <c r="A9" s="52" t="s">
        <v>121</v>
      </c>
      <c r="B9" s="52" t="s">
        <v>122</v>
      </c>
      <c r="C9" s="51" t="s">
        <v>0</v>
      </c>
      <c r="D9" s="51"/>
      <c r="E9" s="51"/>
      <c r="F9" s="51"/>
      <c r="G9" s="51"/>
      <c r="H9" s="51"/>
      <c r="I9" s="51"/>
      <c r="J9" s="51" t="s">
        <v>123</v>
      </c>
      <c r="K9" s="51"/>
      <c r="L9" s="51"/>
      <c r="M9" s="51"/>
      <c r="N9" s="51"/>
      <c r="O9" s="51"/>
    </row>
    <row r="10" spans="1:17" s="1" customFormat="1" ht="91.5" customHeight="1" x14ac:dyDescent="0.2">
      <c r="A10" s="52"/>
      <c r="B10" s="52"/>
      <c r="C10" s="33" t="s">
        <v>154</v>
      </c>
      <c r="D10" s="33" t="s">
        <v>173</v>
      </c>
      <c r="E10" s="33" t="s">
        <v>174</v>
      </c>
      <c r="F10" s="33" t="s">
        <v>175</v>
      </c>
      <c r="G10" s="33" t="s">
        <v>178</v>
      </c>
      <c r="H10" s="24" t="s">
        <v>195</v>
      </c>
      <c r="I10" s="24" t="s">
        <v>161</v>
      </c>
      <c r="J10" s="33" t="s">
        <v>162</v>
      </c>
      <c r="K10" s="33" t="s">
        <v>163</v>
      </c>
      <c r="L10" s="33" t="s">
        <v>176</v>
      </c>
      <c r="M10" s="33" t="s">
        <v>164</v>
      </c>
      <c r="N10" s="33" t="s">
        <v>179</v>
      </c>
      <c r="O10" s="24" t="s">
        <v>161</v>
      </c>
    </row>
    <row r="11" spans="1:17" s="1" customFormat="1" ht="24" customHeight="1" x14ac:dyDescent="0.2">
      <c r="A11" s="19" t="s">
        <v>119</v>
      </c>
      <c r="B11" s="20" t="s">
        <v>120</v>
      </c>
      <c r="C11" s="21">
        <f>SUM(C12:C13)</f>
        <v>109655.02</v>
      </c>
      <c r="D11" s="21">
        <f>SUM(D12:D13)</f>
        <v>86797.907999999981</v>
      </c>
      <c r="E11" s="21">
        <f>SUM(E12:E13)</f>
        <v>81362.444570000021</v>
      </c>
      <c r="F11" s="22">
        <f>E11/D11</f>
        <v>0.93737794429331223</v>
      </c>
      <c r="G11" s="21">
        <f>SUM(G12:G13)</f>
        <v>73741.442670000004</v>
      </c>
      <c r="H11" s="22">
        <f>E11/G11</f>
        <v>1.1033476105709612</v>
      </c>
      <c r="I11" s="21">
        <f>E11-G11</f>
        <v>7621.0019000000175</v>
      </c>
      <c r="J11" s="21">
        <f>SUM(J12:J13)</f>
        <v>3252.7689999999998</v>
      </c>
      <c r="K11" s="21">
        <f>SUM(K12:K13)</f>
        <v>2910.30953</v>
      </c>
      <c r="L11" s="21">
        <f>SUM(L12:L13)</f>
        <v>1153.5100600000003</v>
      </c>
      <c r="M11" s="22">
        <f>L11/K11</f>
        <v>0.39635305046058117</v>
      </c>
      <c r="N11" s="21">
        <f>SUM(N12:N13)</f>
        <v>2947.1677700000009</v>
      </c>
      <c r="O11" s="21">
        <f>SUM(O12:O13)</f>
        <v>-1793.6577100000006</v>
      </c>
    </row>
    <row r="12" spans="1:17" ht="34.5" customHeight="1" x14ac:dyDescent="0.2">
      <c r="A12" s="4" t="s">
        <v>1</v>
      </c>
      <c r="B12" s="7" t="s">
        <v>2</v>
      </c>
      <c r="C12" s="36">
        <v>107557.02</v>
      </c>
      <c r="D12" s="36">
        <v>85551.36599999998</v>
      </c>
      <c r="E12" s="36">
        <v>80681.070200000016</v>
      </c>
      <c r="F12" s="23">
        <f t="shared" ref="F12:F94" si="0">E12/D12</f>
        <v>0.94307167696188554</v>
      </c>
      <c r="G12" s="37">
        <v>72582.701350000003</v>
      </c>
      <c r="H12" s="23">
        <f>E12/G12</f>
        <v>1.1115743655082357</v>
      </c>
      <c r="I12" s="5">
        <f>E12-G12</f>
        <v>8098.3688500000135</v>
      </c>
      <c r="J12" s="36">
        <v>3252.7689999999998</v>
      </c>
      <c r="K12" s="36">
        <v>2910.30953</v>
      </c>
      <c r="L12" s="36">
        <v>1153.5100600000003</v>
      </c>
      <c r="M12" s="23">
        <f>L12/K12</f>
        <v>0.39635305046058117</v>
      </c>
      <c r="N12" s="34">
        <v>2947.1677700000009</v>
      </c>
      <c r="O12" s="6">
        <f>L12-N12</f>
        <v>-1793.6577100000006</v>
      </c>
      <c r="Q12" s="3">
        <f>J12-K12</f>
        <v>342.45946999999978</v>
      </c>
    </row>
    <row r="13" spans="1:17" ht="21" customHeight="1" x14ac:dyDescent="0.2">
      <c r="A13" s="4" t="s">
        <v>3</v>
      </c>
      <c r="B13" s="7" t="s">
        <v>4</v>
      </c>
      <c r="C13" s="36">
        <v>2098</v>
      </c>
      <c r="D13" s="36">
        <v>1246.5419999999999</v>
      </c>
      <c r="E13" s="36">
        <v>681.37436999999989</v>
      </c>
      <c r="F13" s="23">
        <f t="shared" si="0"/>
        <v>0.54661164244766713</v>
      </c>
      <c r="G13" s="37">
        <v>1158.7413199999999</v>
      </c>
      <c r="H13" s="23">
        <f>E13/G13</f>
        <v>0.58802975110959188</v>
      </c>
      <c r="I13" s="5">
        <f>E13-G13</f>
        <v>-477.36694999999997</v>
      </c>
      <c r="J13" s="6"/>
      <c r="K13" s="6"/>
      <c r="L13" s="6"/>
      <c r="M13" s="23">
        <v>0</v>
      </c>
      <c r="N13" s="6"/>
      <c r="O13" s="6">
        <f>L13-N13</f>
        <v>0</v>
      </c>
      <c r="Q13" s="3">
        <f t="shared" ref="Q13:Q82" si="1">J13-K13</f>
        <v>0</v>
      </c>
    </row>
    <row r="14" spans="1:17" ht="23.25" customHeight="1" x14ac:dyDescent="0.2">
      <c r="A14" s="19" t="s">
        <v>5</v>
      </c>
      <c r="B14" s="20" t="s">
        <v>6</v>
      </c>
      <c r="C14" s="21">
        <f>SUM(C15:C30)</f>
        <v>678499.69562000001</v>
      </c>
      <c r="D14" s="21">
        <f>SUM(D15:D30)</f>
        <v>502472.21662000008</v>
      </c>
      <c r="E14" s="21">
        <f>SUM(E15:E30)</f>
        <v>462565.94800999993</v>
      </c>
      <c r="F14" s="22">
        <f t="shared" si="0"/>
        <v>0.9205801489315385</v>
      </c>
      <c r="G14" s="21">
        <f>SUM(G15:G30)</f>
        <v>398524.82058</v>
      </c>
      <c r="H14" s="22">
        <f t="shared" ref="H14:H95" si="2">E14/G14</f>
        <v>1.1606954551457964</v>
      </c>
      <c r="I14" s="21">
        <f t="shared" ref="I14:I93" si="3">E14-G14</f>
        <v>64041.127429999935</v>
      </c>
      <c r="J14" s="21">
        <f>SUM(J15:J30)</f>
        <v>46623.558000000005</v>
      </c>
      <c r="K14" s="21">
        <f>SUM(K15:K30)</f>
        <v>47423.945650000001</v>
      </c>
      <c r="L14" s="21">
        <f>SUM(L15:L30)</f>
        <v>17866.539829999994</v>
      </c>
      <c r="M14" s="22">
        <f>L14/K14</f>
        <v>0.37674089713789966</v>
      </c>
      <c r="N14" s="21">
        <f>SUM(N15:N30)</f>
        <v>15950.18555</v>
      </c>
      <c r="O14" s="21">
        <f>SUM(O15:O30)</f>
        <v>1916.3542799999991</v>
      </c>
      <c r="Q14" s="3">
        <f t="shared" si="1"/>
        <v>-800.38764999999694</v>
      </c>
    </row>
    <row r="15" spans="1:17" ht="18" customHeight="1" x14ac:dyDescent="0.2">
      <c r="A15" s="4" t="s">
        <v>7</v>
      </c>
      <c r="B15" s="7" t="s">
        <v>8</v>
      </c>
      <c r="C15" s="36">
        <v>203270.39599999995</v>
      </c>
      <c r="D15" s="36">
        <v>144992.51800000001</v>
      </c>
      <c r="E15" s="36">
        <v>141329.52251999997</v>
      </c>
      <c r="F15" s="23">
        <f t="shared" si="0"/>
        <v>0.97473665861848102</v>
      </c>
      <c r="G15" s="34">
        <v>133083.41756</v>
      </c>
      <c r="H15" s="23">
        <f t="shared" si="2"/>
        <v>1.0619619266711591</v>
      </c>
      <c r="I15" s="5">
        <f t="shared" si="3"/>
        <v>8246.1049599999678</v>
      </c>
      <c r="J15" s="36">
        <v>33933.697</v>
      </c>
      <c r="K15" s="36">
        <f>33887.356+170</f>
        <v>34057.356</v>
      </c>
      <c r="L15" s="36">
        <v>14309.127309999998</v>
      </c>
      <c r="M15" s="23">
        <f>L15/K15</f>
        <v>0.42014792076049584</v>
      </c>
      <c r="N15" s="34">
        <v>11445.328899999999</v>
      </c>
      <c r="O15" s="6">
        <f t="shared" ref="O15:O30" si="4">L15-N15</f>
        <v>2863.7984099999994</v>
      </c>
      <c r="Q15" s="3">
        <f t="shared" si="1"/>
        <v>-123.65899999999965</v>
      </c>
    </row>
    <row r="16" spans="1:17" ht="32.25" customHeight="1" x14ac:dyDescent="0.2">
      <c r="A16" s="4" t="s">
        <v>9</v>
      </c>
      <c r="B16" s="7" t="s">
        <v>10</v>
      </c>
      <c r="C16" s="36">
        <v>135804.20262000003</v>
      </c>
      <c r="D16" s="36">
        <v>94484.823619999981</v>
      </c>
      <c r="E16" s="36">
        <v>79682.46693000001</v>
      </c>
      <c r="F16" s="23">
        <f t="shared" si="0"/>
        <v>0.84333614518314348</v>
      </c>
      <c r="G16" s="34">
        <v>48418.556660000002</v>
      </c>
      <c r="H16" s="23">
        <f t="shared" si="2"/>
        <v>1.6457009962014841</v>
      </c>
      <c r="I16" s="5">
        <f t="shared" si="3"/>
        <v>31263.910270000008</v>
      </c>
      <c r="J16" s="36">
        <v>8214.3950000000004</v>
      </c>
      <c r="K16" s="36">
        <v>8889.7528600000005</v>
      </c>
      <c r="L16" s="36">
        <v>2855.5685899999999</v>
      </c>
      <c r="M16" s="23">
        <f>L16/K16</f>
        <v>0.32122024481117012</v>
      </c>
      <c r="N16" s="34">
        <v>2989.2978499999999</v>
      </c>
      <c r="O16" s="6">
        <f t="shared" si="4"/>
        <v>-133.72926000000007</v>
      </c>
      <c r="Q16" s="3">
        <f t="shared" si="1"/>
        <v>-675.35786000000007</v>
      </c>
    </row>
    <row r="17" spans="1:17" ht="33.75" customHeight="1" x14ac:dyDescent="0.2">
      <c r="A17" s="4" t="s">
        <v>11</v>
      </c>
      <c r="B17" s="7" t="s">
        <v>10</v>
      </c>
      <c r="C17" s="36">
        <v>263648</v>
      </c>
      <c r="D17" s="36">
        <v>203247.29500000001</v>
      </c>
      <c r="E17" s="36">
        <v>193695.26206000001</v>
      </c>
      <c r="F17" s="23">
        <f t="shared" si="0"/>
        <v>0.95300290249865316</v>
      </c>
      <c r="G17" s="34">
        <v>171976.13092</v>
      </c>
      <c r="H17" s="23">
        <f t="shared" si="2"/>
        <v>1.1262915442033252</v>
      </c>
      <c r="I17" s="5">
        <f t="shared" si="3"/>
        <v>21719.131140000012</v>
      </c>
      <c r="J17" s="6"/>
      <c r="K17" s="6"/>
      <c r="L17" s="6"/>
      <c r="M17" s="23">
        <v>0</v>
      </c>
      <c r="N17" s="6"/>
      <c r="O17" s="6">
        <f t="shared" si="4"/>
        <v>0</v>
      </c>
      <c r="Q17" s="3">
        <f t="shared" si="1"/>
        <v>0</v>
      </c>
    </row>
    <row r="18" spans="1:17" ht="30" customHeight="1" x14ac:dyDescent="0.2">
      <c r="A18" s="4" t="s">
        <v>12</v>
      </c>
      <c r="B18" s="7" t="s">
        <v>10</v>
      </c>
      <c r="C18" s="5"/>
      <c r="D18" s="5"/>
      <c r="E18" s="5"/>
      <c r="F18" s="23">
        <v>0</v>
      </c>
      <c r="G18" s="34">
        <v>2765.4124499999998</v>
      </c>
      <c r="H18" s="23">
        <v>0</v>
      </c>
      <c r="I18" s="5">
        <f t="shared" si="3"/>
        <v>-2765.4124499999998</v>
      </c>
      <c r="J18" s="5"/>
      <c r="K18" s="6"/>
      <c r="L18" s="6"/>
      <c r="M18" s="23">
        <v>0</v>
      </c>
      <c r="N18" s="34">
        <v>60.1</v>
      </c>
      <c r="O18" s="6">
        <f t="shared" si="4"/>
        <v>-60.1</v>
      </c>
      <c r="Q18" s="3">
        <f t="shared" si="1"/>
        <v>0</v>
      </c>
    </row>
    <row r="19" spans="1:17" ht="29.25" customHeight="1" x14ac:dyDescent="0.2">
      <c r="A19" s="4" t="s">
        <v>13</v>
      </c>
      <c r="B19" s="7" t="s">
        <v>14</v>
      </c>
      <c r="C19" s="36">
        <v>10666.15</v>
      </c>
      <c r="D19" s="36">
        <v>8257.65</v>
      </c>
      <c r="E19" s="36">
        <v>7443.2893299999987</v>
      </c>
      <c r="F19" s="23">
        <f t="shared" si="0"/>
        <v>0.90138106240879656</v>
      </c>
      <c r="G19" s="34">
        <v>7138.8312299999998</v>
      </c>
      <c r="H19" s="23">
        <f t="shared" si="2"/>
        <v>1.0426481716951865</v>
      </c>
      <c r="I19" s="5">
        <f t="shared" si="3"/>
        <v>304.45809999999892</v>
      </c>
      <c r="J19" s="36">
        <v>171.64799999999997</v>
      </c>
      <c r="K19" s="36">
        <v>172.12799999999999</v>
      </c>
      <c r="L19" s="36">
        <v>0.48</v>
      </c>
      <c r="M19" s="23">
        <f>L19/K19</f>
        <v>2.788622420524261E-3</v>
      </c>
      <c r="N19" s="34">
        <v>69.277740000000009</v>
      </c>
      <c r="O19" s="6">
        <f t="shared" si="4"/>
        <v>-68.797740000000005</v>
      </c>
      <c r="Q19" s="3">
        <f t="shared" si="1"/>
        <v>-0.48000000000001819</v>
      </c>
    </row>
    <row r="20" spans="1:17" ht="18" customHeight="1" x14ac:dyDescent="0.2">
      <c r="A20" s="4" t="s">
        <v>15</v>
      </c>
      <c r="B20" s="7" t="s">
        <v>16</v>
      </c>
      <c r="C20" s="36">
        <v>28230.886000000006</v>
      </c>
      <c r="D20" s="36">
        <v>23773.239000000005</v>
      </c>
      <c r="E20" s="36">
        <v>19802.888399999996</v>
      </c>
      <c r="F20" s="23">
        <f t="shared" si="0"/>
        <v>0.83299075906316311</v>
      </c>
      <c r="G20" s="34">
        <v>16166.133309999997</v>
      </c>
      <c r="H20" s="23">
        <f t="shared" si="2"/>
        <v>1.2249613448226599</v>
      </c>
      <c r="I20" s="5">
        <f t="shared" si="3"/>
        <v>3636.7550899999987</v>
      </c>
      <c r="J20" s="36">
        <v>4072</v>
      </c>
      <c r="K20" s="36">
        <f>3972+100</f>
        <v>4072</v>
      </c>
      <c r="L20" s="36">
        <v>536.81398000000013</v>
      </c>
      <c r="M20" s="23">
        <f>L20/K20</f>
        <v>0.1318305451866405</v>
      </c>
      <c r="N20" s="34">
        <v>1193.3479600000003</v>
      </c>
      <c r="O20" s="6">
        <f t="shared" si="4"/>
        <v>-656.53398000000016</v>
      </c>
      <c r="Q20" s="3">
        <f t="shared" si="1"/>
        <v>0</v>
      </c>
    </row>
    <row r="21" spans="1:17" ht="18.75" customHeight="1" x14ac:dyDescent="0.2">
      <c r="A21" s="4" t="s">
        <v>17</v>
      </c>
      <c r="B21" s="7" t="s">
        <v>18</v>
      </c>
      <c r="C21" s="36"/>
      <c r="D21" s="36"/>
      <c r="E21" s="36"/>
      <c r="F21" s="23">
        <v>0</v>
      </c>
      <c r="G21" s="34">
        <v>0</v>
      </c>
      <c r="H21" s="23">
        <v>0</v>
      </c>
      <c r="I21" s="5">
        <f t="shared" si="3"/>
        <v>0</v>
      </c>
      <c r="J21" s="6"/>
      <c r="K21" s="6"/>
      <c r="L21" s="6"/>
      <c r="M21" s="23">
        <v>0</v>
      </c>
      <c r="N21" s="34"/>
      <c r="O21" s="6">
        <f t="shared" si="4"/>
        <v>0</v>
      </c>
      <c r="Q21" s="3">
        <f t="shared" si="1"/>
        <v>0</v>
      </c>
    </row>
    <row r="22" spans="1:17" ht="21" customHeight="1" x14ac:dyDescent="0.2">
      <c r="A22" s="4" t="s">
        <v>19</v>
      </c>
      <c r="B22" s="7" t="s">
        <v>20</v>
      </c>
      <c r="C22" s="36">
        <v>17312.574000000004</v>
      </c>
      <c r="D22" s="36">
        <v>13219.596999999998</v>
      </c>
      <c r="E22" s="36">
        <v>12753.398330000004</v>
      </c>
      <c r="F22" s="23">
        <f t="shared" si="0"/>
        <v>0.9647342751825192</v>
      </c>
      <c r="G22" s="34">
        <v>10267.828009999997</v>
      </c>
      <c r="H22" s="23">
        <f t="shared" si="2"/>
        <v>1.2420736223453754</v>
      </c>
      <c r="I22" s="5">
        <f t="shared" si="3"/>
        <v>2485.5703200000062</v>
      </c>
      <c r="J22" s="36">
        <v>162.60600000000002</v>
      </c>
      <c r="K22" s="36">
        <v>162.60599999999999</v>
      </c>
      <c r="L22" s="36">
        <v>114.55493</v>
      </c>
      <c r="M22" s="23">
        <f>L22/K22</f>
        <v>0.70449386861493424</v>
      </c>
      <c r="N22" s="34">
        <v>166.46906999999999</v>
      </c>
      <c r="O22" s="6">
        <f t="shared" si="4"/>
        <v>-51.914139999999989</v>
      </c>
      <c r="Q22" s="3">
        <f t="shared" si="1"/>
        <v>0</v>
      </c>
    </row>
    <row r="23" spans="1:17" ht="21.75" customHeight="1" x14ac:dyDescent="0.2">
      <c r="A23" s="4" t="s">
        <v>21</v>
      </c>
      <c r="B23" s="7" t="s">
        <v>22</v>
      </c>
      <c r="C23" s="36">
        <v>10310.425999999999</v>
      </c>
      <c r="D23" s="36">
        <v>7683.33</v>
      </c>
      <c r="E23" s="36">
        <v>3115.4727400000002</v>
      </c>
      <c r="F23" s="23">
        <f t="shared" si="0"/>
        <v>0.40548469739032428</v>
      </c>
      <c r="G23" s="34">
        <v>2955.7982000000002</v>
      </c>
      <c r="H23" s="23">
        <f t="shared" si="2"/>
        <v>1.0540207853161287</v>
      </c>
      <c r="I23" s="5">
        <f t="shared" si="3"/>
        <v>159.67453999999998</v>
      </c>
      <c r="J23" s="6"/>
      <c r="K23" s="6"/>
      <c r="L23" s="6"/>
      <c r="M23" s="23">
        <v>0</v>
      </c>
      <c r="N23" s="6"/>
      <c r="O23" s="6">
        <f t="shared" si="4"/>
        <v>0</v>
      </c>
      <c r="Q23" s="3">
        <f t="shared" si="1"/>
        <v>0</v>
      </c>
    </row>
    <row r="24" spans="1:17" ht="33" customHeight="1" x14ac:dyDescent="0.2">
      <c r="A24" s="4" t="s">
        <v>23</v>
      </c>
      <c r="B24" s="7" t="s">
        <v>24</v>
      </c>
      <c r="C24" s="36">
        <v>1852.8519999999996</v>
      </c>
      <c r="D24" s="36">
        <v>1539.683</v>
      </c>
      <c r="E24" s="36">
        <v>1045.61815</v>
      </c>
      <c r="F24" s="23">
        <f t="shared" si="0"/>
        <v>0.67911261603849626</v>
      </c>
      <c r="G24" s="34">
        <v>749.02410999999995</v>
      </c>
      <c r="H24" s="23">
        <f t="shared" si="2"/>
        <v>1.3959739560319362</v>
      </c>
      <c r="I24" s="5">
        <f t="shared" si="3"/>
        <v>296.59404000000006</v>
      </c>
      <c r="J24" s="36">
        <v>69.212000000000003</v>
      </c>
      <c r="K24" s="36">
        <v>69.558999999999997</v>
      </c>
      <c r="L24" s="36">
        <v>49.541229999999999</v>
      </c>
      <c r="M24" s="23">
        <f>L24/K24</f>
        <v>0.71221883580845036</v>
      </c>
      <c r="N24" s="34">
        <v>19.377370000000003</v>
      </c>
      <c r="O24" s="6">
        <f t="shared" si="4"/>
        <v>30.163859999999996</v>
      </c>
      <c r="Q24" s="3">
        <f t="shared" si="1"/>
        <v>-0.3469999999999942</v>
      </c>
    </row>
    <row r="25" spans="1:17" ht="29.25" customHeight="1" x14ac:dyDescent="0.2">
      <c r="A25" s="4" t="s">
        <v>25</v>
      </c>
      <c r="B25" s="7" t="s">
        <v>26</v>
      </c>
      <c r="C25" s="36">
        <v>1514.2</v>
      </c>
      <c r="D25" s="36">
        <v>1141.0050000000001</v>
      </c>
      <c r="E25" s="36">
        <v>1023.5050000000001</v>
      </c>
      <c r="F25" s="23">
        <f t="shared" si="0"/>
        <v>0.89702060902450031</v>
      </c>
      <c r="G25" s="34">
        <v>852.74735999999996</v>
      </c>
      <c r="H25" s="23">
        <f t="shared" si="2"/>
        <v>1.2002441145053795</v>
      </c>
      <c r="I25" s="5">
        <f t="shared" si="3"/>
        <v>170.75764000000015</v>
      </c>
      <c r="J25" s="6"/>
      <c r="K25" s="6"/>
      <c r="L25" s="6"/>
      <c r="M25" s="23">
        <v>0</v>
      </c>
      <c r="N25" s="6"/>
      <c r="O25" s="6">
        <f t="shared" si="4"/>
        <v>0</v>
      </c>
      <c r="Q25" s="3">
        <f t="shared" si="1"/>
        <v>0</v>
      </c>
    </row>
    <row r="26" spans="1:17" ht="64.5" customHeight="1" x14ac:dyDescent="0.2">
      <c r="A26" s="4" t="s">
        <v>27</v>
      </c>
      <c r="B26" s="7" t="s">
        <v>28</v>
      </c>
      <c r="C26" s="36"/>
      <c r="D26" s="36"/>
      <c r="E26" s="36"/>
      <c r="F26" s="23">
        <v>0</v>
      </c>
      <c r="G26" s="34">
        <v>515.64855999999997</v>
      </c>
      <c r="H26" s="23">
        <v>0</v>
      </c>
      <c r="I26" s="5">
        <f t="shared" si="3"/>
        <v>-515.64855999999997</v>
      </c>
      <c r="J26" s="6"/>
      <c r="K26" s="6"/>
      <c r="L26" s="6"/>
      <c r="M26" s="23">
        <v>0</v>
      </c>
      <c r="N26" s="6"/>
      <c r="O26" s="6">
        <f t="shared" si="4"/>
        <v>0</v>
      </c>
      <c r="Q26" s="3">
        <f t="shared" si="1"/>
        <v>0</v>
      </c>
    </row>
    <row r="27" spans="1:17" ht="33.75" customHeight="1" x14ac:dyDescent="0.2">
      <c r="A27" s="4" t="s">
        <v>29</v>
      </c>
      <c r="B27" s="7" t="s">
        <v>30</v>
      </c>
      <c r="C27" s="36">
        <v>3481.1090000000004</v>
      </c>
      <c r="D27" s="36">
        <v>2491.1759999999999</v>
      </c>
      <c r="E27" s="36">
        <v>2002.12733</v>
      </c>
      <c r="F27" s="23">
        <f t="shared" si="0"/>
        <v>0.80368762785126391</v>
      </c>
      <c r="G27" s="34">
        <v>1752.4646700000003</v>
      </c>
      <c r="H27" s="23">
        <v>0</v>
      </c>
      <c r="I27" s="5">
        <f t="shared" si="3"/>
        <v>249.66265999999973</v>
      </c>
      <c r="J27" s="36">
        <v>0</v>
      </c>
      <c r="K27" s="36">
        <v>0.54379</v>
      </c>
      <c r="L27" s="36">
        <v>0.45379000000000003</v>
      </c>
      <c r="M27" s="23">
        <f>L27/K27</f>
        <v>0.83449493370602623</v>
      </c>
      <c r="N27" s="34">
        <v>6.9866599999999996</v>
      </c>
      <c r="O27" s="6">
        <f t="shared" si="4"/>
        <v>-6.53287</v>
      </c>
      <c r="Q27" s="3">
        <f t="shared" si="1"/>
        <v>-0.54379</v>
      </c>
    </row>
    <row r="28" spans="1:17" ht="51" x14ac:dyDescent="0.2">
      <c r="A28" s="39" t="s">
        <v>180</v>
      </c>
      <c r="B28" s="40" t="s">
        <v>181</v>
      </c>
      <c r="C28" s="36"/>
      <c r="D28" s="36"/>
      <c r="E28" s="36"/>
      <c r="F28" s="23"/>
      <c r="G28" s="34">
        <v>274.7808</v>
      </c>
      <c r="H28" s="23">
        <v>0</v>
      </c>
      <c r="I28" s="5">
        <f t="shared" si="3"/>
        <v>-274.7808</v>
      </c>
      <c r="J28" s="36"/>
      <c r="K28" s="36"/>
      <c r="L28" s="36"/>
      <c r="M28" s="23"/>
      <c r="N28" s="5"/>
      <c r="O28" s="6">
        <f t="shared" si="4"/>
        <v>0</v>
      </c>
      <c r="Q28" s="3"/>
    </row>
    <row r="29" spans="1:17" ht="51" x14ac:dyDescent="0.2">
      <c r="A29" s="39" t="s">
        <v>182</v>
      </c>
      <c r="B29" s="40" t="s">
        <v>183</v>
      </c>
      <c r="C29" s="36"/>
      <c r="D29" s="36"/>
      <c r="E29" s="36"/>
      <c r="F29" s="23"/>
      <c r="G29" s="34">
        <v>641.15519999999992</v>
      </c>
      <c r="H29" s="23">
        <v>0</v>
      </c>
      <c r="I29" s="5">
        <f t="shared" si="3"/>
        <v>-641.15519999999992</v>
      </c>
      <c r="J29" s="36"/>
      <c r="K29" s="36"/>
      <c r="L29" s="36"/>
      <c r="M29" s="23"/>
      <c r="N29" s="5"/>
      <c r="O29" s="6">
        <f t="shared" si="4"/>
        <v>0</v>
      </c>
      <c r="Q29" s="3"/>
    </row>
    <row r="30" spans="1:17" ht="43.5" customHeight="1" x14ac:dyDescent="0.2">
      <c r="A30" s="4" t="s">
        <v>31</v>
      </c>
      <c r="B30" s="7" t="s">
        <v>32</v>
      </c>
      <c r="C30" s="36">
        <v>2408.9</v>
      </c>
      <c r="D30" s="36">
        <v>1641.9</v>
      </c>
      <c r="E30" s="36">
        <v>672.39721999999995</v>
      </c>
      <c r="F30" s="23">
        <f t="shared" si="0"/>
        <v>0.40952385650770445</v>
      </c>
      <c r="G30" s="34">
        <v>966.89154000000008</v>
      </c>
      <c r="H30" s="23">
        <f t="shared" si="2"/>
        <v>0.69542155679632889</v>
      </c>
      <c r="I30" s="5">
        <f t="shared" si="3"/>
        <v>-294.49432000000013</v>
      </c>
      <c r="J30" s="5"/>
      <c r="K30" s="6"/>
      <c r="L30" s="5"/>
      <c r="M30" s="23">
        <v>0</v>
      </c>
      <c r="N30" s="5"/>
      <c r="O30" s="6">
        <f t="shared" si="4"/>
        <v>0</v>
      </c>
      <c r="Q30" s="3">
        <f t="shared" si="1"/>
        <v>0</v>
      </c>
    </row>
    <row r="31" spans="1:17" ht="27" customHeight="1" x14ac:dyDescent="0.2">
      <c r="A31" s="19" t="s">
        <v>33</v>
      </c>
      <c r="B31" s="20" t="s">
        <v>34</v>
      </c>
      <c r="C31" s="21">
        <f>SUM(C32:C35)</f>
        <v>40159.812000000005</v>
      </c>
      <c r="D31" s="21">
        <f t="shared" ref="D31:O31" si="5">SUM(D32:D35)</f>
        <v>26228.877999999997</v>
      </c>
      <c r="E31" s="21">
        <f t="shared" si="5"/>
        <v>20848.592109999998</v>
      </c>
      <c r="F31" s="22">
        <f t="shared" si="0"/>
        <v>0.7948716719792589</v>
      </c>
      <c r="G31" s="21">
        <f>SUM(G32:G35)</f>
        <v>24664.388250000004</v>
      </c>
      <c r="H31" s="22">
        <f t="shared" si="2"/>
        <v>0.84529127171844587</v>
      </c>
      <c r="I31" s="21">
        <f t="shared" si="3"/>
        <v>-3815.7961400000058</v>
      </c>
      <c r="J31" s="21">
        <f t="shared" si="5"/>
        <v>2450</v>
      </c>
      <c r="K31" s="21">
        <f t="shared" si="5"/>
        <v>2450</v>
      </c>
      <c r="L31" s="21">
        <f t="shared" si="5"/>
        <v>10.664149999999999</v>
      </c>
      <c r="M31" s="22">
        <f>L31/K31</f>
        <v>4.3527142857142853E-3</v>
      </c>
      <c r="N31" s="21">
        <f>SUM(N32:N35)</f>
        <v>0</v>
      </c>
      <c r="O31" s="21">
        <f t="shared" si="5"/>
        <v>10.664149999999999</v>
      </c>
      <c r="Q31" s="3">
        <f t="shared" si="1"/>
        <v>0</v>
      </c>
    </row>
    <row r="32" spans="1:17" ht="26.25" customHeight="1" x14ac:dyDescent="0.2">
      <c r="A32" s="4" t="s">
        <v>35</v>
      </c>
      <c r="B32" s="7" t="s">
        <v>36</v>
      </c>
      <c r="C32" s="36">
        <v>16656.448</v>
      </c>
      <c r="D32" s="36">
        <v>9226.357</v>
      </c>
      <c r="E32" s="36">
        <v>7454.0469299999995</v>
      </c>
      <c r="F32" s="23">
        <f t="shared" si="0"/>
        <v>0.80790792400510836</v>
      </c>
      <c r="G32" s="34">
        <v>4965.0046500000008</v>
      </c>
      <c r="H32" s="23">
        <f t="shared" si="2"/>
        <v>1.5013172102467212</v>
      </c>
      <c r="I32" s="5">
        <f t="shared" si="3"/>
        <v>2489.0422799999988</v>
      </c>
      <c r="J32" s="6"/>
      <c r="K32" s="6"/>
      <c r="L32" s="6"/>
      <c r="M32" s="23">
        <v>0</v>
      </c>
      <c r="N32" s="6"/>
      <c r="O32" s="6">
        <f>L32-N32</f>
        <v>0</v>
      </c>
      <c r="Q32" s="3">
        <f t="shared" si="1"/>
        <v>0</v>
      </c>
    </row>
    <row r="33" spans="1:17" ht="38.25" x14ac:dyDescent="0.2">
      <c r="A33" s="4" t="s">
        <v>37</v>
      </c>
      <c r="B33" s="7" t="s">
        <v>38</v>
      </c>
      <c r="C33" s="36">
        <v>2991.489</v>
      </c>
      <c r="D33" s="36">
        <v>1805.6490000000001</v>
      </c>
      <c r="E33" s="36">
        <v>1301.3024</v>
      </c>
      <c r="F33" s="23">
        <f t="shared" si="0"/>
        <v>0.72068403106030021</v>
      </c>
      <c r="G33" s="34">
        <v>890.09012000000007</v>
      </c>
      <c r="H33" s="23">
        <f t="shared" si="2"/>
        <v>1.4619894893339564</v>
      </c>
      <c r="I33" s="5">
        <f t="shared" si="3"/>
        <v>411.21227999999996</v>
      </c>
      <c r="J33" s="36">
        <v>550</v>
      </c>
      <c r="K33" s="36">
        <v>550</v>
      </c>
      <c r="L33" s="36">
        <v>10.664149999999999</v>
      </c>
      <c r="M33" s="23">
        <v>0</v>
      </c>
      <c r="N33" s="6"/>
      <c r="O33" s="6">
        <f>L33-N33</f>
        <v>10.664149999999999</v>
      </c>
      <c r="Q33" s="3">
        <f t="shared" si="1"/>
        <v>0</v>
      </c>
    </row>
    <row r="34" spans="1:17" ht="30" customHeight="1" x14ac:dyDescent="0.2">
      <c r="A34" s="4" t="s">
        <v>39</v>
      </c>
      <c r="B34" s="7" t="s">
        <v>40</v>
      </c>
      <c r="C34" s="36">
        <v>1000</v>
      </c>
      <c r="D34" s="36">
        <v>900</v>
      </c>
      <c r="E34" s="36">
        <v>899.88668999999993</v>
      </c>
      <c r="F34" s="23">
        <f t="shared" si="0"/>
        <v>0.99987409999999988</v>
      </c>
      <c r="G34" s="34">
        <v>4720.9331200000006</v>
      </c>
      <c r="H34" s="23">
        <f t="shared" si="2"/>
        <v>0.19061627587725705</v>
      </c>
      <c r="I34" s="5">
        <f t="shared" si="3"/>
        <v>-3821.0464300000008</v>
      </c>
      <c r="J34" s="6"/>
      <c r="K34" s="6"/>
      <c r="L34" s="6"/>
      <c r="M34" s="23">
        <v>0</v>
      </c>
      <c r="N34" s="6"/>
      <c r="O34" s="6">
        <f>L34-N34</f>
        <v>0</v>
      </c>
      <c r="Q34" s="3">
        <f t="shared" si="1"/>
        <v>0</v>
      </c>
    </row>
    <row r="35" spans="1:17" ht="21.75" customHeight="1" x14ac:dyDescent="0.2">
      <c r="A35" s="4" t="s">
        <v>41</v>
      </c>
      <c r="B35" s="7" t="s">
        <v>42</v>
      </c>
      <c r="C35" s="36">
        <v>19511.875</v>
      </c>
      <c r="D35" s="36">
        <v>14296.871999999999</v>
      </c>
      <c r="E35" s="36">
        <v>11193.356089999999</v>
      </c>
      <c r="F35" s="23">
        <f t="shared" si="0"/>
        <v>0.7829234317828403</v>
      </c>
      <c r="G35" s="34">
        <v>14088.360360000001</v>
      </c>
      <c r="H35" s="23">
        <f t="shared" si="2"/>
        <v>0.79451091567620857</v>
      </c>
      <c r="I35" s="5">
        <f t="shared" si="3"/>
        <v>-2895.0042700000013</v>
      </c>
      <c r="J35" s="36">
        <v>1900</v>
      </c>
      <c r="K35" s="36">
        <v>1900</v>
      </c>
      <c r="L35" s="36">
        <v>0</v>
      </c>
      <c r="M35" s="23">
        <f>L35/K35</f>
        <v>0</v>
      </c>
      <c r="N35" s="6"/>
      <c r="O35" s="6">
        <f>L35-N35</f>
        <v>0</v>
      </c>
      <c r="Q35" s="3">
        <f t="shared" si="1"/>
        <v>0</v>
      </c>
    </row>
    <row r="36" spans="1:17" ht="24.75" customHeight="1" x14ac:dyDescent="0.2">
      <c r="A36" s="19" t="s">
        <v>43</v>
      </c>
      <c r="B36" s="20" t="s">
        <v>44</v>
      </c>
      <c r="C36" s="21">
        <f>SUM(C37:C48)</f>
        <v>56482.1</v>
      </c>
      <c r="D36" s="21">
        <f>SUM(D37:D48)</f>
        <v>43585.971000000005</v>
      </c>
      <c r="E36" s="21">
        <f>SUM(E37:E48)</f>
        <v>31860.822050000002</v>
      </c>
      <c r="F36" s="22">
        <f t="shared" si="0"/>
        <v>0.73098800643904427</v>
      </c>
      <c r="G36" s="21">
        <f>SUM(G37:G48)</f>
        <v>24250.667600000001</v>
      </c>
      <c r="H36" s="22">
        <f t="shared" si="2"/>
        <v>1.3138121628453643</v>
      </c>
      <c r="I36" s="21">
        <f t="shared" si="3"/>
        <v>7610.1544500000018</v>
      </c>
      <c r="J36" s="21">
        <f>SUM(J37:J48)</f>
        <v>100</v>
      </c>
      <c r="K36" s="21">
        <f>SUM(K37:K48)</f>
        <v>100</v>
      </c>
      <c r="L36" s="21">
        <f>SUM(L37:L48)</f>
        <v>0</v>
      </c>
      <c r="M36" s="22">
        <v>0</v>
      </c>
      <c r="N36" s="21">
        <f>SUM(N37:N48)</f>
        <v>3066.51</v>
      </c>
      <c r="O36" s="21">
        <f>SUM(O37:O48)</f>
        <v>-3066.51</v>
      </c>
      <c r="Q36" s="3">
        <f t="shared" si="1"/>
        <v>0</v>
      </c>
    </row>
    <row r="37" spans="1:17" ht="30.75" customHeight="1" x14ac:dyDescent="0.2">
      <c r="A37" s="4" t="s">
        <v>45</v>
      </c>
      <c r="B37" s="7" t="s">
        <v>46</v>
      </c>
      <c r="C37" s="36">
        <v>100</v>
      </c>
      <c r="D37" s="36">
        <v>78</v>
      </c>
      <c r="E37" s="36">
        <v>36.403649999999999</v>
      </c>
      <c r="F37" s="23">
        <f t="shared" si="0"/>
        <v>0.46671346153846155</v>
      </c>
      <c r="G37" s="34">
        <v>71.053970000000007</v>
      </c>
      <c r="H37" s="23">
        <f t="shared" si="2"/>
        <v>0.51233801573648874</v>
      </c>
      <c r="I37" s="5">
        <f t="shared" si="3"/>
        <v>-34.650320000000008</v>
      </c>
      <c r="J37" s="6"/>
      <c r="K37" s="6"/>
      <c r="L37" s="6"/>
      <c r="M37" s="23">
        <v>0</v>
      </c>
      <c r="N37" s="6"/>
      <c r="O37" s="6">
        <f t="shared" ref="O37:O48" si="6">L37-N37</f>
        <v>0</v>
      </c>
      <c r="Q37" s="3">
        <f t="shared" si="1"/>
        <v>0</v>
      </c>
    </row>
    <row r="38" spans="1:17" ht="33.75" customHeight="1" x14ac:dyDescent="0.2">
      <c r="A38" s="4" t="s">
        <v>47</v>
      </c>
      <c r="B38" s="7" t="s">
        <v>48</v>
      </c>
      <c r="C38" s="36">
        <v>12000</v>
      </c>
      <c r="D38" s="36">
        <v>10970.361000000001</v>
      </c>
      <c r="E38" s="36">
        <v>9542.594000000001</v>
      </c>
      <c r="F38" s="23">
        <f t="shared" si="0"/>
        <v>0.86985232300012738</v>
      </c>
      <c r="G38" s="34">
        <v>7318.1190000000006</v>
      </c>
      <c r="H38" s="23">
        <f t="shared" si="2"/>
        <v>1.3039681371674881</v>
      </c>
      <c r="I38" s="5">
        <f t="shared" si="3"/>
        <v>2224.4750000000004</v>
      </c>
      <c r="J38" s="6"/>
      <c r="K38" s="6"/>
      <c r="L38" s="6"/>
      <c r="M38" s="23">
        <v>0</v>
      </c>
      <c r="N38" s="6"/>
      <c r="O38" s="6">
        <f t="shared" si="6"/>
        <v>0</v>
      </c>
      <c r="Q38" s="3">
        <f t="shared" si="1"/>
        <v>0</v>
      </c>
    </row>
    <row r="39" spans="1:17" ht="36" customHeight="1" x14ac:dyDescent="0.2">
      <c r="A39" s="4" t="s">
        <v>49</v>
      </c>
      <c r="B39" s="7" t="s">
        <v>50</v>
      </c>
      <c r="C39" s="36">
        <v>760</v>
      </c>
      <c r="D39" s="36">
        <v>415</v>
      </c>
      <c r="E39" s="36">
        <v>386.76432</v>
      </c>
      <c r="F39" s="23">
        <f t="shared" si="0"/>
        <v>0.93196221686746983</v>
      </c>
      <c r="G39" s="34">
        <v>367.10056000000003</v>
      </c>
      <c r="H39" s="23">
        <v>0</v>
      </c>
      <c r="I39" s="5">
        <f t="shared" si="3"/>
        <v>19.663759999999968</v>
      </c>
      <c r="J39" s="6"/>
      <c r="K39" s="6"/>
      <c r="L39" s="6"/>
      <c r="M39" s="23">
        <v>0</v>
      </c>
      <c r="N39" s="6"/>
      <c r="O39" s="6">
        <f t="shared" si="6"/>
        <v>0</v>
      </c>
      <c r="Q39" s="3">
        <f t="shared" si="1"/>
        <v>0</v>
      </c>
    </row>
    <row r="40" spans="1:17" ht="46.5" customHeight="1" x14ac:dyDescent="0.2">
      <c r="A40" s="4" t="s">
        <v>51</v>
      </c>
      <c r="B40" s="7" t="s">
        <v>52</v>
      </c>
      <c r="C40" s="36">
        <v>4090</v>
      </c>
      <c r="D40" s="36">
        <v>3087.6530000000002</v>
      </c>
      <c r="E40" s="36">
        <v>2356.5641300000002</v>
      </c>
      <c r="F40" s="23">
        <f t="shared" si="0"/>
        <v>0.76322181605251627</v>
      </c>
      <c r="G40" s="34">
        <v>2156.3894599999999</v>
      </c>
      <c r="H40" s="23">
        <f t="shared" si="2"/>
        <v>1.0928286256787771</v>
      </c>
      <c r="I40" s="5">
        <f t="shared" si="3"/>
        <v>200.17467000000033</v>
      </c>
      <c r="J40" s="6"/>
      <c r="K40" s="6"/>
      <c r="L40" s="6"/>
      <c r="M40" s="23">
        <v>0</v>
      </c>
      <c r="N40" s="6"/>
      <c r="O40" s="6">
        <f t="shared" si="6"/>
        <v>0</v>
      </c>
      <c r="Q40" s="3">
        <f t="shared" si="1"/>
        <v>0</v>
      </c>
    </row>
    <row r="41" spans="1:17" ht="32.25" customHeight="1" x14ac:dyDescent="0.2">
      <c r="A41" s="4" t="s">
        <v>53</v>
      </c>
      <c r="B41" s="7" t="s">
        <v>54</v>
      </c>
      <c r="C41" s="36">
        <v>550</v>
      </c>
      <c r="D41" s="36">
        <v>550</v>
      </c>
      <c r="E41" s="36">
        <v>0</v>
      </c>
      <c r="F41" s="23">
        <v>0</v>
      </c>
      <c r="G41" s="34">
        <v>57.893680000000003</v>
      </c>
      <c r="H41" s="23">
        <v>0</v>
      </c>
      <c r="I41" s="5">
        <f t="shared" si="3"/>
        <v>-57.893680000000003</v>
      </c>
      <c r="J41" s="36">
        <v>100</v>
      </c>
      <c r="K41" s="36">
        <v>100</v>
      </c>
      <c r="L41" s="36">
        <v>0</v>
      </c>
      <c r="M41" s="23">
        <v>0</v>
      </c>
      <c r="N41" s="6"/>
      <c r="O41" s="6">
        <f t="shared" si="6"/>
        <v>0</v>
      </c>
      <c r="Q41" s="3">
        <f t="shared" si="1"/>
        <v>0</v>
      </c>
    </row>
    <row r="42" spans="1:17" ht="34.5" customHeight="1" x14ac:dyDescent="0.2">
      <c r="A42" s="4" t="s">
        <v>55</v>
      </c>
      <c r="B42" s="7" t="s">
        <v>56</v>
      </c>
      <c r="C42" s="36">
        <v>195.8</v>
      </c>
      <c r="D42" s="36">
        <v>136</v>
      </c>
      <c r="E42" s="36">
        <v>0</v>
      </c>
      <c r="F42" s="23">
        <f t="shared" si="0"/>
        <v>0</v>
      </c>
      <c r="G42" s="34">
        <v>91.266000000000005</v>
      </c>
      <c r="H42" s="23">
        <f t="shared" si="2"/>
        <v>0</v>
      </c>
      <c r="I42" s="5">
        <f t="shared" si="3"/>
        <v>-91.266000000000005</v>
      </c>
      <c r="J42" s="6"/>
      <c r="K42" s="6"/>
      <c r="L42" s="6"/>
      <c r="M42" s="23">
        <v>0</v>
      </c>
      <c r="N42" s="6"/>
      <c r="O42" s="6">
        <f t="shared" si="6"/>
        <v>0</v>
      </c>
      <c r="Q42" s="3">
        <f t="shared" si="1"/>
        <v>0</v>
      </c>
    </row>
    <row r="43" spans="1:17" ht="59.25" customHeight="1" x14ac:dyDescent="0.2">
      <c r="A43" s="4" t="s">
        <v>57</v>
      </c>
      <c r="B43" s="7" t="s">
        <v>58</v>
      </c>
      <c r="C43" s="36">
        <v>714.7</v>
      </c>
      <c r="D43" s="36">
        <v>714.7</v>
      </c>
      <c r="E43" s="36">
        <v>487.12608</v>
      </c>
      <c r="F43" s="23">
        <v>0</v>
      </c>
      <c r="G43" s="34">
        <v>671.98599999999999</v>
      </c>
      <c r="H43" s="23">
        <v>0</v>
      </c>
      <c r="I43" s="5">
        <f t="shared" si="3"/>
        <v>-184.85991999999999</v>
      </c>
      <c r="J43" s="6"/>
      <c r="K43" s="6"/>
      <c r="L43" s="6"/>
      <c r="M43" s="23">
        <v>0</v>
      </c>
      <c r="N43" s="6"/>
      <c r="O43" s="6">
        <f t="shared" si="6"/>
        <v>0</v>
      </c>
      <c r="Q43" s="3">
        <f t="shared" si="1"/>
        <v>0</v>
      </c>
    </row>
    <row r="44" spans="1:17" ht="61.5" customHeight="1" x14ac:dyDescent="0.2">
      <c r="A44" s="4" t="s">
        <v>59</v>
      </c>
      <c r="B44" s="7" t="s">
        <v>60</v>
      </c>
      <c r="C44" s="36">
        <v>1445</v>
      </c>
      <c r="D44" s="36">
        <v>1298.8</v>
      </c>
      <c r="E44" s="36">
        <v>1000.45879</v>
      </c>
      <c r="F44" s="23">
        <f t="shared" si="0"/>
        <v>0.77029472590083159</v>
      </c>
      <c r="G44" s="34">
        <v>636.04296999999997</v>
      </c>
      <c r="H44" s="23">
        <f t="shared" si="2"/>
        <v>1.5729421394280956</v>
      </c>
      <c r="I44" s="5">
        <f t="shared" si="3"/>
        <v>364.41582000000005</v>
      </c>
      <c r="J44" s="6"/>
      <c r="K44" s="6"/>
      <c r="L44" s="6"/>
      <c r="M44" s="23">
        <v>0</v>
      </c>
      <c r="N44" s="6"/>
      <c r="O44" s="6">
        <f t="shared" si="6"/>
        <v>0</v>
      </c>
      <c r="Q44" s="3">
        <f t="shared" si="1"/>
        <v>0</v>
      </c>
    </row>
    <row r="45" spans="1:17" ht="24" customHeight="1" x14ac:dyDescent="0.2">
      <c r="A45" s="28">
        <v>3210</v>
      </c>
      <c r="B45" s="27" t="s">
        <v>61</v>
      </c>
      <c r="C45" s="36">
        <v>278.60000000000002</v>
      </c>
      <c r="D45" s="36">
        <v>170.92700000000002</v>
      </c>
      <c r="E45" s="36">
        <v>113.81223</v>
      </c>
      <c r="F45" s="23">
        <f t="shared" si="0"/>
        <v>0.66585284946205092</v>
      </c>
      <c r="G45" s="34">
        <v>3.2159599999999999</v>
      </c>
      <c r="H45" s="23">
        <f t="shared" si="2"/>
        <v>35.389815171830499</v>
      </c>
      <c r="I45" s="5">
        <f>E45-G45</f>
        <v>110.59627</v>
      </c>
      <c r="J45" s="6"/>
      <c r="K45" s="6"/>
      <c r="L45" s="6"/>
      <c r="M45" s="23">
        <v>0</v>
      </c>
      <c r="N45" s="6"/>
      <c r="O45" s="6">
        <f t="shared" si="6"/>
        <v>0</v>
      </c>
      <c r="Q45" s="3">
        <f t="shared" si="1"/>
        <v>0</v>
      </c>
    </row>
    <row r="46" spans="1:17" ht="63.75" x14ac:dyDescent="0.2">
      <c r="A46" s="30" t="s">
        <v>185</v>
      </c>
      <c r="B46" s="38" t="s">
        <v>186</v>
      </c>
      <c r="C46" s="36"/>
      <c r="D46" s="36"/>
      <c r="E46" s="36"/>
      <c r="F46" s="23"/>
      <c r="G46" s="34"/>
      <c r="H46" s="23">
        <v>0</v>
      </c>
      <c r="I46" s="5">
        <f t="shared" ref="I46:I47" si="7">E46-G46</f>
        <v>0</v>
      </c>
      <c r="J46" s="6"/>
      <c r="K46" s="6"/>
      <c r="L46" s="6"/>
      <c r="M46" s="23"/>
      <c r="N46" s="34">
        <v>3066.51</v>
      </c>
      <c r="O46" s="6">
        <f t="shared" si="6"/>
        <v>-3066.51</v>
      </c>
      <c r="Q46" s="3"/>
    </row>
    <row r="47" spans="1:17" ht="39" customHeight="1" x14ac:dyDescent="0.2">
      <c r="A47" s="28" t="s">
        <v>149</v>
      </c>
      <c r="B47" s="27" t="s">
        <v>150</v>
      </c>
      <c r="C47" s="36">
        <v>1000</v>
      </c>
      <c r="D47" s="36">
        <v>435.73</v>
      </c>
      <c r="E47" s="36">
        <v>160.72972000000001</v>
      </c>
      <c r="F47" s="23">
        <f t="shared" si="0"/>
        <v>0.36887457829389764</v>
      </c>
      <c r="G47" s="34"/>
      <c r="H47" s="23">
        <v>0</v>
      </c>
      <c r="I47" s="5">
        <f t="shared" si="7"/>
        <v>160.72972000000001</v>
      </c>
      <c r="J47" s="6"/>
      <c r="K47" s="6"/>
      <c r="L47" s="6"/>
      <c r="M47" s="23">
        <v>0</v>
      </c>
      <c r="N47" s="34"/>
      <c r="O47" s="6">
        <f t="shared" si="6"/>
        <v>0</v>
      </c>
      <c r="Q47" s="3"/>
    </row>
    <row r="48" spans="1:17" ht="54" customHeight="1" x14ac:dyDescent="0.2">
      <c r="A48" s="28" t="s">
        <v>62</v>
      </c>
      <c r="B48" s="27" t="s">
        <v>63</v>
      </c>
      <c r="C48" s="36">
        <v>35348</v>
      </c>
      <c r="D48" s="36">
        <v>25728.800000000003</v>
      </c>
      <c r="E48" s="36">
        <v>17776.369130000003</v>
      </c>
      <c r="F48" s="23">
        <f t="shared" si="0"/>
        <v>0.69091326179223289</v>
      </c>
      <c r="G48" s="34">
        <v>12877.6</v>
      </c>
      <c r="H48" s="23">
        <f t="shared" si="2"/>
        <v>1.3804101020376469</v>
      </c>
      <c r="I48" s="5">
        <f t="shared" si="3"/>
        <v>4898.7691300000024</v>
      </c>
      <c r="J48" s="6"/>
      <c r="K48" s="6"/>
      <c r="L48" s="6"/>
      <c r="M48" s="23">
        <v>0</v>
      </c>
      <c r="N48" s="6"/>
      <c r="O48" s="6">
        <f t="shared" si="6"/>
        <v>0</v>
      </c>
      <c r="Q48" s="3">
        <f t="shared" si="1"/>
        <v>0</v>
      </c>
    </row>
    <row r="49" spans="1:17" ht="54" customHeight="1" x14ac:dyDescent="0.2">
      <c r="A49" s="19" t="s">
        <v>64</v>
      </c>
      <c r="B49" s="20" t="s">
        <v>65</v>
      </c>
      <c r="C49" s="21">
        <f>SUM(C50:C55)</f>
        <v>21706.413999999997</v>
      </c>
      <c r="D49" s="21">
        <f>SUM(D50:D55)</f>
        <v>16805.667999999998</v>
      </c>
      <c r="E49" s="21">
        <f>SUM(E50:E55)</f>
        <v>14581.078860000001</v>
      </c>
      <c r="F49" s="22">
        <f t="shared" si="0"/>
        <v>0.86762863933763323</v>
      </c>
      <c r="G49" s="21">
        <f>SUM(G50:G55)</f>
        <v>16180.743879999998</v>
      </c>
      <c r="H49" s="22">
        <f t="shared" si="2"/>
        <v>0.9011377331064957</v>
      </c>
      <c r="I49" s="21">
        <f t="shared" si="3"/>
        <v>-1599.6650199999967</v>
      </c>
      <c r="J49" s="21">
        <f t="shared" ref="J49:O49" si="8">SUM(J50:J55)</f>
        <v>11960.8</v>
      </c>
      <c r="K49" s="21">
        <f>SUM(K50:K55)</f>
        <v>14142.932349999999</v>
      </c>
      <c r="L49" s="21">
        <f t="shared" si="8"/>
        <v>5912.5256200000003</v>
      </c>
      <c r="M49" s="22">
        <f>L49/K49</f>
        <v>0.41805514398858035</v>
      </c>
      <c r="N49" s="21">
        <f>SUM(N50:N55)</f>
        <v>6047.1947499999997</v>
      </c>
      <c r="O49" s="21">
        <f t="shared" si="8"/>
        <v>-134.6691299999988</v>
      </c>
      <c r="Q49" s="3">
        <f t="shared" si="1"/>
        <v>-2182.1323499999999</v>
      </c>
    </row>
    <row r="50" spans="1:17" ht="19.5" customHeight="1" x14ac:dyDescent="0.2">
      <c r="A50" s="4" t="s">
        <v>66</v>
      </c>
      <c r="B50" s="7" t="s">
        <v>67</v>
      </c>
      <c r="C50" s="36">
        <v>8843.4029999999984</v>
      </c>
      <c r="D50" s="36">
        <v>6940.5329999999994</v>
      </c>
      <c r="E50" s="36">
        <v>6353.6907700000002</v>
      </c>
      <c r="F50" s="23">
        <f t="shared" si="0"/>
        <v>0.9154470946251535</v>
      </c>
      <c r="G50" s="34">
        <v>5983.1871999999994</v>
      </c>
      <c r="H50" s="23">
        <f t="shared" si="2"/>
        <v>1.0619241146257301</v>
      </c>
      <c r="I50" s="5">
        <f t="shared" si="3"/>
        <v>370.50357000000076</v>
      </c>
      <c r="J50" s="36">
        <v>540.89999999999986</v>
      </c>
      <c r="K50" s="36">
        <v>568.053</v>
      </c>
      <c r="L50" s="36">
        <v>466.63416999999998</v>
      </c>
      <c r="M50" s="23">
        <f>L50/K50</f>
        <v>0.82146238115105452</v>
      </c>
      <c r="N50" s="34">
        <v>464.54561000000001</v>
      </c>
      <c r="O50" s="6">
        <f t="shared" ref="O50:O55" si="9">L50-N50</f>
        <v>2.0885599999999727</v>
      </c>
      <c r="Q50" s="3">
        <f t="shared" si="1"/>
        <v>-27.153000000000134</v>
      </c>
    </row>
    <row r="51" spans="1:17" ht="22.5" customHeight="1" x14ac:dyDescent="0.2">
      <c r="A51" s="4" t="s">
        <v>68</v>
      </c>
      <c r="B51" s="7" t="s">
        <v>69</v>
      </c>
      <c r="C51" s="36">
        <v>3960.8060000000009</v>
      </c>
      <c r="D51" s="36">
        <v>3418.6100000000006</v>
      </c>
      <c r="E51" s="36">
        <v>2847.7320700000005</v>
      </c>
      <c r="F51" s="23">
        <f t="shared" si="0"/>
        <v>0.83300875794548079</v>
      </c>
      <c r="G51" s="34">
        <v>3118.4095400000001</v>
      </c>
      <c r="H51" s="23">
        <f t="shared" si="2"/>
        <v>0.91320015330635518</v>
      </c>
      <c r="I51" s="5">
        <f t="shared" si="3"/>
        <v>-270.67746999999963</v>
      </c>
      <c r="J51" s="36">
        <v>117.6</v>
      </c>
      <c r="K51" s="36">
        <v>326.40134999999998</v>
      </c>
      <c r="L51" s="36">
        <v>187.44713000000002</v>
      </c>
      <c r="M51" s="23">
        <f>L51/K51</f>
        <v>0.57428417498885964</v>
      </c>
      <c r="N51" s="34">
        <v>227.11896999999999</v>
      </c>
      <c r="O51" s="6">
        <f t="shared" si="9"/>
        <v>-39.671839999999975</v>
      </c>
      <c r="Q51" s="3">
        <f t="shared" si="1"/>
        <v>-208.80134999999999</v>
      </c>
    </row>
    <row r="52" spans="1:17" ht="18" customHeight="1" x14ac:dyDescent="0.2">
      <c r="A52" s="4" t="s">
        <v>124</v>
      </c>
      <c r="B52" s="7" t="s">
        <v>125</v>
      </c>
      <c r="C52" s="34"/>
      <c r="D52" s="34"/>
      <c r="E52" s="34"/>
      <c r="F52" s="23"/>
      <c r="G52" s="5"/>
      <c r="H52" s="23"/>
      <c r="I52" s="5"/>
      <c r="J52" s="36">
        <v>10900</v>
      </c>
      <c r="K52" s="36">
        <v>12685.516</v>
      </c>
      <c r="L52" s="36">
        <v>5012.2188300000007</v>
      </c>
      <c r="M52" s="23">
        <f>L52/K52</f>
        <v>0.39511351607612971</v>
      </c>
      <c r="N52" s="34">
        <v>5277.9924599999995</v>
      </c>
      <c r="O52" s="6">
        <f t="shared" si="9"/>
        <v>-265.77362999999878</v>
      </c>
      <c r="Q52" s="3">
        <f t="shared" si="1"/>
        <v>-1785.5159999999996</v>
      </c>
    </row>
    <row r="53" spans="1:17" ht="33.75" customHeight="1" x14ac:dyDescent="0.2">
      <c r="A53" s="4" t="s">
        <v>70</v>
      </c>
      <c r="B53" s="7" t="s">
        <v>71</v>
      </c>
      <c r="C53" s="36">
        <v>7752.204999999999</v>
      </c>
      <c r="D53" s="36">
        <v>5845.0249999999996</v>
      </c>
      <c r="E53" s="36">
        <v>5104.5332699999999</v>
      </c>
      <c r="F53" s="23">
        <f t="shared" si="0"/>
        <v>0.87331247856082739</v>
      </c>
      <c r="G53" s="34">
        <v>5277.5064100000009</v>
      </c>
      <c r="H53" s="23">
        <f t="shared" si="2"/>
        <v>0.96722445667290036</v>
      </c>
      <c r="I53" s="5">
        <f t="shared" si="3"/>
        <v>-172.97314000000097</v>
      </c>
      <c r="J53" s="36">
        <v>302.3</v>
      </c>
      <c r="K53" s="36">
        <f>362.962+100</f>
        <v>462.96199999999999</v>
      </c>
      <c r="L53" s="36">
        <v>246.22548999999998</v>
      </c>
      <c r="M53" s="23">
        <f>L53/K53</f>
        <v>0.53184816464418239</v>
      </c>
      <c r="N53" s="34">
        <v>67.469709999999992</v>
      </c>
      <c r="O53" s="6">
        <f t="shared" si="9"/>
        <v>178.75577999999999</v>
      </c>
      <c r="Q53" s="3">
        <f t="shared" si="1"/>
        <v>-160.66199999999998</v>
      </c>
    </row>
    <row r="54" spans="1:17" ht="34.5" customHeight="1" x14ac:dyDescent="0.2">
      <c r="A54" s="4" t="s">
        <v>72</v>
      </c>
      <c r="B54" s="7" t="s">
        <v>73</v>
      </c>
      <c r="C54" s="34"/>
      <c r="D54" s="34"/>
      <c r="E54" s="34"/>
      <c r="F54" s="23">
        <v>0</v>
      </c>
      <c r="G54" s="34">
        <v>514.40160000000003</v>
      </c>
      <c r="H54" s="23">
        <f t="shared" si="2"/>
        <v>0</v>
      </c>
      <c r="I54" s="5">
        <f t="shared" si="3"/>
        <v>-514.40160000000003</v>
      </c>
      <c r="J54" s="34"/>
      <c r="K54" s="34"/>
      <c r="L54" s="34"/>
      <c r="M54" s="23">
        <v>0</v>
      </c>
      <c r="N54" s="6"/>
      <c r="O54" s="6">
        <f t="shared" si="9"/>
        <v>0</v>
      </c>
      <c r="Q54" s="3">
        <f t="shared" si="1"/>
        <v>0</v>
      </c>
    </row>
    <row r="55" spans="1:17" ht="22.5" customHeight="1" x14ac:dyDescent="0.2">
      <c r="A55" s="4" t="s">
        <v>74</v>
      </c>
      <c r="B55" s="7" t="s">
        <v>75</v>
      </c>
      <c r="C55" s="36">
        <v>1150</v>
      </c>
      <c r="D55" s="36">
        <v>601.5</v>
      </c>
      <c r="E55" s="36">
        <v>275.12275</v>
      </c>
      <c r="F55" s="23">
        <f t="shared" si="0"/>
        <v>0.45739443059019119</v>
      </c>
      <c r="G55" s="34">
        <v>1287.2391300000002</v>
      </c>
      <c r="H55" s="23">
        <f t="shared" si="2"/>
        <v>0.2137308784266059</v>
      </c>
      <c r="I55" s="5">
        <f t="shared" si="3"/>
        <v>-1012.1163800000002</v>
      </c>
      <c r="J55" s="36">
        <v>100</v>
      </c>
      <c r="K55" s="36">
        <v>100</v>
      </c>
      <c r="L55" s="36">
        <v>0</v>
      </c>
      <c r="M55" s="23">
        <f>L55/K55</f>
        <v>0</v>
      </c>
      <c r="N55" s="34">
        <v>10.068</v>
      </c>
      <c r="O55" s="6">
        <f t="shared" si="9"/>
        <v>-10.068</v>
      </c>
      <c r="Q55" s="3">
        <f t="shared" si="1"/>
        <v>0</v>
      </c>
    </row>
    <row r="56" spans="1:17" ht="21.75" customHeight="1" x14ac:dyDescent="0.2">
      <c r="A56" s="19" t="s">
        <v>76</v>
      </c>
      <c r="B56" s="20" t="s">
        <v>77</v>
      </c>
      <c r="C56" s="21">
        <f>SUM(C57:C60)</f>
        <v>18097.916000000001</v>
      </c>
      <c r="D56" s="21">
        <f>SUM(D57:D60)</f>
        <v>13467.335000000001</v>
      </c>
      <c r="E56" s="21">
        <f>SUM(E57:E60)</f>
        <v>9586.5931099999998</v>
      </c>
      <c r="F56" s="22">
        <f t="shared" si="0"/>
        <v>0.71184039826736312</v>
      </c>
      <c r="G56" s="21">
        <f>SUM(G57:G60)</f>
        <v>10141.920050000001</v>
      </c>
      <c r="H56" s="22">
        <f t="shared" si="2"/>
        <v>0.94524439778047742</v>
      </c>
      <c r="I56" s="21">
        <f t="shared" si="3"/>
        <v>-555.32694000000083</v>
      </c>
      <c r="J56" s="21">
        <f>SUM(J57:J60)</f>
        <v>516.02800000000002</v>
      </c>
      <c r="K56" s="21">
        <f>SUM(K57:K60)</f>
        <v>620.88400000000001</v>
      </c>
      <c r="L56" s="21">
        <f>SUM(L57:L60)</f>
        <v>334.69091000000003</v>
      </c>
      <c r="M56" s="22">
        <f>L56/K56</f>
        <v>0.53905545963497215</v>
      </c>
      <c r="N56" s="21">
        <f>SUM(N57:N60)</f>
        <v>402.17178999999999</v>
      </c>
      <c r="O56" s="21">
        <f>SUM(O57:O60)</f>
        <v>-67.480879999999956</v>
      </c>
      <c r="Q56" s="3">
        <f t="shared" si="1"/>
        <v>-104.85599999999999</v>
      </c>
    </row>
    <row r="57" spans="1:17" ht="33.75" customHeight="1" x14ac:dyDescent="0.2">
      <c r="A57" s="4" t="s">
        <v>78</v>
      </c>
      <c r="B57" s="7" t="s">
        <v>79</v>
      </c>
      <c r="C57" s="36">
        <v>630.69000000000005</v>
      </c>
      <c r="D57" s="36">
        <v>422.69</v>
      </c>
      <c r="E57" s="36">
        <v>64.313199999999995</v>
      </c>
      <c r="F57" s="23">
        <f t="shared" si="0"/>
        <v>0.15215216825569566</v>
      </c>
      <c r="G57" s="34">
        <v>673.77179999999998</v>
      </c>
      <c r="H57" s="23">
        <f t="shared" si="2"/>
        <v>9.5452495934083309E-2</v>
      </c>
      <c r="I57" s="5">
        <f t="shared" si="3"/>
        <v>-609.45859999999993</v>
      </c>
      <c r="J57" s="6"/>
      <c r="K57" s="6"/>
      <c r="L57" s="6"/>
      <c r="M57" s="23">
        <v>0</v>
      </c>
      <c r="N57" s="6"/>
      <c r="O57" s="6">
        <f>L57-N57</f>
        <v>0</v>
      </c>
      <c r="Q57" s="3">
        <f t="shared" si="1"/>
        <v>0</v>
      </c>
    </row>
    <row r="58" spans="1:17" ht="34.5" customHeight="1" x14ac:dyDescent="0.2">
      <c r="A58" s="4" t="s">
        <v>80</v>
      </c>
      <c r="B58" s="7" t="s">
        <v>81</v>
      </c>
      <c r="C58" s="36">
        <v>88.438000000000002</v>
      </c>
      <c r="D58" s="36">
        <v>88.438000000000002</v>
      </c>
      <c r="E58" s="36">
        <v>44.03</v>
      </c>
      <c r="F58" s="23">
        <f t="shared" si="0"/>
        <v>0.4978629096089916</v>
      </c>
      <c r="G58" s="34">
        <v>119.23699999999999</v>
      </c>
      <c r="H58" s="23">
        <f t="shared" si="2"/>
        <v>0.36926457391581474</v>
      </c>
      <c r="I58" s="5">
        <f t="shared" si="3"/>
        <v>-75.206999999999994</v>
      </c>
      <c r="J58" s="6"/>
      <c r="K58" s="6"/>
      <c r="L58" s="6"/>
      <c r="M58" s="23">
        <v>0</v>
      </c>
      <c r="N58" s="6"/>
      <c r="O58" s="6">
        <f>L58-N58</f>
        <v>0</v>
      </c>
      <c r="Q58" s="3">
        <f t="shared" si="1"/>
        <v>0</v>
      </c>
    </row>
    <row r="59" spans="1:17" ht="36.75" customHeight="1" x14ac:dyDescent="0.2">
      <c r="A59" s="4" t="s">
        <v>82</v>
      </c>
      <c r="B59" s="7" t="s">
        <v>83</v>
      </c>
      <c r="C59" s="36">
        <v>16118.788</v>
      </c>
      <c r="D59" s="36">
        <v>11791.787</v>
      </c>
      <c r="E59" s="36">
        <v>8838.2499100000005</v>
      </c>
      <c r="F59" s="23">
        <f t="shared" si="0"/>
        <v>0.74952591239987632</v>
      </c>
      <c r="G59" s="34">
        <v>9091.911250000001</v>
      </c>
      <c r="H59" s="23">
        <f t="shared" si="2"/>
        <v>0.97210032819007108</v>
      </c>
      <c r="I59" s="5">
        <f t="shared" si="3"/>
        <v>-253.66134000000056</v>
      </c>
      <c r="J59" s="36">
        <v>516.02800000000002</v>
      </c>
      <c r="K59" s="36">
        <v>620.88400000000001</v>
      </c>
      <c r="L59" s="36">
        <v>334.69091000000003</v>
      </c>
      <c r="M59" s="23">
        <f>L59/K59</f>
        <v>0.53905545963497215</v>
      </c>
      <c r="N59" s="34">
        <v>402.17178999999999</v>
      </c>
      <c r="O59" s="6">
        <f>L59-N59</f>
        <v>-67.480879999999956</v>
      </c>
      <c r="Q59" s="3">
        <f t="shared" si="1"/>
        <v>-104.85599999999999</v>
      </c>
    </row>
    <row r="60" spans="1:17" ht="44.25" customHeight="1" x14ac:dyDescent="0.2">
      <c r="A60" s="4" t="s">
        <v>84</v>
      </c>
      <c r="B60" s="7" t="s">
        <v>85</v>
      </c>
      <c r="C60" s="36">
        <v>1260</v>
      </c>
      <c r="D60" s="36">
        <v>1164.42</v>
      </c>
      <c r="E60" s="36">
        <v>640</v>
      </c>
      <c r="F60" s="23">
        <f t="shared" si="0"/>
        <v>0.5496298586420707</v>
      </c>
      <c r="G60" s="34">
        <v>257</v>
      </c>
      <c r="H60" s="23">
        <f t="shared" si="2"/>
        <v>2.4902723735408561</v>
      </c>
      <c r="I60" s="5">
        <f t="shared" si="3"/>
        <v>383</v>
      </c>
      <c r="J60" s="6"/>
      <c r="K60" s="6"/>
      <c r="L60" s="6"/>
      <c r="M60" s="23">
        <v>0</v>
      </c>
      <c r="N60" s="6"/>
      <c r="O60" s="6">
        <f>L60-N60</f>
        <v>0</v>
      </c>
      <c r="Q60" s="3">
        <f t="shared" si="1"/>
        <v>0</v>
      </c>
    </row>
    <row r="61" spans="1:17" ht="23.25" customHeight="1" x14ac:dyDescent="0.2">
      <c r="A61" s="19" t="s">
        <v>86</v>
      </c>
      <c r="B61" s="20" t="s">
        <v>87</v>
      </c>
      <c r="C61" s="21">
        <f>SUM(C62:C66)</f>
        <v>171766.33300000001</v>
      </c>
      <c r="D61" s="21">
        <f t="shared" ref="D61:O61" si="10">SUM(D62:D66)</f>
        <v>129889.77800000002</v>
      </c>
      <c r="E61" s="21">
        <f t="shared" si="10"/>
        <v>122955.14972</v>
      </c>
      <c r="F61" s="22">
        <f t="shared" si="0"/>
        <v>0.94661143943136139</v>
      </c>
      <c r="G61" s="21">
        <f>SUM(G62:G66)</f>
        <v>95637.370489999987</v>
      </c>
      <c r="H61" s="22">
        <f t="shared" si="2"/>
        <v>1.2856391710691837</v>
      </c>
      <c r="I61" s="21">
        <f t="shared" si="3"/>
        <v>27317.779230000015</v>
      </c>
      <c r="J61" s="21">
        <f t="shared" si="10"/>
        <v>11455.050999999999</v>
      </c>
      <c r="K61" s="21">
        <f t="shared" si="10"/>
        <v>11455.050999999999</v>
      </c>
      <c r="L61" s="21">
        <f t="shared" si="10"/>
        <v>616.58735000000001</v>
      </c>
      <c r="M61" s="22">
        <f>L61/K61</f>
        <v>5.3826678728885628E-2</v>
      </c>
      <c r="N61" s="21">
        <f>SUM(N62:N66)</f>
        <v>12722.424650000001</v>
      </c>
      <c r="O61" s="21">
        <f t="shared" si="10"/>
        <v>-12105.837299999999</v>
      </c>
      <c r="Q61" s="3">
        <f t="shared" si="1"/>
        <v>0</v>
      </c>
    </row>
    <row r="62" spans="1:17" ht="32.25" customHeight="1" x14ac:dyDescent="0.2">
      <c r="A62" s="4" t="s">
        <v>88</v>
      </c>
      <c r="B62" s="7" t="s">
        <v>89</v>
      </c>
      <c r="C62" s="36">
        <v>37304.123</v>
      </c>
      <c r="D62" s="36">
        <v>34844.123</v>
      </c>
      <c r="E62" s="36">
        <v>33441.358930000002</v>
      </c>
      <c r="F62" s="23">
        <f t="shared" si="0"/>
        <v>0.95974173119524353</v>
      </c>
      <c r="G62" s="34">
        <v>26940.491739999998</v>
      </c>
      <c r="H62" s="23">
        <f t="shared" si="2"/>
        <v>1.2413046967642323</v>
      </c>
      <c r="I62" s="5">
        <f t="shared" si="3"/>
        <v>6500.8671900000045</v>
      </c>
      <c r="J62" s="34">
        <v>0</v>
      </c>
      <c r="K62" s="34">
        <v>0</v>
      </c>
      <c r="L62" s="34">
        <v>0</v>
      </c>
      <c r="M62" s="23" t="e">
        <f>L62/K62</f>
        <v>#DIV/0!</v>
      </c>
      <c r="N62" s="34">
        <v>2537.3903399999999</v>
      </c>
      <c r="O62" s="6">
        <f>L62-N62</f>
        <v>-2537.3903399999999</v>
      </c>
      <c r="Q62" s="3">
        <f t="shared" si="1"/>
        <v>0</v>
      </c>
    </row>
    <row r="63" spans="1:17" ht="22.5" customHeight="1" x14ac:dyDescent="0.2">
      <c r="A63" s="4" t="s">
        <v>126</v>
      </c>
      <c r="B63" s="7" t="s">
        <v>127</v>
      </c>
      <c r="C63" s="5"/>
      <c r="D63" s="5"/>
      <c r="E63" s="5"/>
      <c r="F63" s="23"/>
      <c r="G63" s="5"/>
      <c r="H63" s="23"/>
      <c r="I63" s="5"/>
      <c r="J63" s="5"/>
      <c r="K63" s="6"/>
      <c r="L63" s="6"/>
      <c r="M63" s="23">
        <v>0</v>
      </c>
      <c r="N63" s="34">
        <v>137.70000000000002</v>
      </c>
      <c r="O63" s="6">
        <f>L63-N63</f>
        <v>-137.70000000000002</v>
      </c>
      <c r="Q63" s="3">
        <f t="shared" si="1"/>
        <v>0</v>
      </c>
    </row>
    <row r="64" spans="1:17" ht="24.75" customHeight="1" x14ac:dyDescent="0.2">
      <c r="A64" s="4" t="s">
        <v>90</v>
      </c>
      <c r="B64" s="7" t="s">
        <v>91</v>
      </c>
      <c r="C64" s="36">
        <v>118777.21</v>
      </c>
      <c r="D64" s="36">
        <v>91361.887000000002</v>
      </c>
      <c r="E64" s="36">
        <v>86825.837169999999</v>
      </c>
      <c r="F64" s="23">
        <f t="shared" si="0"/>
        <v>0.95035074275556497</v>
      </c>
      <c r="G64" s="34">
        <v>67155.212119999997</v>
      </c>
      <c r="H64" s="23">
        <f t="shared" si="2"/>
        <v>1.2929128570817476</v>
      </c>
      <c r="I64" s="5">
        <f t="shared" si="3"/>
        <v>19670.625050000002</v>
      </c>
      <c r="J64" s="36">
        <v>7455.0510000000004</v>
      </c>
      <c r="K64" s="36">
        <f>6155.051+1300</f>
        <v>7455.0510000000004</v>
      </c>
      <c r="L64" s="36">
        <v>616.58735000000001</v>
      </c>
      <c r="M64" s="23">
        <f>L64/K64</f>
        <v>8.2707328226191881E-2</v>
      </c>
      <c r="N64" s="34">
        <v>5393.0344700000005</v>
      </c>
      <c r="O64" s="6">
        <f>L64-N64</f>
        <v>-4776.4471200000007</v>
      </c>
      <c r="Q64" s="3">
        <f t="shared" si="1"/>
        <v>0</v>
      </c>
    </row>
    <row r="65" spans="1:17" ht="90" customHeight="1" x14ac:dyDescent="0.2">
      <c r="A65" s="4" t="s">
        <v>92</v>
      </c>
      <c r="B65" s="7" t="s">
        <v>146</v>
      </c>
      <c r="C65" s="36">
        <v>1185</v>
      </c>
      <c r="D65" s="36">
        <v>840.46</v>
      </c>
      <c r="E65" s="36">
        <v>185.65450000000001</v>
      </c>
      <c r="F65" s="23">
        <f t="shared" si="0"/>
        <v>0.2208962948861338</v>
      </c>
      <c r="G65" s="34">
        <v>827.63363000000004</v>
      </c>
      <c r="H65" s="23">
        <f t="shared" si="2"/>
        <v>0.2243196666621679</v>
      </c>
      <c r="I65" s="5">
        <f t="shared" si="3"/>
        <v>-641.97913000000005</v>
      </c>
      <c r="J65" s="5"/>
      <c r="K65" s="6"/>
      <c r="L65" s="6"/>
      <c r="M65" s="23">
        <v>0</v>
      </c>
      <c r="N65" s="6"/>
      <c r="O65" s="6">
        <f>L65-N65</f>
        <v>0</v>
      </c>
      <c r="Q65" s="3">
        <f t="shared" si="1"/>
        <v>0</v>
      </c>
    </row>
    <row r="66" spans="1:17" ht="31.5" customHeight="1" x14ac:dyDescent="0.2">
      <c r="A66" s="4" t="s">
        <v>93</v>
      </c>
      <c r="B66" s="7" t="s">
        <v>94</v>
      </c>
      <c r="C66" s="36">
        <v>14500</v>
      </c>
      <c r="D66" s="36">
        <v>2843.308</v>
      </c>
      <c r="E66" s="36">
        <v>2502.2991200000001</v>
      </c>
      <c r="F66" s="23">
        <f t="shared" si="0"/>
        <v>0.88006614830331431</v>
      </c>
      <c r="G66" s="34">
        <v>714.03300000000002</v>
      </c>
      <c r="H66" s="23">
        <f t="shared" si="2"/>
        <v>3.504458645468767</v>
      </c>
      <c r="I66" s="5">
        <f t="shared" si="3"/>
        <v>1788.2661200000002</v>
      </c>
      <c r="J66" s="36">
        <v>4000</v>
      </c>
      <c r="K66" s="36">
        <v>4000</v>
      </c>
      <c r="L66" s="36">
        <v>0</v>
      </c>
      <c r="M66" s="23">
        <f>L66/K66</f>
        <v>0</v>
      </c>
      <c r="N66" s="34">
        <v>4654.2998399999997</v>
      </c>
      <c r="O66" s="6">
        <f>L66-N66</f>
        <v>-4654.2998399999997</v>
      </c>
      <c r="Q66" s="3">
        <f t="shared" si="1"/>
        <v>0</v>
      </c>
    </row>
    <row r="67" spans="1:17" ht="21.75" customHeight="1" x14ac:dyDescent="0.2">
      <c r="A67" s="19" t="s">
        <v>95</v>
      </c>
      <c r="B67" s="20" t="s">
        <v>96</v>
      </c>
      <c r="C67" s="21">
        <f>SUM(C68:C85)</f>
        <v>20071.606</v>
      </c>
      <c r="D67" s="21">
        <f>SUM(D68:D85)</f>
        <v>11906.890000000001</v>
      </c>
      <c r="E67" s="21">
        <f>SUM(E68:E85)</f>
        <v>7371.5543700000007</v>
      </c>
      <c r="F67" s="22">
        <f t="shared" si="0"/>
        <v>0.61909989678245114</v>
      </c>
      <c r="G67" s="21">
        <f>SUM(G68:G85)</f>
        <v>23368.001670000001</v>
      </c>
      <c r="H67" s="22">
        <f t="shared" si="2"/>
        <v>0.31545506004750301</v>
      </c>
      <c r="I67" s="21">
        <f t="shared" si="3"/>
        <v>-15996.4473</v>
      </c>
      <c r="J67" s="21">
        <f>SUM(J68:J85)</f>
        <v>98203.610379999998</v>
      </c>
      <c r="K67" s="21">
        <f>SUM(K68:K85)</f>
        <v>98203.610379999998</v>
      </c>
      <c r="L67" s="21">
        <f>SUM(L68:L85)</f>
        <v>62136.051590000003</v>
      </c>
      <c r="M67" s="22">
        <f>L67/K67</f>
        <v>0.63272675362508402</v>
      </c>
      <c r="N67" s="21">
        <f>SUM(N68:N85)</f>
        <v>65596.618069999997</v>
      </c>
      <c r="O67" s="21">
        <f>SUM(O68:O85)</f>
        <v>-3460.5664799999986</v>
      </c>
      <c r="Q67" s="3">
        <f t="shared" si="1"/>
        <v>0</v>
      </c>
    </row>
    <row r="68" spans="1:17" ht="18" customHeight="1" x14ac:dyDescent="0.2">
      <c r="A68" s="4" t="s">
        <v>97</v>
      </c>
      <c r="B68" s="7" t="s">
        <v>98</v>
      </c>
      <c r="C68" s="36">
        <v>1070</v>
      </c>
      <c r="D68" s="36">
        <v>428</v>
      </c>
      <c r="E68" s="36">
        <v>0</v>
      </c>
      <c r="F68" s="23">
        <v>0</v>
      </c>
      <c r="G68" s="34">
        <v>4</v>
      </c>
      <c r="H68" s="23">
        <v>0</v>
      </c>
      <c r="I68" s="5">
        <f t="shared" si="3"/>
        <v>-4</v>
      </c>
      <c r="J68" s="36">
        <v>80</v>
      </c>
      <c r="K68" s="36">
        <v>80</v>
      </c>
      <c r="L68" s="36">
        <v>0</v>
      </c>
      <c r="M68" s="23">
        <v>0</v>
      </c>
      <c r="N68" s="34">
        <v>0</v>
      </c>
      <c r="O68" s="6">
        <f t="shared" ref="O68:O85" si="11">L68-N68</f>
        <v>0</v>
      </c>
      <c r="Q68" s="3">
        <f t="shared" si="1"/>
        <v>0</v>
      </c>
    </row>
    <row r="69" spans="1:17" ht="22.5" customHeight="1" x14ac:dyDescent="0.2">
      <c r="A69" s="4" t="s">
        <v>128</v>
      </c>
      <c r="B69" s="7" t="s">
        <v>167</v>
      </c>
      <c r="C69" s="5"/>
      <c r="D69" s="5"/>
      <c r="E69" s="5"/>
      <c r="F69" s="23"/>
      <c r="G69" s="5"/>
      <c r="H69" s="23"/>
      <c r="I69" s="5"/>
      <c r="J69" s="36">
        <v>1264.3500000000001</v>
      </c>
      <c r="K69" s="36">
        <f>1214.35+50</f>
        <v>1264.3499999999999</v>
      </c>
      <c r="L69" s="36">
        <v>11.96</v>
      </c>
      <c r="M69" s="23">
        <f>L69/K69</f>
        <v>9.4594060189029956E-3</v>
      </c>
      <c r="N69" s="34">
        <v>5529.5971</v>
      </c>
      <c r="O69" s="6">
        <f t="shared" si="11"/>
        <v>-5517.6370999999999</v>
      </c>
      <c r="Q69" s="3">
        <f t="shared" si="1"/>
        <v>0</v>
      </c>
    </row>
    <row r="70" spans="1:17" ht="21.75" customHeight="1" x14ac:dyDescent="0.2">
      <c r="A70" s="4" t="s">
        <v>129</v>
      </c>
      <c r="B70" s="7" t="s">
        <v>168</v>
      </c>
      <c r="C70" s="5"/>
      <c r="D70" s="5"/>
      <c r="E70" s="5"/>
      <c r="F70" s="23"/>
      <c r="G70" s="5"/>
      <c r="H70" s="23"/>
      <c r="I70" s="5"/>
      <c r="J70" s="36">
        <v>3252.6561799999995</v>
      </c>
      <c r="K70" s="36">
        <v>3252.6561799999999</v>
      </c>
      <c r="L70" s="36">
        <v>2103.4817599999997</v>
      </c>
      <c r="M70" s="23">
        <f>L70/K70</f>
        <v>0.64669662072921574</v>
      </c>
      <c r="N70" s="34">
        <v>12104.878239999998</v>
      </c>
      <c r="O70" s="6">
        <f t="shared" si="11"/>
        <v>-10001.396479999999</v>
      </c>
      <c r="Q70" s="3">
        <f t="shared" si="1"/>
        <v>0</v>
      </c>
    </row>
    <row r="71" spans="1:17" ht="18" customHeight="1" x14ac:dyDescent="0.2">
      <c r="A71" s="4" t="s">
        <v>130</v>
      </c>
      <c r="B71" s="7" t="s">
        <v>169</v>
      </c>
      <c r="C71" s="5"/>
      <c r="D71" s="5"/>
      <c r="E71" s="5"/>
      <c r="F71" s="23"/>
      <c r="G71" s="5"/>
      <c r="H71" s="23"/>
      <c r="I71" s="5"/>
      <c r="J71" s="34"/>
      <c r="K71" s="34"/>
      <c r="L71" s="34"/>
      <c r="M71" s="23">
        <v>0</v>
      </c>
      <c r="N71" s="34">
        <v>5180.50425</v>
      </c>
      <c r="O71" s="6">
        <f t="shared" si="11"/>
        <v>-5180.50425</v>
      </c>
      <c r="Q71" s="3">
        <f t="shared" si="1"/>
        <v>0</v>
      </c>
    </row>
    <row r="72" spans="1:17" ht="23.25" customHeight="1" x14ac:dyDescent="0.2">
      <c r="A72" s="4" t="s">
        <v>131</v>
      </c>
      <c r="B72" s="7" t="s">
        <v>170</v>
      </c>
      <c r="C72" s="5"/>
      <c r="D72" s="5"/>
      <c r="E72" s="5"/>
      <c r="F72" s="23"/>
      <c r="G72" s="5"/>
      <c r="H72" s="23"/>
      <c r="I72" s="5"/>
      <c r="J72" s="36">
        <v>250</v>
      </c>
      <c r="K72" s="36">
        <v>250</v>
      </c>
      <c r="L72" s="36">
        <v>0</v>
      </c>
      <c r="M72" s="23">
        <f>L72/K72</f>
        <v>0</v>
      </c>
      <c r="N72" s="34">
        <v>69.547519999999992</v>
      </c>
      <c r="O72" s="6">
        <f t="shared" si="11"/>
        <v>-69.547519999999992</v>
      </c>
      <c r="Q72" s="3">
        <f t="shared" si="1"/>
        <v>0</v>
      </c>
    </row>
    <row r="73" spans="1:17" ht="32.25" customHeight="1" x14ac:dyDescent="0.2">
      <c r="A73" s="4" t="s">
        <v>132</v>
      </c>
      <c r="B73" s="7" t="s">
        <v>171</v>
      </c>
      <c r="C73" s="5"/>
      <c r="D73" s="5"/>
      <c r="E73" s="5"/>
      <c r="F73" s="23"/>
      <c r="G73" s="5"/>
      <c r="H73" s="23"/>
      <c r="I73" s="5"/>
      <c r="J73" s="5"/>
      <c r="K73" s="5"/>
      <c r="L73" s="5"/>
      <c r="M73" s="23">
        <v>0</v>
      </c>
      <c r="N73" s="34">
        <v>25305.887950000004</v>
      </c>
      <c r="O73" s="6">
        <f t="shared" si="11"/>
        <v>-25305.887950000004</v>
      </c>
      <c r="Q73" s="3">
        <f t="shared" si="1"/>
        <v>0</v>
      </c>
    </row>
    <row r="74" spans="1:17" ht="23.25" customHeight="1" x14ac:dyDescent="0.2">
      <c r="A74" s="4" t="s">
        <v>133</v>
      </c>
      <c r="B74" s="7" t="s">
        <v>172</v>
      </c>
      <c r="C74" s="5"/>
      <c r="D74" s="5"/>
      <c r="E74" s="5"/>
      <c r="F74" s="23"/>
      <c r="G74" s="5"/>
      <c r="H74" s="23"/>
      <c r="I74" s="5"/>
      <c r="J74" s="36">
        <v>3889.7762000000002</v>
      </c>
      <c r="K74" s="36">
        <f>909.633+2980.1432</f>
        <v>3889.7762000000002</v>
      </c>
      <c r="L74" s="36">
        <v>1461.45525</v>
      </c>
      <c r="M74" s="23">
        <f t="shared" ref="M74:M79" si="12">L74/K74</f>
        <v>0.37571705282170215</v>
      </c>
      <c r="N74" s="34">
        <v>13125.830300000001</v>
      </c>
      <c r="O74" s="6">
        <f t="shared" si="11"/>
        <v>-11664.375050000002</v>
      </c>
      <c r="Q74" s="3">
        <f t="shared" si="1"/>
        <v>0</v>
      </c>
    </row>
    <row r="75" spans="1:17" ht="27" customHeight="1" x14ac:dyDescent="0.2">
      <c r="A75" s="4" t="s">
        <v>134</v>
      </c>
      <c r="B75" s="7" t="s">
        <v>136</v>
      </c>
      <c r="C75" s="5"/>
      <c r="D75" s="5"/>
      <c r="E75" s="5"/>
      <c r="F75" s="23"/>
      <c r="G75" s="5"/>
      <c r="H75" s="23"/>
      <c r="I75" s="5"/>
      <c r="J75" s="36">
        <v>838.7</v>
      </c>
      <c r="K75" s="36">
        <v>838.7</v>
      </c>
      <c r="L75" s="36">
        <v>0</v>
      </c>
      <c r="M75" s="23">
        <f t="shared" si="12"/>
        <v>0</v>
      </c>
      <c r="N75" s="34">
        <v>739.65969999999993</v>
      </c>
      <c r="O75" s="6">
        <f t="shared" si="11"/>
        <v>-739.65969999999993</v>
      </c>
      <c r="Q75" s="3">
        <f t="shared" si="1"/>
        <v>0</v>
      </c>
    </row>
    <row r="76" spans="1:17" ht="38.25" customHeight="1" x14ac:dyDescent="0.2">
      <c r="A76" s="4" t="s">
        <v>135</v>
      </c>
      <c r="B76" s="7" t="s">
        <v>137</v>
      </c>
      <c r="C76" s="5"/>
      <c r="D76" s="5"/>
      <c r="E76" s="5"/>
      <c r="F76" s="23"/>
      <c r="G76" s="5"/>
      <c r="H76" s="23"/>
      <c r="I76" s="5"/>
      <c r="J76" s="36">
        <v>1790</v>
      </c>
      <c r="K76" s="36">
        <v>1790</v>
      </c>
      <c r="L76" s="36">
        <v>0</v>
      </c>
      <c r="M76" s="23">
        <f t="shared" si="12"/>
        <v>0</v>
      </c>
      <c r="N76" s="34">
        <v>949.00684999999999</v>
      </c>
      <c r="O76" s="6">
        <f t="shared" si="11"/>
        <v>-949.00684999999999</v>
      </c>
      <c r="Q76" s="3">
        <f t="shared" si="1"/>
        <v>0</v>
      </c>
    </row>
    <row r="77" spans="1:17" ht="38.25" customHeight="1" x14ac:dyDescent="0.2">
      <c r="A77" s="30" t="s">
        <v>155</v>
      </c>
      <c r="B77" s="32" t="s">
        <v>156</v>
      </c>
      <c r="C77" s="5"/>
      <c r="D77" s="5"/>
      <c r="E77" s="5"/>
      <c r="F77" s="23"/>
      <c r="G77" s="5"/>
      <c r="H77" s="23"/>
      <c r="I77" s="5"/>
      <c r="J77" s="36">
        <v>2400</v>
      </c>
      <c r="K77" s="36">
        <v>2400</v>
      </c>
      <c r="L77" s="36">
        <v>0</v>
      </c>
      <c r="M77" s="23">
        <f t="shared" si="12"/>
        <v>0</v>
      </c>
      <c r="N77" s="34"/>
      <c r="O77" s="6">
        <f t="shared" si="11"/>
        <v>0</v>
      </c>
      <c r="Q77" s="3">
        <f t="shared" si="1"/>
        <v>0</v>
      </c>
    </row>
    <row r="78" spans="1:17" ht="38.25" customHeight="1" x14ac:dyDescent="0.2">
      <c r="A78" s="30" t="s">
        <v>157</v>
      </c>
      <c r="B78" s="32" t="s">
        <v>158</v>
      </c>
      <c r="C78" s="5"/>
      <c r="D78" s="5"/>
      <c r="E78" s="5"/>
      <c r="F78" s="23"/>
      <c r="G78" s="5"/>
      <c r="H78" s="23"/>
      <c r="I78" s="5"/>
      <c r="J78" s="36">
        <v>50</v>
      </c>
      <c r="K78" s="36">
        <v>50</v>
      </c>
      <c r="L78" s="36">
        <v>0</v>
      </c>
      <c r="M78" s="23">
        <f t="shared" si="12"/>
        <v>0</v>
      </c>
      <c r="N78" s="5"/>
      <c r="O78" s="6">
        <f t="shared" si="11"/>
        <v>0</v>
      </c>
      <c r="Q78" s="3">
        <f t="shared" si="1"/>
        <v>0</v>
      </c>
    </row>
    <row r="79" spans="1:17" ht="40.5" customHeight="1" x14ac:dyDescent="0.2">
      <c r="A79" s="4" t="s">
        <v>99</v>
      </c>
      <c r="B79" s="7" t="s">
        <v>100</v>
      </c>
      <c r="C79" s="36">
        <v>18000</v>
      </c>
      <c r="D79" s="36">
        <v>10788.386</v>
      </c>
      <c r="E79" s="36">
        <v>6888.3852000000006</v>
      </c>
      <c r="F79" s="23">
        <v>0</v>
      </c>
      <c r="G79" s="34">
        <v>22125.815399999999</v>
      </c>
      <c r="H79" s="23">
        <f t="shared" si="2"/>
        <v>0.31132797031290432</v>
      </c>
      <c r="I79" s="5">
        <f t="shared" si="3"/>
        <v>-15237.430199999999</v>
      </c>
      <c r="J79" s="36">
        <v>19741.572</v>
      </c>
      <c r="K79" s="36">
        <f>200+19541.572</f>
        <v>19741.572</v>
      </c>
      <c r="L79" s="36">
        <v>8.5755800000000004</v>
      </c>
      <c r="M79" s="23">
        <f t="shared" si="12"/>
        <v>4.3439195217077951E-4</v>
      </c>
      <c r="N79" s="34">
        <v>2054.0339199999999</v>
      </c>
      <c r="O79" s="6">
        <f t="shared" si="11"/>
        <v>-2045.4583399999999</v>
      </c>
      <c r="Q79" s="3">
        <f t="shared" si="1"/>
        <v>0</v>
      </c>
    </row>
    <row r="80" spans="1:17" ht="22.5" customHeight="1" x14ac:dyDescent="0.2">
      <c r="A80" s="4" t="s">
        <v>101</v>
      </c>
      <c r="B80" s="7" t="s">
        <v>102</v>
      </c>
      <c r="C80" s="36">
        <v>210</v>
      </c>
      <c r="D80" s="36">
        <v>80</v>
      </c>
      <c r="E80" s="36">
        <v>0</v>
      </c>
      <c r="F80" s="23">
        <v>0</v>
      </c>
      <c r="G80" s="34">
        <v>0</v>
      </c>
      <c r="H80" s="23">
        <v>0</v>
      </c>
      <c r="I80" s="5">
        <f t="shared" si="3"/>
        <v>0</v>
      </c>
      <c r="J80" s="36">
        <v>25</v>
      </c>
      <c r="K80" s="36">
        <v>25</v>
      </c>
      <c r="L80" s="36">
        <v>0</v>
      </c>
      <c r="M80" s="23">
        <v>0</v>
      </c>
      <c r="N80" s="6"/>
      <c r="O80" s="6">
        <f t="shared" si="11"/>
        <v>0</v>
      </c>
      <c r="Q80" s="3">
        <f t="shared" si="1"/>
        <v>0</v>
      </c>
    </row>
    <row r="81" spans="1:17" ht="34.5" customHeight="1" x14ac:dyDescent="0.2">
      <c r="A81" s="4" t="s">
        <v>138</v>
      </c>
      <c r="B81" s="7" t="s">
        <v>139</v>
      </c>
      <c r="C81" s="5"/>
      <c r="D81" s="5"/>
      <c r="E81" s="5"/>
      <c r="F81" s="23"/>
      <c r="G81" s="5"/>
      <c r="H81" s="23"/>
      <c r="I81" s="5"/>
      <c r="J81" s="36">
        <v>200</v>
      </c>
      <c r="K81" s="36">
        <v>200</v>
      </c>
      <c r="L81" s="36">
        <v>6.6000000000000005</v>
      </c>
      <c r="M81" s="23">
        <f>L81/K81</f>
        <v>3.3000000000000002E-2</v>
      </c>
      <c r="N81" s="34">
        <v>29.2</v>
      </c>
      <c r="O81" s="6">
        <f t="shared" si="11"/>
        <v>-22.599999999999998</v>
      </c>
      <c r="Q81" s="3">
        <f t="shared" si="1"/>
        <v>0</v>
      </c>
    </row>
    <row r="82" spans="1:17" ht="34.5" customHeight="1" x14ac:dyDescent="0.2">
      <c r="A82" s="30" t="s">
        <v>159</v>
      </c>
      <c r="B82" s="32" t="s">
        <v>160</v>
      </c>
      <c r="C82" s="5"/>
      <c r="D82" s="5"/>
      <c r="E82" s="5"/>
      <c r="F82" s="23"/>
      <c r="G82" s="5"/>
      <c r="H82" s="23"/>
      <c r="I82" s="5"/>
      <c r="J82" s="36">
        <v>63770.556000000004</v>
      </c>
      <c r="K82" s="36">
        <v>63770.555999999997</v>
      </c>
      <c r="L82" s="36">
        <v>58543.978999999999</v>
      </c>
      <c r="M82" s="23">
        <f>L82/K82</f>
        <v>0.91804090590020893</v>
      </c>
      <c r="N82" s="34"/>
      <c r="O82" s="6">
        <f t="shared" si="11"/>
        <v>58543.978999999999</v>
      </c>
      <c r="Q82" s="3">
        <f t="shared" si="1"/>
        <v>0</v>
      </c>
    </row>
    <row r="83" spans="1:17" ht="30" customHeight="1" x14ac:dyDescent="0.2">
      <c r="A83" s="4">
        <v>7680</v>
      </c>
      <c r="B83" s="7" t="s">
        <v>147</v>
      </c>
      <c r="C83" s="36">
        <v>173.85599999999999</v>
      </c>
      <c r="D83" s="36">
        <v>120</v>
      </c>
      <c r="E83" s="36">
        <v>0</v>
      </c>
      <c r="F83" s="23">
        <v>0</v>
      </c>
      <c r="G83" s="34">
        <v>173.8554</v>
      </c>
      <c r="H83" s="23">
        <f>E83/G83</f>
        <v>0</v>
      </c>
      <c r="I83" s="5">
        <f>E83-G83</f>
        <v>-173.8554</v>
      </c>
      <c r="J83" s="6"/>
      <c r="K83" s="6"/>
      <c r="L83" s="6"/>
      <c r="M83" s="23"/>
      <c r="N83" s="6"/>
      <c r="O83" s="6"/>
      <c r="Q83" s="3"/>
    </row>
    <row r="84" spans="1:17" ht="73.5" customHeight="1" x14ac:dyDescent="0.2">
      <c r="A84" s="4" t="s">
        <v>140</v>
      </c>
      <c r="B84" s="7" t="s">
        <v>141</v>
      </c>
      <c r="C84" s="5"/>
      <c r="D84" s="5"/>
      <c r="E84" s="5"/>
      <c r="F84" s="23"/>
      <c r="G84" s="5"/>
      <c r="H84" s="23"/>
      <c r="I84" s="5"/>
      <c r="J84" s="36">
        <v>651</v>
      </c>
      <c r="K84" s="36">
        <v>651</v>
      </c>
      <c r="L84" s="36">
        <v>0</v>
      </c>
      <c r="M84" s="23">
        <f>L84/K84</f>
        <v>0</v>
      </c>
      <c r="N84" s="34">
        <v>508.47223999999994</v>
      </c>
      <c r="O84" s="6">
        <f t="shared" si="11"/>
        <v>-508.47223999999994</v>
      </c>
      <c r="Q84" s="3">
        <f t="shared" ref="Q84:Q95" si="13">J84-K84</f>
        <v>0</v>
      </c>
    </row>
    <row r="85" spans="1:17" ht="24" customHeight="1" x14ac:dyDescent="0.2">
      <c r="A85" s="4" t="s">
        <v>103</v>
      </c>
      <c r="B85" s="7" t="s">
        <v>104</v>
      </c>
      <c r="C85" s="36">
        <v>617.75</v>
      </c>
      <c r="D85" s="36">
        <v>490.50400000000002</v>
      </c>
      <c r="E85" s="36">
        <v>483.16917000000001</v>
      </c>
      <c r="F85" s="23">
        <f t="shared" si="0"/>
        <v>0.98504634009100844</v>
      </c>
      <c r="G85" s="34">
        <v>1064.3308700000002</v>
      </c>
      <c r="H85" s="23">
        <f t="shared" si="2"/>
        <v>0.45396519411299224</v>
      </c>
      <c r="I85" s="5">
        <f t="shared" si="3"/>
        <v>-581.16170000000022</v>
      </c>
      <c r="J85" s="6"/>
      <c r="K85" s="6"/>
      <c r="L85" s="6"/>
      <c r="M85" s="23">
        <v>0</v>
      </c>
      <c r="N85" s="6"/>
      <c r="O85" s="6">
        <f t="shared" si="11"/>
        <v>0</v>
      </c>
      <c r="Q85" s="3">
        <f t="shared" si="13"/>
        <v>0</v>
      </c>
    </row>
    <row r="86" spans="1:17" ht="23.25" customHeight="1" x14ac:dyDescent="0.2">
      <c r="A86" s="19" t="s">
        <v>105</v>
      </c>
      <c r="B86" s="20" t="s">
        <v>106</v>
      </c>
      <c r="C86" s="21">
        <f>SUM(C87:C91)</f>
        <v>26989.387999999999</v>
      </c>
      <c r="D86" s="21">
        <f>SUM(D87:D91)</f>
        <v>21700.597999999998</v>
      </c>
      <c r="E86" s="21">
        <f>SUM(E87:E91)</f>
        <v>19695.545470000001</v>
      </c>
      <c r="F86" s="22">
        <f t="shared" si="0"/>
        <v>0.90760381211614549</v>
      </c>
      <c r="G86" s="21">
        <f>SUM(G87:G91)</f>
        <v>3769.2172500000001</v>
      </c>
      <c r="H86" s="22">
        <f t="shared" si="2"/>
        <v>5.2253675401703097</v>
      </c>
      <c r="I86" s="21">
        <f t="shared" si="3"/>
        <v>15926.328220000001</v>
      </c>
      <c r="J86" s="21">
        <f>SUM(J87:J91)</f>
        <v>1023.12</v>
      </c>
      <c r="K86" s="21">
        <f>SUM(K87:K91)</f>
        <v>1023.12</v>
      </c>
      <c r="L86" s="21">
        <f>SUM(L87:L91)</f>
        <v>682.74800000000005</v>
      </c>
      <c r="M86" s="22">
        <f>L86/K86</f>
        <v>0.66731957150676369</v>
      </c>
      <c r="N86" s="21">
        <f>SUM(N87:N91)</f>
        <v>0</v>
      </c>
      <c r="O86" s="21">
        <f>SUM(O87:O91)</f>
        <v>682.74800000000005</v>
      </c>
      <c r="Q86" s="3">
        <f t="shared" si="13"/>
        <v>0</v>
      </c>
    </row>
    <row r="87" spans="1:17" ht="34.5" customHeight="1" x14ac:dyDescent="0.2">
      <c r="A87" s="4" t="s">
        <v>107</v>
      </c>
      <c r="B87" s="7" t="s">
        <v>108</v>
      </c>
      <c r="C87" s="36">
        <v>7442.3</v>
      </c>
      <c r="D87" s="36">
        <v>4445.51</v>
      </c>
      <c r="E87" s="36">
        <v>2576.6735200000003</v>
      </c>
      <c r="F87" s="23">
        <f t="shared" si="0"/>
        <v>0.57961257988397286</v>
      </c>
      <c r="G87" s="34">
        <v>29</v>
      </c>
      <c r="H87" s="23">
        <f>E87/G87</f>
        <v>88.850811034482774</v>
      </c>
      <c r="I87" s="5">
        <f t="shared" si="3"/>
        <v>2547.6735200000003</v>
      </c>
      <c r="J87" s="6"/>
      <c r="K87" s="6"/>
      <c r="L87" s="6"/>
      <c r="M87" s="23">
        <v>0</v>
      </c>
      <c r="N87" s="6"/>
      <c r="O87" s="6">
        <f>L87-N87</f>
        <v>0</v>
      </c>
      <c r="Q87" s="3">
        <f t="shared" si="13"/>
        <v>0</v>
      </c>
    </row>
    <row r="88" spans="1:17" ht="34.5" customHeight="1" x14ac:dyDescent="0.2">
      <c r="A88" s="30" t="s">
        <v>151</v>
      </c>
      <c r="B88" s="32" t="s">
        <v>152</v>
      </c>
      <c r="C88" s="36">
        <v>15786.48</v>
      </c>
      <c r="D88" s="36">
        <v>13494.48</v>
      </c>
      <c r="E88" s="36">
        <v>13458.406929999999</v>
      </c>
      <c r="F88" s="23">
        <f t="shared" si="0"/>
        <v>0.99732682771029335</v>
      </c>
      <c r="G88" s="5"/>
      <c r="H88" s="23">
        <v>0</v>
      </c>
      <c r="I88" s="5">
        <f t="shared" si="3"/>
        <v>13458.406929999999</v>
      </c>
      <c r="J88" s="36">
        <v>858.52</v>
      </c>
      <c r="K88" s="36">
        <v>858.52</v>
      </c>
      <c r="L88" s="36">
        <v>682.74800000000005</v>
      </c>
      <c r="M88" s="23">
        <f>L88/K88</f>
        <v>0.79526161300843323</v>
      </c>
      <c r="N88" s="6"/>
      <c r="O88" s="6">
        <f>L88-N88</f>
        <v>682.74800000000005</v>
      </c>
      <c r="Q88" s="3"/>
    </row>
    <row r="89" spans="1:17" ht="23.25" customHeight="1" x14ac:dyDescent="0.2">
      <c r="A89" s="4" t="s">
        <v>142</v>
      </c>
      <c r="B89" s="7" t="s">
        <v>143</v>
      </c>
      <c r="C89" s="5"/>
      <c r="D89" s="5"/>
      <c r="E89" s="5"/>
      <c r="F89" s="23"/>
      <c r="G89" s="5"/>
      <c r="H89" s="23"/>
      <c r="I89" s="5"/>
      <c r="J89" s="36">
        <v>164.6</v>
      </c>
      <c r="K89" s="36">
        <v>164.6</v>
      </c>
      <c r="L89" s="36">
        <v>0</v>
      </c>
      <c r="M89" s="23">
        <f>L89/K89</f>
        <v>0</v>
      </c>
      <c r="N89" s="6"/>
      <c r="O89" s="6">
        <f>L89-N89</f>
        <v>0</v>
      </c>
      <c r="Q89" s="3">
        <f t="shared" si="13"/>
        <v>0</v>
      </c>
    </row>
    <row r="90" spans="1:17" ht="21.75" customHeight="1" x14ac:dyDescent="0.2">
      <c r="A90" s="30" t="s">
        <v>109</v>
      </c>
      <c r="B90" s="32" t="s">
        <v>110</v>
      </c>
      <c r="C90" s="36">
        <v>3660.6080000000002</v>
      </c>
      <c r="D90" s="36">
        <v>3660.6080000000002</v>
      </c>
      <c r="E90" s="36">
        <v>3660.4650200000001</v>
      </c>
      <c r="F90" s="23">
        <f t="shared" si="0"/>
        <v>0.99996094091473331</v>
      </c>
      <c r="G90" s="34">
        <v>3740.2172500000001</v>
      </c>
      <c r="H90" s="23">
        <v>0</v>
      </c>
      <c r="I90" s="5">
        <f t="shared" si="3"/>
        <v>-79.752230000000054</v>
      </c>
      <c r="J90" s="6"/>
      <c r="K90" s="6"/>
      <c r="L90" s="6"/>
      <c r="M90" s="23">
        <v>0</v>
      </c>
      <c r="N90" s="6"/>
      <c r="O90" s="6">
        <f>L90-N90</f>
        <v>0</v>
      </c>
      <c r="Q90" s="3">
        <f t="shared" si="13"/>
        <v>0</v>
      </c>
    </row>
    <row r="91" spans="1:17" ht="24.75" customHeight="1" x14ac:dyDescent="0.2">
      <c r="A91" s="30" t="s">
        <v>111</v>
      </c>
      <c r="B91" s="32" t="s">
        <v>112</v>
      </c>
      <c r="C91" s="36">
        <v>100</v>
      </c>
      <c r="D91" s="36">
        <v>100</v>
      </c>
      <c r="E91" s="36">
        <v>0</v>
      </c>
      <c r="F91" s="23">
        <f t="shared" si="0"/>
        <v>0</v>
      </c>
      <c r="G91" s="34">
        <v>0</v>
      </c>
      <c r="H91" s="23">
        <v>0</v>
      </c>
      <c r="I91" s="5">
        <f t="shared" si="3"/>
        <v>0</v>
      </c>
      <c r="J91" s="6"/>
      <c r="K91" s="6"/>
      <c r="L91" s="6"/>
      <c r="M91" s="23">
        <v>0</v>
      </c>
      <c r="N91" s="6"/>
      <c r="O91" s="6">
        <f>L91-N91</f>
        <v>0</v>
      </c>
      <c r="Q91" s="3">
        <f t="shared" si="13"/>
        <v>0</v>
      </c>
    </row>
    <row r="92" spans="1:17" ht="25.5" customHeight="1" x14ac:dyDescent="0.2">
      <c r="A92" s="19" t="s">
        <v>113</v>
      </c>
      <c r="B92" s="20" t="s">
        <v>114</v>
      </c>
      <c r="C92" s="21">
        <f>SUM(C93:C94)</f>
        <v>97653.525999999998</v>
      </c>
      <c r="D92" s="21">
        <f>SUM(D93:D94)</f>
        <v>93006.025999999998</v>
      </c>
      <c r="E92" s="21">
        <f>SUM(E93:E94)</f>
        <v>81645.225999999995</v>
      </c>
      <c r="F92" s="22">
        <f t="shared" si="0"/>
        <v>0.87784877508904635</v>
      </c>
      <c r="G92" s="21">
        <f>SUM(G93:G94)</f>
        <v>24128.298000000003</v>
      </c>
      <c r="H92" s="22">
        <f t="shared" si="2"/>
        <v>3.3837954919157576</v>
      </c>
      <c r="I92" s="21">
        <f>E92-G92</f>
        <v>57516.927999999993</v>
      </c>
      <c r="J92" s="21">
        <f>SUM(J93:J94)</f>
        <v>312936.77400000003</v>
      </c>
      <c r="K92" s="21">
        <f>SUM(K93:K94)</f>
        <v>312936.77399999998</v>
      </c>
      <c r="L92" s="21">
        <f>SUM(L93:L94)</f>
        <v>312936.77400000003</v>
      </c>
      <c r="M92" s="22">
        <v>0</v>
      </c>
      <c r="N92" s="21">
        <f>SUM(N93:N94)</f>
        <v>701.4</v>
      </c>
      <c r="O92" s="21">
        <f>SUM(O93:O94)</f>
        <v>312235.37400000001</v>
      </c>
      <c r="Q92" s="3">
        <f t="shared" si="13"/>
        <v>0</v>
      </c>
    </row>
    <row r="93" spans="1:17" ht="29.25" customHeight="1" x14ac:dyDescent="0.2">
      <c r="A93" s="30" t="s">
        <v>115</v>
      </c>
      <c r="B93" s="32" t="s">
        <v>116</v>
      </c>
      <c r="C93" s="36">
        <v>18590.3</v>
      </c>
      <c r="D93" s="36">
        <v>13942.800000000001</v>
      </c>
      <c r="E93" s="36">
        <v>2582</v>
      </c>
      <c r="F93" s="23">
        <f t="shared" si="0"/>
        <v>0.18518518518518517</v>
      </c>
      <c r="G93" s="34">
        <v>21311.100000000002</v>
      </c>
      <c r="H93" s="23">
        <f t="shared" si="2"/>
        <v>0.12115751885167822</v>
      </c>
      <c r="I93" s="5">
        <f t="shared" si="3"/>
        <v>-18729.100000000002</v>
      </c>
      <c r="J93" s="6"/>
      <c r="K93" s="6"/>
      <c r="L93" s="6"/>
      <c r="M93" s="23">
        <v>0</v>
      </c>
      <c r="N93" s="6"/>
      <c r="O93" s="6">
        <f>L93-N93</f>
        <v>0</v>
      </c>
      <c r="Q93" s="3">
        <f t="shared" si="13"/>
        <v>0</v>
      </c>
    </row>
    <row r="94" spans="1:17" ht="45" customHeight="1" x14ac:dyDescent="0.2">
      <c r="A94" s="30" t="s">
        <v>153</v>
      </c>
      <c r="B94" s="32" t="s">
        <v>148</v>
      </c>
      <c r="C94" s="36">
        <v>79063.225999999995</v>
      </c>
      <c r="D94" s="36">
        <v>79063.225999999995</v>
      </c>
      <c r="E94" s="36">
        <v>79063.225999999995</v>
      </c>
      <c r="F94" s="23">
        <f t="shared" si="0"/>
        <v>1</v>
      </c>
      <c r="G94" s="41">
        <v>2817.1979999999999</v>
      </c>
      <c r="H94" s="23">
        <f>E94/G94</f>
        <v>28.064490319814226</v>
      </c>
      <c r="I94" s="5">
        <f>E94-G94</f>
        <v>76246.027999999991</v>
      </c>
      <c r="J94" s="36">
        <v>312936.77400000003</v>
      </c>
      <c r="K94" s="36">
        <v>312936.77399999998</v>
      </c>
      <c r="L94" s="36">
        <v>312936.77400000003</v>
      </c>
      <c r="M94" s="29">
        <v>1</v>
      </c>
      <c r="N94" s="34">
        <v>701.4</v>
      </c>
      <c r="O94" s="6">
        <f>L94-N94</f>
        <v>312235.37400000001</v>
      </c>
      <c r="Q94" s="3"/>
    </row>
    <row r="95" spans="1:17" ht="24" customHeight="1" x14ac:dyDescent="0.2">
      <c r="A95" s="19" t="s">
        <v>117</v>
      </c>
      <c r="B95" s="20" t="s">
        <v>118</v>
      </c>
      <c r="C95" s="21">
        <f>C92+C86+C67+C61+C56+C49+C36+C31+C14+C11</f>
        <v>1241081.8106200001</v>
      </c>
      <c r="D95" s="21">
        <f>D92+D86+D67+D61+D56+D49+D36+D31+D14+D11</f>
        <v>945861.2686200001</v>
      </c>
      <c r="E95" s="21">
        <f>E92+E86+E67+E61+E56+E49+E36+E31+E14+E11</f>
        <v>852472.95426999999</v>
      </c>
      <c r="F95" s="22">
        <f>E95/D95</f>
        <v>0.90126637230187834</v>
      </c>
      <c r="G95" s="21">
        <f>G92+G86+G67+G61+G56+G49+G36+G31+G14+G11</f>
        <v>694406.87043999997</v>
      </c>
      <c r="H95" s="22">
        <f t="shared" si="2"/>
        <v>1.2276274768563911</v>
      </c>
      <c r="I95" s="21">
        <f>I92+I86+I67+I61+I56+I49+I36+I31+I14+I11</f>
        <v>158066.08382999996</v>
      </c>
      <c r="J95" s="21">
        <f>J92+J86+J67+J61+J56+J49+J36+J31+J14+J11</f>
        <v>488521.71038</v>
      </c>
      <c r="K95" s="21">
        <f>K92+K86+K67+K61+K56+K49+K36+K31+K14+K11</f>
        <v>491266.62690999999</v>
      </c>
      <c r="L95" s="21">
        <f>L92+L86+L67+L61+L56+L49+L36+L31+L14+L11</f>
        <v>401650.09151000006</v>
      </c>
      <c r="M95" s="22">
        <f>L95/K95</f>
        <v>0.8175806568346079</v>
      </c>
      <c r="N95" s="21">
        <f>N92+N86+N67+N61+N56+N49+N36+N31+N14+N11</f>
        <v>107433.67257999997</v>
      </c>
      <c r="O95" s="21">
        <f>O92+O86+O67+O61+O56+O49+O36+O31+O14+O11</f>
        <v>294216.41893000004</v>
      </c>
      <c r="Q95" s="3">
        <f t="shared" si="13"/>
        <v>-2744.9165299999877</v>
      </c>
    </row>
    <row r="96" spans="1:17" x14ac:dyDescent="0.2">
      <c r="A96" s="2"/>
      <c r="B96" s="2"/>
      <c r="C96" s="2"/>
      <c r="D96" s="2"/>
      <c r="E96" s="2"/>
      <c r="G96"/>
    </row>
    <row r="97" spans="1:22" ht="15.75" x14ac:dyDescent="0.25">
      <c r="A97" s="8"/>
      <c r="B97" s="8"/>
      <c r="C97" s="9"/>
      <c r="D97" s="9"/>
      <c r="E97" s="9"/>
      <c r="G97" s="10"/>
      <c r="H97" s="10"/>
      <c r="I97" s="10"/>
    </row>
    <row r="98" spans="1:22" ht="18.75" x14ac:dyDescent="0.3">
      <c r="B98" s="11" t="s">
        <v>144</v>
      </c>
      <c r="C98" s="8"/>
      <c r="D98" s="8"/>
      <c r="E98" s="8"/>
      <c r="F98" s="12"/>
      <c r="G98" s="12"/>
      <c r="K98" s="31"/>
      <c r="N98" s="11" t="s">
        <v>166</v>
      </c>
      <c r="O98" s="12"/>
      <c r="P98" s="13"/>
      <c r="Q98" s="13"/>
      <c r="R98" s="13"/>
      <c r="S98" s="13"/>
      <c r="T98" s="13"/>
      <c r="U98" s="13"/>
      <c r="V98" s="13"/>
    </row>
    <row r="99" spans="1:22" ht="18.75" x14ac:dyDescent="0.3">
      <c r="B99" s="14"/>
      <c r="C99" s="8"/>
      <c r="D99" s="8"/>
      <c r="E99" s="8"/>
      <c r="G99" s="26"/>
      <c r="H99" s="15"/>
      <c r="I99" s="12"/>
      <c r="N99" s="15"/>
      <c r="O99" s="12"/>
    </row>
    <row r="100" spans="1:22" ht="18.75" x14ac:dyDescent="0.3">
      <c r="B100" s="14"/>
      <c r="C100" s="8"/>
      <c r="D100" s="8"/>
      <c r="E100" s="8"/>
      <c r="G100" s="26"/>
      <c r="H100" s="15"/>
      <c r="I100" s="12"/>
      <c r="N100" s="15"/>
      <c r="O100" s="12"/>
    </row>
    <row r="101" spans="1:22" x14ac:dyDescent="0.2">
      <c r="G101" s="48">
        <v>694406.87043999997</v>
      </c>
      <c r="J101" s="47">
        <v>488521.71038</v>
      </c>
      <c r="K101" s="47">
        <v>178329.76290999999</v>
      </c>
      <c r="L101" s="31">
        <v>401650.09151</v>
      </c>
    </row>
    <row r="102" spans="1:22" x14ac:dyDescent="0.2">
      <c r="G102" s="48">
        <f>G95-G101</f>
        <v>0</v>
      </c>
      <c r="J102" s="47">
        <f>J95-J101</f>
        <v>0</v>
      </c>
      <c r="K102" s="47">
        <f>K95-K101</f>
        <v>312936.864</v>
      </c>
      <c r="L102" s="31">
        <f>L101-L95</f>
        <v>0</v>
      </c>
      <c r="N102" s="47">
        <v>107433.67137</v>
      </c>
    </row>
    <row r="103" spans="1:22" x14ac:dyDescent="0.2">
      <c r="N103" s="31">
        <f>N95-N102</f>
        <v>1.2099999730708078E-3</v>
      </c>
    </row>
  </sheetData>
  <mergeCells count="7">
    <mergeCell ref="G1:I3"/>
    <mergeCell ref="M1:O3"/>
    <mergeCell ref="A4:O7"/>
    <mergeCell ref="J9:O9"/>
    <mergeCell ref="A9:A10"/>
    <mergeCell ref="B9:B10"/>
    <mergeCell ref="C9:I9"/>
  </mergeCells>
  <pageMargins left="0.31496062992125984" right="0.31496062992125984" top="0.39370078740157483" bottom="0.39370078740157483" header="0" footer="0"/>
  <pageSetup paperSize="9" scale="53" fitToHeight="0" orientation="landscape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6300-AAB2-4718-B407-FD79839783A2}">
  <sheetPr>
    <pageSetUpPr fitToPage="1"/>
  </sheetPr>
  <dimension ref="A1:L105"/>
  <sheetViews>
    <sheetView view="pageBreakPreview" zoomScale="85" zoomScaleNormal="85" zoomScaleSheetLayoutView="85" workbookViewId="0">
      <selection activeCell="E10" sqref="E10:E95"/>
    </sheetView>
  </sheetViews>
  <sheetFormatPr defaultRowHeight="12.75" x14ac:dyDescent="0.2"/>
  <cols>
    <col min="1" max="2" width="10.7109375" customWidth="1"/>
    <col min="3" max="3" width="50.7109375" customWidth="1"/>
    <col min="4" max="4" width="18" customWidth="1"/>
    <col min="5" max="5" width="16.85546875" customWidth="1"/>
  </cols>
  <sheetData>
    <row r="1" spans="1:7" ht="12.75" customHeight="1" x14ac:dyDescent="0.2">
      <c r="A1" s="10"/>
      <c r="B1" s="10"/>
      <c r="C1" s="10"/>
    </row>
    <row r="2" spans="1:7" x14ac:dyDescent="0.2">
      <c r="A2" s="10"/>
      <c r="B2" s="10"/>
      <c r="C2" s="10"/>
    </row>
    <row r="3" spans="1:7" x14ac:dyDescent="0.2">
      <c r="A3" s="10"/>
      <c r="B3" s="10"/>
      <c r="C3" s="10"/>
    </row>
    <row r="4" spans="1:7" ht="12.75" customHeight="1" x14ac:dyDescent="0.2">
      <c r="B4" s="50" t="s">
        <v>177</v>
      </c>
      <c r="C4" s="50"/>
      <c r="D4" s="50"/>
      <c r="E4" s="50"/>
    </row>
    <row r="5" spans="1:7" ht="12.75" customHeight="1" x14ac:dyDescent="0.2">
      <c r="B5" s="50"/>
      <c r="C5" s="50"/>
      <c r="D5" s="50"/>
      <c r="E5" s="50"/>
    </row>
    <row r="6" spans="1:7" ht="18.75" customHeight="1" x14ac:dyDescent="0.2">
      <c r="B6" s="50"/>
      <c r="C6" s="50"/>
      <c r="D6" s="50"/>
      <c r="E6" s="50"/>
    </row>
    <row r="7" spans="1:7" ht="12.75" customHeight="1" x14ac:dyDescent="0.2">
      <c r="B7" s="50"/>
      <c r="C7" s="50"/>
      <c r="D7" s="50"/>
      <c r="E7" s="50"/>
    </row>
    <row r="8" spans="1:7" ht="14.25" customHeight="1" x14ac:dyDescent="0.2">
      <c r="A8" s="18"/>
      <c r="B8" s="18"/>
      <c r="C8" s="18"/>
      <c r="D8" s="10"/>
    </row>
    <row r="9" spans="1:7" ht="14.25" customHeight="1" x14ac:dyDescent="0.2">
      <c r="A9" s="53" t="s">
        <v>121</v>
      </c>
      <c r="B9" s="52" t="s">
        <v>121</v>
      </c>
      <c r="C9" s="52" t="s">
        <v>122</v>
      </c>
      <c r="D9" s="35"/>
      <c r="E9" s="35"/>
    </row>
    <row r="10" spans="1:7" s="1" customFormat="1" ht="91.5" customHeight="1" x14ac:dyDescent="0.2">
      <c r="A10" s="54"/>
      <c r="B10" s="52"/>
      <c r="C10" s="52"/>
      <c r="D10" s="33" t="s">
        <v>178</v>
      </c>
      <c r="E10" s="33" t="s">
        <v>179</v>
      </c>
    </row>
    <row r="11" spans="1:7" s="1" customFormat="1" ht="24" customHeight="1" x14ac:dyDescent="0.2">
      <c r="A11" s="19" t="s">
        <v>119</v>
      </c>
      <c r="B11" s="19" t="s">
        <v>119</v>
      </c>
      <c r="C11" s="20" t="s">
        <v>120</v>
      </c>
      <c r="D11" s="21">
        <f>SUM(D12:D13)</f>
        <v>73741.442670000004</v>
      </c>
      <c r="E11" s="21">
        <f>SUM(E12:E13)</f>
        <v>2947.1677700000009</v>
      </c>
    </row>
    <row r="12" spans="1:7" ht="34.5" customHeight="1" x14ac:dyDescent="0.2">
      <c r="A12" s="4" t="s">
        <v>1</v>
      </c>
      <c r="B12" s="4" t="s">
        <v>1</v>
      </c>
      <c r="C12" s="7" t="s">
        <v>2</v>
      </c>
      <c r="D12" s="37">
        <v>72582.701350000003</v>
      </c>
      <c r="E12" s="34">
        <v>2947.1677700000009</v>
      </c>
      <c r="G12" s="3" t="e">
        <f>#REF!-#REF!</f>
        <v>#REF!</v>
      </c>
    </row>
    <row r="13" spans="1:7" ht="21" customHeight="1" x14ac:dyDescent="0.2">
      <c r="A13" s="4" t="s">
        <v>3</v>
      </c>
      <c r="B13" s="4" t="s">
        <v>3</v>
      </c>
      <c r="C13" s="7" t="s">
        <v>4</v>
      </c>
      <c r="D13" s="37">
        <v>1158.7413199999999</v>
      </c>
      <c r="E13" s="6"/>
      <c r="G13" s="3" t="e">
        <f>#REF!-#REF!</f>
        <v>#REF!</v>
      </c>
    </row>
    <row r="14" spans="1:7" ht="21" customHeight="1" x14ac:dyDescent="0.2">
      <c r="A14" s="19" t="s">
        <v>5</v>
      </c>
      <c r="B14" s="19" t="s">
        <v>5</v>
      </c>
      <c r="C14" s="20" t="s">
        <v>6</v>
      </c>
      <c r="D14" s="21">
        <f>SUM(D15:D30)</f>
        <v>398524.82058</v>
      </c>
      <c r="E14" s="21">
        <f>SUM(E15:E30)</f>
        <v>15950.18555</v>
      </c>
      <c r="G14" s="3"/>
    </row>
    <row r="15" spans="1:7" ht="23.25" customHeight="1" x14ac:dyDescent="0.2">
      <c r="A15" s="4" t="s">
        <v>7</v>
      </c>
      <c r="B15" s="4" t="s">
        <v>7</v>
      </c>
      <c r="C15" s="7" t="s">
        <v>8</v>
      </c>
      <c r="D15" s="34">
        <v>133083.41756</v>
      </c>
      <c r="E15" s="34">
        <v>11445.328899999999</v>
      </c>
      <c r="G15" s="3" t="e">
        <f>#REF!-#REF!</f>
        <v>#REF!</v>
      </c>
    </row>
    <row r="16" spans="1:7" ht="18" customHeight="1" x14ac:dyDescent="0.2">
      <c r="A16" s="4" t="s">
        <v>9</v>
      </c>
      <c r="B16" s="4" t="s">
        <v>9</v>
      </c>
      <c r="C16" s="7" t="s">
        <v>10</v>
      </c>
      <c r="D16" s="34">
        <v>48418.556660000002</v>
      </c>
      <c r="E16" s="34">
        <v>2989.2978499999999</v>
      </c>
      <c r="G16" s="3" t="e">
        <f>#REF!-#REF!</f>
        <v>#REF!</v>
      </c>
    </row>
    <row r="17" spans="1:7" ht="32.25" customHeight="1" x14ac:dyDescent="0.2">
      <c r="A17" s="4" t="s">
        <v>11</v>
      </c>
      <c r="B17" s="4" t="s">
        <v>11</v>
      </c>
      <c r="C17" s="7" t="s">
        <v>10</v>
      </c>
      <c r="D17" s="34">
        <v>171976.13092</v>
      </c>
      <c r="E17" s="6"/>
      <c r="G17" s="3" t="e">
        <f>#REF!-#REF!</f>
        <v>#REF!</v>
      </c>
    </row>
    <row r="18" spans="1:7" ht="33.75" customHeight="1" x14ac:dyDescent="0.2">
      <c r="A18" s="4" t="s">
        <v>12</v>
      </c>
      <c r="B18" s="4" t="s">
        <v>12</v>
      </c>
      <c r="C18" s="7" t="s">
        <v>10</v>
      </c>
      <c r="D18" s="34">
        <v>2765.4124499999998</v>
      </c>
      <c r="E18" s="34">
        <v>60.1</v>
      </c>
      <c r="G18" s="3" t="e">
        <f>#REF!-#REF!</f>
        <v>#REF!</v>
      </c>
    </row>
    <row r="19" spans="1:7" ht="30" customHeight="1" x14ac:dyDescent="0.2">
      <c r="A19" s="4" t="s">
        <v>13</v>
      </c>
      <c r="B19" s="4" t="s">
        <v>13</v>
      </c>
      <c r="C19" s="7" t="s">
        <v>14</v>
      </c>
      <c r="D19" s="34">
        <v>7138.8312299999998</v>
      </c>
      <c r="E19" s="34">
        <v>69.277740000000009</v>
      </c>
      <c r="G19" s="3" t="e">
        <f>#REF!-#REF!</f>
        <v>#REF!</v>
      </c>
    </row>
    <row r="20" spans="1:7" ht="29.25" customHeight="1" x14ac:dyDescent="0.2">
      <c r="A20" s="4" t="s">
        <v>15</v>
      </c>
      <c r="B20" s="4" t="s">
        <v>15</v>
      </c>
      <c r="C20" s="7" t="s">
        <v>16</v>
      </c>
      <c r="D20" s="34">
        <v>16166.133309999997</v>
      </c>
      <c r="E20" s="34">
        <v>1193.3479600000003</v>
      </c>
      <c r="G20" s="3" t="e">
        <f>#REF!-#REF!</f>
        <v>#REF!</v>
      </c>
    </row>
    <row r="21" spans="1:7" ht="18" customHeight="1" x14ac:dyDescent="0.2">
      <c r="A21" s="4" t="s">
        <v>17</v>
      </c>
      <c r="B21" s="4" t="s">
        <v>17</v>
      </c>
      <c r="C21" s="7" t="s">
        <v>18</v>
      </c>
      <c r="D21" s="34">
        <v>0</v>
      </c>
      <c r="E21" s="34"/>
      <c r="G21" s="3" t="e">
        <f>#REF!-#REF!</f>
        <v>#REF!</v>
      </c>
    </row>
    <row r="22" spans="1:7" ht="18.75" customHeight="1" x14ac:dyDescent="0.2">
      <c r="A22" s="4" t="s">
        <v>19</v>
      </c>
      <c r="B22" s="4" t="s">
        <v>19</v>
      </c>
      <c r="C22" s="7" t="s">
        <v>20</v>
      </c>
      <c r="D22" s="34">
        <v>10267.828009999997</v>
      </c>
      <c r="E22" s="34">
        <v>166.46906999999999</v>
      </c>
      <c r="G22" s="3" t="e">
        <f>#REF!-#REF!</f>
        <v>#REF!</v>
      </c>
    </row>
    <row r="23" spans="1:7" ht="21" customHeight="1" x14ac:dyDescent="0.2">
      <c r="A23" s="4" t="s">
        <v>21</v>
      </c>
      <c r="B23" s="4" t="s">
        <v>21</v>
      </c>
      <c r="C23" s="7" t="s">
        <v>22</v>
      </c>
      <c r="D23" s="34">
        <v>2955.7982000000002</v>
      </c>
      <c r="E23" s="6"/>
      <c r="G23" s="3" t="e">
        <f>#REF!-#REF!</f>
        <v>#REF!</v>
      </c>
    </row>
    <row r="24" spans="1:7" ht="21.75" customHeight="1" x14ac:dyDescent="0.2">
      <c r="A24" s="4" t="s">
        <v>23</v>
      </c>
      <c r="B24" s="4" t="s">
        <v>23</v>
      </c>
      <c r="C24" s="7" t="s">
        <v>24</v>
      </c>
      <c r="D24" s="34">
        <v>749.02410999999995</v>
      </c>
      <c r="E24" s="34">
        <v>19.377370000000003</v>
      </c>
      <c r="G24" s="3" t="e">
        <f>#REF!-#REF!</f>
        <v>#REF!</v>
      </c>
    </row>
    <row r="25" spans="1:7" ht="33" customHeight="1" x14ac:dyDescent="0.2">
      <c r="A25" s="4" t="s">
        <v>25</v>
      </c>
      <c r="B25" s="4" t="s">
        <v>25</v>
      </c>
      <c r="C25" s="7" t="s">
        <v>26</v>
      </c>
      <c r="D25" s="34">
        <v>852.74735999999996</v>
      </c>
      <c r="E25" s="6"/>
      <c r="G25" s="3" t="e">
        <f>#REF!-#REF!</f>
        <v>#REF!</v>
      </c>
    </row>
    <row r="26" spans="1:7" ht="29.25" customHeight="1" x14ac:dyDescent="0.2">
      <c r="A26" s="4" t="s">
        <v>27</v>
      </c>
      <c r="B26" s="4" t="s">
        <v>27</v>
      </c>
      <c r="C26" s="7" t="s">
        <v>28</v>
      </c>
      <c r="D26" s="34">
        <v>515.64855999999997</v>
      </c>
      <c r="E26" s="6"/>
      <c r="G26" s="3" t="e">
        <f>#REF!-#REF!</f>
        <v>#REF!</v>
      </c>
    </row>
    <row r="27" spans="1:7" ht="64.5" customHeight="1" x14ac:dyDescent="0.2">
      <c r="A27" s="4" t="s">
        <v>29</v>
      </c>
      <c r="B27" s="4" t="s">
        <v>29</v>
      </c>
      <c r="C27" s="7" t="s">
        <v>30</v>
      </c>
      <c r="D27" s="34">
        <v>1752.4646700000003</v>
      </c>
      <c r="E27" s="34">
        <v>6.9866599999999996</v>
      </c>
      <c r="G27" s="3" t="e">
        <f>#REF!-#REF!</f>
        <v>#REF!</v>
      </c>
    </row>
    <row r="28" spans="1:7" ht="33.75" customHeight="1" x14ac:dyDescent="0.2">
      <c r="A28" s="46"/>
      <c r="B28" s="39" t="s">
        <v>180</v>
      </c>
      <c r="C28" s="40" t="s">
        <v>181</v>
      </c>
      <c r="D28" s="34">
        <v>274.7808</v>
      </c>
      <c r="E28" s="5"/>
      <c r="G28" s="3" t="e">
        <f>#REF!-#REF!</f>
        <v>#REF!</v>
      </c>
    </row>
    <row r="29" spans="1:7" ht="51" x14ac:dyDescent="0.2">
      <c r="A29" s="46"/>
      <c r="B29" s="39" t="s">
        <v>182</v>
      </c>
      <c r="C29" s="40" t="s">
        <v>183</v>
      </c>
      <c r="D29" s="34">
        <v>641.15519999999992</v>
      </c>
      <c r="E29" s="5"/>
      <c r="G29" s="3"/>
    </row>
    <row r="30" spans="1:7" ht="38.25" x14ac:dyDescent="0.2">
      <c r="A30" s="4" t="s">
        <v>31</v>
      </c>
      <c r="B30" s="4" t="s">
        <v>31</v>
      </c>
      <c r="C30" s="7" t="s">
        <v>32</v>
      </c>
      <c r="D30" s="34">
        <v>966.89154000000008</v>
      </c>
      <c r="E30" s="5"/>
      <c r="G30" s="3"/>
    </row>
    <row r="31" spans="1:7" x14ac:dyDescent="0.2">
      <c r="A31" s="19" t="s">
        <v>33</v>
      </c>
      <c r="B31" s="19" t="s">
        <v>33</v>
      </c>
      <c r="C31" s="20" t="s">
        <v>34</v>
      </c>
      <c r="D31" s="21">
        <f>SUM(D32:D35)</f>
        <v>24664.388250000004</v>
      </c>
      <c r="E31" s="21">
        <f>SUM(E32:E35)</f>
        <v>0</v>
      </c>
      <c r="G31" s="3"/>
    </row>
    <row r="32" spans="1:7" x14ac:dyDescent="0.2">
      <c r="A32" s="4" t="s">
        <v>35</v>
      </c>
      <c r="B32" s="4" t="s">
        <v>35</v>
      </c>
      <c r="C32" s="7" t="s">
        <v>36</v>
      </c>
      <c r="D32" s="34">
        <v>4965.0046500000008</v>
      </c>
      <c r="E32" s="6"/>
      <c r="G32" s="3"/>
    </row>
    <row r="33" spans="1:7" ht="43.5" customHeight="1" x14ac:dyDescent="0.2">
      <c r="A33" s="4" t="s">
        <v>37</v>
      </c>
      <c r="B33" s="4" t="s">
        <v>37</v>
      </c>
      <c r="C33" s="7" t="s">
        <v>38</v>
      </c>
      <c r="D33" s="34">
        <v>890.09012000000007</v>
      </c>
      <c r="E33" s="6"/>
      <c r="G33" s="3" t="e">
        <f>#REF!-#REF!</f>
        <v>#REF!</v>
      </c>
    </row>
    <row r="34" spans="1:7" ht="27" customHeight="1" x14ac:dyDescent="0.2">
      <c r="A34" s="4" t="s">
        <v>39</v>
      </c>
      <c r="B34" s="4" t="s">
        <v>39</v>
      </c>
      <c r="C34" s="7" t="s">
        <v>40</v>
      </c>
      <c r="D34" s="34">
        <v>4720.9331200000006</v>
      </c>
      <c r="E34" s="6"/>
      <c r="G34" s="3" t="e">
        <f>#REF!-#REF!</f>
        <v>#REF!</v>
      </c>
    </row>
    <row r="35" spans="1:7" ht="26.25" customHeight="1" x14ac:dyDescent="0.2">
      <c r="A35" s="4" t="s">
        <v>41</v>
      </c>
      <c r="B35" s="4" t="s">
        <v>41</v>
      </c>
      <c r="C35" s="7" t="s">
        <v>42</v>
      </c>
      <c r="D35" s="34">
        <v>14088.360360000001</v>
      </c>
      <c r="E35" s="6"/>
      <c r="G35" s="3" t="e">
        <f>#REF!-#REF!</f>
        <v>#REF!</v>
      </c>
    </row>
    <row r="36" spans="1:7" x14ac:dyDescent="0.2">
      <c r="A36" s="19" t="s">
        <v>43</v>
      </c>
      <c r="B36" s="19" t="s">
        <v>43</v>
      </c>
      <c r="C36" s="20" t="s">
        <v>44</v>
      </c>
      <c r="D36" s="21">
        <f>SUM(D37:D48)</f>
        <v>24250.667600000001</v>
      </c>
      <c r="E36" s="21">
        <f>SUM(E37:E48)</f>
        <v>3066.51</v>
      </c>
      <c r="G36" s="3" t="e">
        <f>#REF!-#REF!</f>
        <v>#REF!</v>
      </c>
    </row>
    <row r="37" spans="1:7" ht="30" customHeight="1" x14ac:dyDescent="0.2">
      <c r="A37" s="4" t="s">
        <v>45</v>
      </c>
      <c r="B37" s="4" t="s">
        <v>45</v>
      </c>
      <c r="C37" s="7" t="s">
        <v>46</v>
      </c>
      <c r="D37" s="34">
        <v>71.053970000000007</v>
      </c>
      <c r="E37" s="6"/>
      <c r="G37" s="3" t="e">
        <f>#REF!-#REF!</f>
        <v>#REF!</v>
      </c>
    </row>
    <row r="38" spans="1:7" ht="21.75" customHeight="1" x14ac:dyDescent="0.2">
      <c r="A38" s="4" t="s">
        <v>47</v>
      </c>
      <c r="B38" s="4" t="s">
        <v>47</v>
      </c>
      <c r="C38" s="7" t="s">
        <v>48</v>
      </c>
      <c r="D38" s="34">
        <v>7318.1190000000006</v>
      </c>
      <c r="E38" s="6"/>
      <c r="G38" s="3" t="e">
        <f>#REF!-#REF!</f>
        <v>#REF!</v>
      </c>
    </row>
    <row r="39" spans="1:7" ht="24.75" customHeight="1" x14ac:dyDescent="0.2">
      <c r="A39" s="4" t="s">
        <v>49</v>
      </c>
      <c r="B39" s="4" t="s">
        <v>49</v>
      </c>
      <c r="C39" s="7" t="s">
        <v>50</v>
      </c>
      <c r="D39" s="34">
        <v>367.10056000000003</v>
      </c>
      <c r="E39" s="6"/>
      <c r="G39" s="3" t="e">
        <f>#REF!-#REF!</f>
        <v>#REF!</v>
      </c>
    </row>
    <row r="40" spans="1:7" ht="30.75" customHeight="1" x14ac:dyDescent="0.2">
      <c r="A40" s="4" t="s">
        <v>51</v>
      </c>
      <c r="B40" s="4" t="s">
        <v>51</v>
      </c>
      <c r="C40" s="7" t="s">
        <v>52</v>
      </c>
      <c r="D40" s="34">
        <v>2156.3894599999999</v>
      </c>
      <c r="E40" s="6"/>
      <c r="G40" s="3" t="e">
        <f>#REF!-#REF!</f>
        <v>#REF!</v>
      </c>
    </row>
    <row r="41" spans="1:7" ht="33.75" customHeight="1" x14ac:dyDescent="0.2">
      <c r="A41" s="4" t="s">
        <v>53</v>
      </c>
      <c r="B41" s="4" t="s">
        <v>53</v>
      </c>
      <c r="C41" s="7" t="s">
        <v>54</v>
      </c>
      <c r="D41" s="34">
        <v>57.893680000000003</v>
      </c>
      <c r="E41" s="6"/>
      <c r="G41" s="3" t="e">
        <f>#REF!-#REF!</f>
        <v>#REF!</v>
      </c>
    </row>
    <row r="42" spans="1:7" ht="36" customHeight="1" x14ac:dyDescent="0.2">
      <c r="A42" s="4" t="s">
        <v>55</v>
      </c>
      <c r="B42" s="4" t="s">
        <v>55</v>
      </c>
      <c r="C42" s="7" t="s">
        <v>56</v>
      </c>
      <c r="D42" s="34">
        <v>91.266000000000005</v>
      </c>
      <c r="E42" s="6"/>
      <c r="G42" s="3" t="e">
        <f>#REF!-#REF!</f>
        <v>#REF!</v>
      </c>
    </row>
    <row r="43" spans="1:7" ht="46.5" customHeight="1" x14ac:dyDescent="0.2">
      <c r="A43" s="4" t="s">
        <v>57</v>
      </c>
      <c r="B43" s="4" t="s">
        <v>57</v>
      </c>
      <c r="C43" s="7" t="s">
        <v>58</v>
      </c>
      <c r="D43" s="34">
        <v>671.98599999999999</v>
      </c>
      <c r="E43" s="6"/>
      <c r="G43" s="3" t="e">
        <f>#REF!-#REF!</f>
        <v>#REF!</v>
      </c>
    </row>
    <row r="44" spans="1:7" ht="32.25" customHeight="1" x14ac:dyDescent="0.2">
      <c r="A44" s="4" t="s">
        <v>59</v>
      </c>
      <c r="B44" s="4" t="s">
        <v>59</v>
      </c>
      <c r="C44" s="7" t="s">
        <v>60</v>
      </c>
      <c r="D44" s="34">
        <v>636.04296999999997</v>
      </c>
      <c r="E44" s="6"/>
      <c r="G44" s="3" t="e">
        <f>#REF!-#REF!</f>
        <v>#REF!</v>
      </c>
    </row>
    <row r="45" spans="1:7" ht="34.5" customHeight="1" x14ac:dyDescent="0.2">
      <c r="A45" s="28">
        <v>3210</v>
      </c>
      <c r="B45" s="4" t="s">
        <v>184</v>
      </c>
      <c r="C45" s="7" t="s">
        <v>61</v>
      </c>
      <c r="D45" s="34">
        <v>3.2159599999999999</v>
      </c>
      <c r="E45" s="6"/>
      <c r="G45" s="3" t="e">
        <f>#REF!-#REF!</f>
        <v>#REF!</v>
      </c>
    </row>
    <row r="46" spans="1:7" ht="59.25" customHeight="1" x14ac:dyDescent="0.2">
      <c r="A46" s="28"/>
      <c r="B46" s="30" t="s">
        <v>185</v>
      </c>
      <c r="C46" s="38" t="s">
        <v>186</v>
      </c>
      <c r="D46" s="34"/>
      <c r="E46" s="34">
        <v>3066.51</v>
      </c>
      <c r="G46" s="3" t="e">
        <f>#REF!-#REF!</f>
        <v>#REF!</v>
      </c>
    </row>
    <row r="47" spans="1:7" ht="61.5" customHeight="1" x14ac:dyDescent="0.2">
      <c r="A47" s="28" t="s">
        <v>149</v>
      </c>
      <c r="B47" s="30"/>
      <c r="C47" s="38"/>
      <c r="D47" s="34"/>
      <c r="E47" s="34"/>
      <c r="G47" s="3" t="e">
        <f>#REF!-#REF!</f>
        <v>#REF!</v>
      </c>
    </row>
    <row r="48" spans="1:7" ht="61.5" customHeight="1" x14ac:dyDescent="0.2">
      <c r="A48" s="28" t="s">
        <v>62</v>
      </c>
      <c r="B48" s="4" t="s">
        <v>62</v>
      </c>
      <c r="C48" s="7" t="s">
        <v>63</v>
      </c>
      <c r="D48" s="34">
        <v>12877.6</v>
      </c>
      <c r="E48" s="6"/>
      <c r="G48" s="3"/>
    </row>
    <row r="49" spans="1:7" ht="24" customHeight="1" x14ac:dyDescent="0.2">
      <c r="A49" s="19" t="s">
        <v>64</v>
      </c>
      <c r="B49" s="19" t="s">
        <v>64</v>
      </c>
      <c r="C49" s="20" t="s">
        <v>65</v>
      </c>
      <c r="D49" s="21">
        <f>SUM(D50:D55)</f>
        <v>16180.743879999998</v>
      </c>
      <c r="E49" s="21">
        <f>SUM(E50:E55)</f>
        <v>6047.1947499999997</v>
      </c>
      <c r="G49" s="3" t="e">
        <f>#REF!-#REF!</f>
        <v>#REF!</v>
      </c>
    </row>
    <row r="50" spans="1:7" x14ac:dyDescent="0.2">
      <c r="A50" s="4" t="s">
        <v>66</v>
      </c>
      <c r="B50" s="4" t="s">
        <v>66</v>
      </c>
      <c r="C50" s="7" t="s">
        <v>67</v>
      </c>
      <c r="D50" s="34">
        <v>5983.1871999999994</v>
      </c>
      <c r="E50" s="34">
        <v>464.54561000000001</v>
      </c>
      <c r="G50" s="3"/>
    </row>
    <row r="51" spans="1:7" ht="32.25" customHeight="1" x14ac:dyDescent="0.2">
      <c r="A51" s="4" t="s">
        <v>68</v>
      </c>
      <c r="B51" s="4" t="s">
        <v>68</v>
      </c>
      <c r="C51" s="7" t="s">
        <v>69</v>
      </c>
      <c r="D51" s="34">
        <v>3118.4095400000001</v>
      </c>
      <c r="E51" s="34">
        <v>227.11896999999999</v>
      </c>
      <c r="G51" s="3" t="e">
        <f>#REF!-#REF!</f>
        <v>#REF!</v>
      </c>
    </row>
    <row r="52" spans="1:7" ht="23.25" customHeight="1" x14ac:dyDescent="0.2">
      <c r="A52" s="4" t="s">
        <v>124</v>
      </c>
      <c r="B52" s="4" t="s">
        <v>124</v>
      </c>
      <c r="C52" s="7" t="s">
        <v>125</v>
      </c>
      <c r="D52" s="5"/>
      <c r="E52" s="34">
        <v>5277.9924599999995</v>
      </c>
      <c r="G52" s="3" t="e">
        <f>#REF!-#REF!</f>
        <v>#REF!</v>
      </c>
    </row>
    <row r="53" spans="1:7" ht="19.5" customHeight="1" x14ac:dyDescent="0.2">
      <c r="A53" s="4" t="s">
        <v>70</v>
      </c>
      <c r="B53" s="4" t="s">
        <v>70</v>
      </c>
      <c r="C53" s="7" t="s">
        <v>71</v>
      </c>
      <c r="D53" s="34">
        <v>5277.5064100000009</v>
      </c>
      <c r="E53" s="34">
        <v>67.469709999999992</v>
      </c>
      <c r="G53" s="3" t="e">
        <f>#REF!-#REF!</f>
        <v>#REF!</v>
      </c>
    </row>
    <row r="54" spans="1:7" ht="22.5" customHeight="1" x14ac:dyDescent="0.2">
      <c r="A54" s="4" t="s">
        <v>72</v>
      </c>
      <c r="B54" s="4" t="s">
        <v>72</v>
      </c>
      <c r="C54" s="7" t="s">
        <v>73</v>
      </c>
      <c r="D54" s="34">
        <v>514.40160000000003</v>
      </c>
      <c r="E54" s="6"/>
      <c r="G54" s="3" t="e">
        <f>#REF!-#REF!</f>
        <v>#REF!</v>
      </c>
    </row>
    <row r="55" spans="1:7" ht="18" customHeight="1" x14ac:dyDescent="0.2">
      <c r="A55" s="4" t="s">
        <v>74</v>
      </c>
      <c r="B55" s="4" t="s">
        <v>74</v>
      </c>
      <c r="C55" s="7" t="s">
        <v>75</v>
      </c>
      <c r="D55" s="34">
        <v>1287.2391300000002</v>
      </c>
      <c r="E55" s="34">
        <v>10.068</v>
      </c>
      <c r="G55" s="3" t="e">
        <f>#REF!-#REF!</f>
        <v>#REF!</v>
      </c>
    </row>
    <row r="56" spans="1:7" ht="33.75" customHeight="1" x14ac:dyDescent="0.2">
      <c r="A56" s="19" t="s">
        <v>76</v>
      </c>
      <c r="B56" s="19" t="s">
        <v>76</v>
      </c>
      <c r="C56" s="20" t="s">
        <v>77</v>
      </c>
      <c r="D56" s="21">
        <f>SUM(D57:D60)</f>
        <v>10141.920050000001</v>
      </c>
      <c r="E56" s="21">
        <f>SUM(E57:E60)</f>
        <v>402.17178999999999</v>
      </c>
      <c r="G56" s="3" t="e">
        <f>#REF!-#REF!</f>
        <v>#REF!</v>
      </c>
    </row>
    <row r="57" spans="1:7" ht="34.5" customHeight="1" x14ac:dyDescent="0.2">
      <c r="A57" s="4" t="s">
        <v>78</v>
      </c>
      <c r="B57" s="4" t="s">
        <v>78</v>
      </c>
      <c r="C57" s="7" t="s">
        <v>79</v>
      </c>
      <c r="D57" s="34">
        <v>673.77179999999998</v>
      </c>
      <c r="E57" s="6"/>
      <c r="G57" s="3" t="e">
        <f>#REF!-#REF!</f>
        <v>#REF!</v>
      </c>
    </row>
    <row r="58" spans="1:7" ht="22.5" customHeight="1" x14ac:dyDescent="0.2">
      <c r="A58" s="4" t="s">
        <v>80</v>
      </c>
      <c r="B58" s="4" t="s">
        <v>80</v>
      </c>
      <c r="C58" s="7" t="s">
        <v>81</v>
      </c>
      <c r="D58" s="34">
        <v>119.23699999999999</v>
      </c>
      <c r="E58" s="6"/>
      <c r="G58" s="3" t="e">
        <f>#REF!-#REF!</f>
        <v>#REF!</v>
      </c>
    </row>
    <row r="59" spans="1:7" ht="21.75" customHeight="1" x14ac:dyDescent="0.2">
      <c r="A59" s="4" t="s">
        <v>82</v>
      </c>
      <c r="B59" s="4" t="s">
        <v>82</v>
      </c>
      <c r="C59" s="7" t="s">
        <v>83</v>
      </c>
      <c r="D59" s="34">
        <v>9091.911250000001</v>
      </c>
      <c r="E59" s="34">
        <v>402.17178999999999</v>
      </c>
      <c r="G59" s="3" t="e">
        <f>#REF!-#REF!</f>
        <v>#REF!</v>
      </c>
    </row>
    <row r="60" spans="1:7" ht="33.75" customHeight="1" x14ac:dyDescent="0.2">
      <c r="A60" s="4" t="s">
        <v>84</v>
      </c>
      <c r="B60" s="4" t="s">
        <v>84</v>
      </c>
      <c r="C60" s="7" t="s">
        <v>85</v>
      </c>
      <c r="D60" s="34">
        <v>257</v>
      </c>
      <c r="E60" s="6"/>
      <c r="G60" s="3" t="e">
        <f>#REF!-#REF!</f>
        <v>#REF!</v>
      </c>
    </row>
    <row r="61" spans="1:7" ht="34.5" customHeight="1" x14ac:dyDescent="0.2">
      <c r="A61" s="19" t="s">
        <v>86</v>
      </c>
      <c r="B61" s="19" t="s">
        <v>86</v>
      </c>
      <c r="C61" s="20" t="s">
        <v>87</v>
      </c>
      <c r="D61" s="21">
        <f>SUM(D62:D66)</f>
        <v>95637.370489999987</v>
      </c>
      <c r="E61" s="21">
        <f>SUM(E62:E66)</f>
        <v>12722.424650000001</v>
      </c>
      <c r="G61" s="3" t="e">
        <f>#REF!-#REF!</f>
        <v>#REF!</v>
      </c>
    </row>
    <row r="62" spans="1:7" ht="36.75" customHeight="1" x14ac:dyDescent="0.2">
      <c r="A62" s="4" t="s">
        <v>88</v>
      </c>
      <c r="B62" s="4" t="s">
        <v>88</v>
      </c>
      <c r="C62" s="7" t="s">
        <v>89</v>
      </c>
      <c r="D62" s="34">
        <v>26940.491739999998</v>
      </c>
      <c r="E62" s="34">
        <v>2537.3903399999999</v>
      </c>
      <c r="G62" s="3" t="e">
        <f>#REF!-#REF!</f>
        <v>#REF!</v>
      </c>
    </row>
    <row r="63" spans="1:7" ht="36.75" customHeight="1" x14ac:dyDescent="0.2">
      <c r="A63" s="4" t="s">
        <v>126</v>
      </c>
      <c r="B63" s="4" t="s">
        <v>126</v>
      </c>
      <c r="C63" s="7" t="s">
        <v>127</v>
      </c>
      <c r="D63" s="5"/>
      <c r="E63" s="34">
        <v>137.70000000000002</v>
      </c>
      <c r="G63" s="3"/>
    </row>
    <row r="64" spans="1:7" ht="44.25" customHeight="1" x14ac:dyDescent="0.2">
      <c r="A64" s="4" t="s">
        <v>90</v>
      </c>
      <c r="B64" s="4" t="s">
        <v>90</v>
      </c>
      <c r="C64" s="7" t="s">
        <v>91</v>
      </c>
      <c r="D64" s="34">
        <v>67155.212119999997</v>
      </c>
      <c r="E64" s="34">
        <v>5393.0344700000005</v>
      </c>
      <c r="G64" s="3" t="e">
        <f>#REF!-#REF!</f>
        <v>#REF!</v>
      </c>
    </row>
    <row r="65" spans="1:7" ht="23.25" customHeight="1" x14ac:dyDescent="0.2">
      <c r="A65" s="4" t="s">
        <v>92</v>
      </c>
      <c r="B65" s="4" t="s">
        <v>92</v>
      </c>
      <c r="C65" s="7" t="s">
        <v>146</v>
      </c>
      <c r="D65" s="34">
        <v>827.63363000000004</v>
      </c>
      <c r="E65" s="6"/>
      <c r="G65" s="3" t="e">
        <f>#REF!-#REF!</f>
        <v>#REF!</v>
      </c>
    </row>
    <row r="66" spans="1:7" ht="32.25" customHeight="1" x14ac:dyDescent="0.2">
      <c r="A66" s="4" t="s">
        <v>93</v>
      </c>
      <c r="B66" s="4" t="s">
        <v>93</v>
      </c>
      <c r="C66" s="7" t="s">
        <v>94</v>
      </c>
      <c r="D66" s="34">
        <v>714.03300000000002</v>
      </c>
      <c r="E66" s="34">
        <v>4654.2998399999997</v>
      </c>
      <c r="G66" s="3" t="e">
        <f>#REF!-#REF!</f>
        <v>#REF!</v>
      </c>
    </row>
    <row r="67" spans="1:7" ht="22.5" customHeight="1" x14ac:dyDescent="0.2">
      <c r="A67" s="19" t="s">
        <v>95</v>
      </c>
      <c r="B67" s="19" t="s">
        <v>95</v>
      </c>
      <c r="C67" s="20" t="s">
        <v>96</v>
      </c>
      <c r="D67" s="21">
        <f>SUM(D68:D85)</f>
        <v>23368.001670000001</v>
      </c>
      <c r="E67" s="21">
        <f>SUM(E68:E85)</f>
        <v>65596.618069999997</v>
      </c>
      <c r="G67" s="3" t="e">
        <f>#REF!-#REF!</f>
        <v>#REF!</v>
      </c>
    </row>
    <row r="68" spans="1:7" ht="24.75" customHeight="1" x14ac:dyDescent="0.2">
      <c r="A68" s="4" t="s">
        <v>97</v>
      </c>
      <c r="B68" s="4" t="s">
        <v>97</v>
      </c>
      <c r="C68" s="7" t="s">
        <v>98</v>
      </c>
      <c r="D68" s="34">
        <v>4</v>
      </c>
      <c r="E68" s="34">
        <v>0</v>
      </c>
      <c r="G68" s="3" t="e">
        <f>#REF!-#REF!</f>
        <v>#REF!</v>
      </c>
    </row>
    <row r="69" spans="1:7" ht="90" customHeight="1" x14ac:dyDescent="0.2">
      <c r="A69" s="4" t="s">
        <v>128</v>
      </c>
      <c r="B69" s="4" t="s">
        <v>128</v>
      </c>
      <c r="C69" s="7" t="s">
        <v>187</v>
      </c>
      <c r="D69" s="5"/>
      <c r="E69" s="34">
        <v>5529.5971</v>
      </c>
      <c r="G69" s="3" t="e">
        <f>#REF!-#REF!</f>
        <v>#REF!</v>
      </c>
    </row>
    <row r="70" spans="1:7" ht="31.5" customHeight="1" x14ac:dyDescent="0.2">
      <c r="A70" s="4" t="s">
        <v>129</v>
      </c>
      <c r="B70" s="4" t="s">
        <v>129</v>
      </c>
      <c r="C70" s="7" t="s">
        <v>188</v>
      </c>
      <c r="D70" s="5"/>
      <c r="E70" s="34">
        <v>12104.878239999998</v>
      </c>
      <c r="G70" s="3" t="e">
        <f>#REF!-#REF!</f>
        <v>#REF!</v>
      </c>
    </row>
    <row r="71" spans="1:7" ht="21.75" customHeight="1" x14ac:dyDescent="0.2">
      <c r="A71" s="4" t="s">
        <v>130</v>
      </c>
      <c r="B71" s="4" t="s">
        <v>130</v>
      </c>
      <c r="C71" s="7" t="s">
        <v>189</v>
      </c>
      <c r="D71" s="5"/>
      <c r="E71" s="34">
        <v>5180.50425</v>
      </c>
      <c r="G71" s="3" t="e">
        <f>#REF!-#REF!</f>
        <v>#REF!</v>
      </c>
    </row>
    <row r="72" spans="1:7" ht="18" customHeight="1" x14ac:dyDescent="0.2">
      <c r="A72" s="4" t="s">
        <v>131</v>
      </c>
      <c r="B72" s="4" t="s">
        <v>131</v>
      </c>
      <c r="C72" s="7" t="s">
        <v>190</v>
      </c>
      <c r="D72" s="5"/>
      <c r="E72" s="34">
        <v>69.547519999999992</v>
      </c>
      <c r="G72" s="3" t="e">
        <f>#REF!-#REF!</f>
        <v>#REF!</v>
      </c>
    </row>
    <row r="73" spans="1:7" ht="22.5" customHeight="1" x14ac:dyDescent="0.2">
      <c r="A73" s="4" t="s">
        <v>132</v>
      </c>
      <c r="B73" s="4" t="s">
        <v>132</v>
      </c>
      <c r="C73" s="7" t="s">
        <v>191</v>
      </c>
      <c r="D73" s="5"/>
      <c r="E73" s="34">
        <v>25305.887950000004</v>
      </c>
      <c r="G73" s="3" t="e">
        <f>#REF!-#REF!</f>
        <v>#REF!</v>
      </c>
    </row>
    <row r="74" spans="1:7" ht="21.75" customHeight="1" x14ac:dyDescent="0.2">
      <c r="A74" s="4" t="s">
        <v>133</v>
      </c>
      <c r="B74" s="4" t="s">
        <v>133</v>
      </c>
      <c r="C74" s="7" t="s">
        <v>192</v>
      </c>
      <c r="D74" s="5"/>
      <c r="E74" s="34">
        <v>13125.830300000001</v>
      </c>
      <c r="G74" s="3" t="e">
        <f>#REF!-#REF!</f>
        <v>#REF!</v>
      </c>
    </row>
    <row r="75" spans="1:7" ht="18" customHeight="1" x14ac:dyDescent="0.2">
      <c r="A75" s="4" t="s">
        <v>134</v>
      </c>
      <c r="B75" s="4" t="s">
        <v>134</v>
      </c>
      <c r="C75" s="7" t="s">
        <v>136</v>
      </c>
      <c r="D75" s="5"/>
      <c r="E75" s="34">
        <v>739.65969999999993</v>
      </c>
      <c r="G75" s="3" t="e">
        <f>#REF!-#REF!</f>
        <v>#REF!</v>
      </c>
    </row>
    <row r="76" spans="1:7" ht="23.25" customHeight="1" x14ac:dyDescent="0.2">
      <c r="A76" s="4" t="s">
        <v>135</v>
      </c>
      <c r="B76" s="4" t="s">
        <v>135</v>
      </c>
      <c r="C76" s="7" t="s">
        <v>137</v>
      </c>
      <c r="D76" s="5"/>
      <c r="E76" s="34">
        <v>949.00684999999999</v>
      </c>
      <c r="G76" s="3" t="e">
        <f>#REF!-#REF!</f>
        <v>#REF!</v>
      </c>
    </row>
    <row r="77" spans="1:7" ht="32.25" customHeight="1" x14ac:dyDescent="0.2">
      <c r="A77" s="30" t="s">
        <v>155</v>
      </c>
      <c r="B77" s="46"/>
      <c r="C77" s="7"/>
      <c r="D77" s="5"/>
      <c r="E77" s="34"/>
      <c r="G77" s="3" t="e">
        <f>#REF!-#REF!</f>
        <v>#REF!</v>
      </c>
    </row>
    <row r="78" spans="1:7" ht="38.25" customHeight="1" x14ac:dyDescent="0.2">
      <c r="A78" s="30" t="s">
        <v>157</v>
      </c>
      <c r="B78" s="30" t="s">
        <v>157</v>
      </c>
      <c r="C78" s="38" t="s">
        <v>158</v>
      </c>
      <c r="D78" s="5"/>
      <c r="E78" s="5"/>
      <c r="G78" s="3" t="e">
        <f>#REF!-#REF!</f>
        <v>#REF!</v>
      </c>
    </row>
    <row r="79" spans="1:7" ht="38.25" customHeight="1" x14ac:dyDescent="0.2">
      <c r="A79" s="4" t="s">
        <v>99</v>
      </c>
      <c r="B79" s="4" t="s">
        <v>99</v>
      </c>
      <c r="C79" s="7" t="s">
        <v>100</v>
      </c>
      <c r="D79" s="34">
        <v>22125.815399999999</v>
      </c>
      <c r="E79" s="34">
        <v>2054.0339199999999</v>
      </c>
      <c r="G79" s="3" t="e">
        <f>#REF!-#REF!</f>
        <v>#REF!</v>
      </c>
    </row>
    <row r="80" spans="1:7" ht="38.25" customHeight="1" x14ac:dyDescent="0.2">
      <c r="A80" s="4" t="s">
        <v>101</v>
      </c>
      <c r="B80" s="4" t="s">
        <v>101</v>
      </c>
      <c r="C80" s="7" t="s">
        <v>102</v>
      </c>
      <c r="D80" s="34">
        <v>0</v>
      </c>
      <c r="E80" s="6"/>
    </row>
    <row r="81" spans="1:7" ht="38.25" customHeight="1" x14ac:dyDescent="0.2">
      <c r="A81" s="4" t="s">
        <v>138</v>
      </c>
      <c r="B81" s="4" t="s">
        <v>138</v>
      </c>
      <c r="C81" s="7" t="s">
        <v>139</v>
      </c>
      <c r="D81" s="5"/>
      <c r="E81" s="34">
        <v>29.2</v>
      </c>
      <c r="G81" s="3"/>
    </row>
    <row r="82" spans="1:7" ht="40.5" customHeight="1" x14ac:dyDescent="0.2">
      <c r="A82" s="30" t="s">
        <v>159</v>
      </c>
      <c r="B82" s="4"/>
      <c r="C82" s="7"/>
      <c r="D82" s="5"/>
      <c r="E82" s="34"/>
      <c r="G82" s="3" t="e">
        <f>#REF!-#REF!</f>
        <v>#REF!</v>
      </c>
    </row>
    <row r="83" spans="1:7" ht="40.5" customHeight="1" x14ac:dyDescent="0.2">
      <c r="A83" s="4">
        <v>7680</v>
      </c>
      <c r="B83" s="4">
        <v>7680</v>
      </c>
      <c r="C83" s="7" t="s">
        <v>147</v>
      </c>
      <c r="D83" s="34">
        <v>173.8554</v>
      </c>
      <c r="E83" s="6"/>
      <c r="G83" s="3"/>
    </row>
    <row r="84" spans="1:7" ht="24" customHeight="1" x14ac:dyDescent="0.2">
      <c r="A84" s="4" t="s">
        <v>140</v>
      </c>
      <c r="B84" s="4" t="s">
        <v>140</v>
      </c>
      <c r="C84" s="7" t="s">
        <v>141</v>
      </c>
      <c r="D84" s="5"/>
      <c r="E84" s="34">
        <v>508.47223999999994</v>
      </c>
      <c r="G84" s="3" t="e">
        <f>#REF!-#REF!</f>
        <v>#REF!</v>
      </c>
    </row>
    <row r="85" spans="1:7" ht="22.5" customHeight="1" x14ac:dyDescent="0.2">
      <c r="A85" s="4" t="s">
        <v>103</v>
      </c>
      <c r="B85" s="4" t="s">
        <v>103</v>
      </c>
      <c r="C85" s="7" t="s">
        <v>104</v>
      </c>
      <c r="D85" s="34">
        <v>1064.3308700000002</v>
      </c>
      <c r="E85" s="6"/>
      <c r="G85" s="3" t="e">
        <f>#REF!-#REF!</f>
        <v>#REF!</v>
      </c>
    </row>
    <row r="86" spans="1:7" ht="34.5" customHeight="1" x14ac:dyDescent="0.2">
      <c r="A86" s="19" t="s">
        <v>105</v>
      </c>
      <c r="B86" s="19" t="s">
        <v>105</v>
      </c>
      <c r="C86" s="20" t="s">
        <v>106</v>
      </c>
      <c r="D86" s="21">
        <f>SUM(D87:D91)</f>
        <v>3769.2172500000001</v>
      </c>
      <c r="E86" s="21">
        <f>SUM(E87:E91)</f>
        <v>0</v>
      </c>
      <c r="G86" s="3" t="e">
        <f>#REF!-#REF!</f>
        <v>#REF!</v>
      </c>
    </row>
    <row r="87" spans="1:7" ht="22.5" customHeight="1" x14ac:dyDescent="0.2">
      <c r="A87" s="4" t="s">
        <v>107</v>
      </c>
      <c r="B87" s="4" t="s">
        <v>107</v>
      </c>
      <c r="C87" s="7" t="s">
        <v>108</v>
      </c>
      <c r="D87" s="34">
        <v>29</v>
      </c>
      <c r="E87" s="6"/>
      <c r="G87" s="3"/>
    </row>
    <row r="88" spans="1:7" ht="73.5" customHeight="1" x14ac:dyDescent="0.2">
      <c r="A88" s="30" t="s">
        <v>151</v>
      </c>
      <c r="B88" s="4"/>
      <c r="C88" s="7"/>
      <c r="D88" s="5"/>
      <c r="E88" s="6"/>
      <c r="G88" s="3" t="e">
        <f>#REF!-#REF!</f>
        <v>#REF!</v>
      </c>
    </row>
    <row r="89" spans="1:7" ht="24" customHeight="1" x14ac:dyDescent="0.2">
      <c r="A89" s="4" t="s">
        <v>142</v>
      </c>
      <c r="B89" s="4" t="s">
        <v>142</v>
      </c>
      <c r="C89" s="7" t="s">
        <v>143</v>
      </c>
      <c r="D89" s="5"/>
      <c r="E89" s="6"/>
      <c r="G89" s="3" t="e">
        <f>#REF!-#REF!</f>
        <v>#REF!</v>
      </c>
    </row>
    <row r="90" spans="1:7" ht="23.25" customHeight="1" x14ac:dyDescent="0.2">
      <c r="A90" s="30" t="s">
        <v>109</v>
      </c>
      <c r="B90" s="4" t="s">
        <v>109</v>
      </c>
      <c r="C90" s="7" t="s">
        <v>110</v>
      </c>
      <c r="D90" s="34">
        <v>3740.2172500000001</v>
      </c>
      <c r="E90" s="6"/>
      <c r="G90" s="3" t="e">
        <f>#REF!-#REF!</f>
        <v>#REF!</v>
      </c>
    </row>
    <row r="91" spans="1:7" ht="34.5" customHeight="1" x14ac:dyDescent="0.2">
      <c r="A91" s="30" t="s">
        <v>111</v>
      </c>
      <c r="B91" s="4" t="s">
        <v>111</v>
      </c>
      <c r="C91" s="7" t="s">
        <v>112</v>
      </c>
      <c r="D91" s="34">
        <v>0</v>
      </c>
      <c r="E91" s="6"/>
      <c r="G91" s="3" t="e">
        <f>#REF!-#REF!</f>
        <v>#REF!</v>
      </c>
    </row>
    <row r="92" spans="1:7" ht="27.75" customHeight="1" x14ac:dyDescent="0.2">
      <c r="A92" s="19" t="s">
        <v>113</v>
      </c>
      <c r="B92" s="19" t="s">
        <v>113</v>
      </c>
      <c r="C92" s="20" t="s">
        <v>114</v>
      </c>
      <c r="D92" s="21">
        <f>SUM(D93:D94)</f>
        <v>24128.298000000003</v>
      </c>
      <c r="E92" s="21">
        <f>SUM(E93:E94)</f>
        <v>701.4</v>
      </c>
    </row>
    <row r="93" spans="1:7" ht="23.25" customHeight="1" x14ac:dyDescent="0.2">
      <c r="A93" s="30" t="s">
        <v>115</v>
      </c>
      <c r="B93" s="4" t="s">
        <v>115</v>
      </c>
      <c r="C93" s="7" t="s">
        <v>116</v>
      </c>
      <c r="D93" s="34">
        <v>21311.100000000002</v>
      </c>
      <c r="E93" s="6"/>
    </row>
    <row r="94" spans="1:7" ht="21.75" customHeight="1" x14ac:dyDescent="0.2">
      <c r="A94" s="30" t="s">
        <v>153</v>
      </c>
      <c r="B94" s="42" t="s">
        <v>153</v>
      </c>
      <c r="C94" s="43" t="s">
        <v>148</v>
      </c>
      <c r="D94" s="41">
        <v>2817.1979999999999</v>
      </c>
      <c r="E94" s="34">
        <v>701.4</v>
      </c>
    </row>
    <row r="95" spans="1:7" ht="20.25" customHeight="1" x14ac:dyDescent="0.2">
      <c r="A95" s="19" t="s">
        <v>117</v>
      </c>
      <c r="B95" s="19" t="s">
        <v>117</v>
      </c>
      <c r="C95" s="20" t="s">
        <v>118</v>
      </c>
      <c r="D95" s="21">
        <f>D92+D86+D67+D61+D56+D49+D36+D31+D14+D11</f>
        <v>694406.87043999997</v>
      </c>
      <c r="E95" s="21">
        <f>E92+E86+E67+E61+E56+E49+E36+E31+E14+E11</f>
        <v>107433.67257999997</v>
      </c>
      <c r="G95" s="3" t="e">
        <f>#REF!-#REF!</f>
        <v>#REF!</v>
      </c>
    </row>
    <row r="96" spans="1:7" ht="35.25" customHeight="1" x14ac:dyDescent="0.2">
      <c r="A96" s="2"/>
      <c r="B96" s="2"/>
      <c r="C96" s="2"/>
      <c r="D96" s="2"/>
      <c r="G96" s="3"/>
    </row>
    <row r="97" spans="1:12" ht="38.25" customHeight="1" x14ac:dyDescent="0.25">
      <c r="A97" s="8"/>
      <c r="B97" s="8"/>
      <c r="C97" s="8"/>
      <c r="D97" s="9"/>
      <c r="G97" s="3" t="e">
        <f>#REF!-#REF!</f>
        <v>#REF!</v>
      </c>
    </row>
    <row r="98" spans="1:12" ht="17.25" customHeight="1" x14ac:dyDescent="0.25">
      <c r="C98" s="11" t="s">
        <v>193</v>
      </c>
      <c r="D98" s="8"/>
      <c r="G98" s="3" t="e">
        <f>#REF!-#REF!</f>
        <v>#REF!</v>
      </c>
    </row>
    <row r="99" spans="1:12" ht="29.25" customHeight="1" x14ac:dyDescent="0.25">
      <c r="C99" s="14"/>
      <c r="D99" s="8"/>
      <c r="G99" s="3" t="e">
        <f>#REF!-#REF!</f>
        <v>#REF!</v>
      </c>
    </row>
    <row r="100" spans="1:12" ht="29.25" customHeight="1" x14ac:dyDescent="0.2">
      <c r="E100" s="31" t="e">
        <f>E95-E94-#REF!</f>
        <v>#REF!</v>
      </c>
      <c r="G100" s="3"/>
    </row>
    <row r="101" spans="1:12" s="44" customFormat="1" ht="45" customHeight="1" x14ac:dyDescent="0.2">
      <c r="A101"/>
      <c r="B101"/>
      <c r="C101"/>
      <c r="D101"/>
      <c r="E101">
        <v>107433.67137</v>
      </c>
      <c r="G101" s="45"/>
    </row>
    <row r="102" spans="1:12" ht="24" customHeight="1" x14ac:dyDescent="0.2">
      <c r="G102" s="3" t="e">
        <f>#REF!-#REF!</f>
        <v>#REF!</v>
      </c>
    </row>
    <row r="105" spans="1:12" ht="18.75" x14ac:dyDescent="0.3">
      <c r="F105" s="13"/>
      <c r="G105" s="13"/>
      <c r="H105" s="13"/>
      <c r="I105" s="13"/>
      <c r="J105" s="13"/>
      <c r="K105" s="13"/>
      <c r="L105" s="13"/>
    </row>
  </sheetData>
  <mergeCells count="4">
    <mergeCell ref="B4:E7"/>
    <mergeCell ref="B9:B10"/>
    <mergeCell ref="C9:C10"/>
    <mergeCell ref="A9:A10"/>
  </mergeCells>
  <pageMargins left="0.31496062992125984" right="0.31496062992125984" top="0.78740157480314965" bottom="0.39370078740157483" header="0" footer="0"/>
  <pageSetup paperSize="9" fitToHeight="0" orientation="landscape" verticalDpi="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8ED7E-D00B-416A-BA63-DB29EF7F5395}">
  <sheetPr>
    <pageSetUpPr fitToPage="1"/>
  </sheetPr>
  <dimension ref="A1:L100"/>
  <sheetViews>
    <sheetView view="pageBreakPreview" zoomScaleNormal="85" zoomScaleSheetLayoutView="100" workbookViewId="0">
      <pane xSplit="2" ySplit="11" topLeftCell="C56" activePane="bottomRight" state="frozen"/>
      <selection pane="topRight" activeCell="C1" sqref="C1"/>
      <selection pane="bottomLeft" activeCell="A11" sqref="A11"/>
      <selection pane="bottomRight" activeCell="D86" sqref="D86"/>
    </sheetView>
  </sheetViews>
  <sheetFormatPr defaultRowHeight="12.75" x14ac:dyDescent="0.2"/>
  <cols>
    <col min="1" max="1" width="10.7109375" customWidth="1"/>
    <col min="2" max="2" width="50.7109375" customWidth="1"/>
    <col min="3" max="3" width="20" customWidth="1"/>
    <col min="4" max="4" width="21.7109375" customWidth="1"/>
    <col min="5" max="5" width="18" customWidth="1"/>
    <col min="6" max="6" width="9.42578125" bestFit="1" customWidth="1"/>
  </cols>
  <sheetData>
    <row r="1" spans="1:7" ht="12.75" hidden="1" customHeight="1" x14ac:dyDescent="0.2">
      <c r="A1" s="10"/>
      <c r="B1" s="10"/>
      <c r="C1" s="10"/>
      <c r="D1" s="10"/>
    </row>
    <row r="2" spans="1:7" hidden="1" x14ac:dyDescent="0.2">
      <c r="A2" s="10"/>
      <c r="B2" s="10"/>
      <c r="C2" s="10"/>
      <c r="D2" s="10"/>
    </row>
    <row r="3" spans="1:7" hidden="1" x14ac:dyDescent="0.2">
      <c r="A3" s="10"/>
      <c r="B3" s="10"/>
      <c r="C3" s="10"/>
      <c r="D3" s="10"/>
    </row>
    <row r="4" spans="1:7" ht="12.75" hidden="1" customHeight="1" x14ac:dyDescent="0.2">
      <c r="A4" s="50" t="s">
        <v>194</v>
      </c>
      <c r="B4" s="50"/>
      <c r="C4" s="50"/>
      <c r="D4" s="50"/>
      <c r="E4" s="50"/>
    </row>
    <row r="5" spans="1:7" ht="12.75" hidden="1" customHeight="1" x14ac:dyDescent="0.2">
      <c r="A5" s="50"/>
      <c r="B5" s="50"/>
      <c r="C5" s="50"/>
      <c r="D5" s="50"/>
      <c r="E5" s="50"/>
    </row>
    <row r="6" spans="1:7" ht="18.75" hidden="1" customHeight="1" x14ac:dyDescent="0.2">
      <c r="A6" s="50"/>
      <c r="B6" s="50"/>
      <c r="C6" s="50"/>
      <c r="D6" s="50"/>
      <c r="E6" s="50"/>
    </row>
    <row r="7" spans="1:7" ht="12.75" hidden="1" customHeight="1" x14ac:dyDescent="0.2">
      <c r="A7" s="50"/>
      <c r="B7" s="50"/>
      <c r="C7" s="50"/>
      <c r="D7" s="50"/>
      <c r="E7" s="50"/>
    </row>
    <row r="8" spans="1:7" ht="14.25" customHeight="1" x14ac:dyDescent="0.2">
      <c r="A8" s="18"/>
      <c r="B8" s="18"/>
      <c r="C8" s="10"/>
      <c r="D8" s="10"/>
      <c r="E8" s="10"/>
    </row>
    <row r="9" spans="1:7" ht="14.25" customHeight="1" x14ac:dyDescent="0.2">
      <c r="A9" s="52" t="s">
        <v>121</v>
      </c>
      <c r="B9" s="52" t="s">
        <v>122</v>
      </c>
      <c r="C9" s="51" t="s">
        <v>0</v>
      </c>
      <c r="D9" s="51"/>
      <c r="E9" s="51"/>
      <c r="F9" s="44"/>
    </row>
    <row r="10" spans="1:7" s="1" customFormat="1" ht="91.5" customHeight="1" x14ac:dyDescent="0.2">
      <c r="A10" s="52"/>
      <c r="B10" s="52"/>
      <c r="C10" s="33" t="s">
        <v>154</v>
      </c>
      <c r="D10" s="33" t="s">
        <v>173</v>
      </c>
      <c r="E10" s="33" t="s">
        <v>174</v>
      </c>
      <c r="F10" s="55"/>
    </row>
    <row r="11" spans="1:7" s="1" customFormat="1" ht="24" customHeight="1" x14ac:dyDescent="0.2">
      <c r="A11" s="56" t="s">
        <v>119</v>
      </c>
      <c r="B11" s="57" t="s">
        <v>120</v>
      </c>
      <c r="C11" s="58">
        <f>SUM(C12:C13)</f>
        <v>109655.02</v>
      </c>
      <c r="D11" s="58">
        <f>SUM(D12:D13)</f>
        <v>86797.907999999981</v>
      </c>
      <c r="E11" s="58">
        <v>81362.444570000021</v>
      </c>
      <c r="F11" s="59">
        <f>E11/E95</f>
        <v>9.5442845620449385E-2</v>
      </c>
    </row>
    <row r="12" spans="1:7" ht="34.5" hidden="1" customHeight="1" x14ac:dyDescent="0.2">
      <c r="A12" s="60" t="s">
        <v>1</v>
      </c>
      <c r="B12" s="61" t="s">
        <v>2</v>
      </c>
      <c r="C12" s="62">
        <v>107557.02</v>
      </c>
      <c r="D12" s="62">
        <v>85551.36599999998</v>
      </c>
      <c r="E12" s="62">
        <v>80681.070200000016</v>
      </c>
      <c r="F12" s="63"/>
      <c r="G12" s="3"/>
    </row>
    <row r="13" spans="1:7" ht="21" hidden="1" customHeight="1" x14ac:dyDescent="0.2">
      <c r="A13" s="60" t="s">
        <v>3</v>
      </c>
      <c r="B13" s="61" t="s">
        <v>4</v>
      </c>
      <c r="C13" s="62">
        <v>2098</v>
      </c>
      <c r="D13" s="62">
        <v>1246.5419999999999</v>
      </c>
      <c r="E13" s="62">
        <v>681.37436999999989</v>
      </c>
      <c r="F13" s="63"/>
      <c r="G13" s="3"/>
    </row>
    <row r="14" spans="1:7" ht="23.25" customHeight="1" x14ac:dyDescent="0.2">
      <c r="A14" s="56" t="s">
        <v>5</v>
      </c>
      <c r="B14" s="57" t="s">
        <v>6</v>
      </c>
      <c r="C14" s="58">
        <f>SUM(C15:C30)</f>
        <v>678499.69562000001</v>
      </c>
      <c r="D14" s="58">
        <f>SUM(D15:D30)</f>
        <v>502472.21662000008</v>
      </c>
      <c r="E14" s="58">
        <v>462565.94800999993</v>
      </c>
      <c r="F14" s="63">
        <f>E14/E95</f>
        <v>0.54261656712160455</v>
      </c>
      <c r="G14" s="3"/>
    </row>
    <row r="15" spans="1:7" ht="18" hidden="1" customHeight="1" x14ac:dyDescent="0.2">
      <c r="A15" s="60" t="s">
        <v>7</v>
      </c>
      <c r="B15" s="61" t="s">
        <v>8</v>
      </c>
      <c r="C15" s="62">
        <v>203270.39599999995</v>
      </c>
      <c r="D15" s="62">
        <v>144992.51800000001</v>
      </c>
      <c r="E15" s="62">
        <v>141329.52251999997</v>
      </c>
      <c r="F15" s="63"/>
      <c r="G15" s="3"/>
    </row>
    <row r="16" spans="1:7" ht="32.25" hidden="1" customHeight="1" x14ac:dyDescent="0.2">
      <c r="A16" s="60" t="s">
        <v>9</v>
      </c>
      <c r="B16" s="61" t="s">
        <v>10</v>
      </c>
      <c r="C16" s="62">
        <v>135804.20262000003</v>
      </c>
      <c r="D16" s="62">
        <v>94484.823619999981</v>
      </c>
      <c r="E16" s="62">
        <v>79682.46693000001</v>
      </c>
      <c r="F16" s="63"/>
      <c r="G16" s="3"/>
    </row>
    <row r="17" spans="1:7" ht="33.75" hidden="1" customHeight="1" x14ac:dyDescent="0.2">
      <c r="A17" s="60" t="s">
        <v>11</v>
      </c>
      <c r="B17" s="61" t="s">
        <v>10</v>
      </c>
      <c r="C17" s="62">
        <v>263648</v>
      </c>
      <c r="D17" s="62">
        <v>203247.29500000001</v>
      </c>
      <c r="E17" s="62">
        <v>193695.26206000001</v>
      </c>
      <c r="F17" s="63"/>
      <c r="G17" s="3"/>
    </row>
    <row r="18" spans="1:7" ht="30" hidden="1" customHeight="1" x14ac:dyDescent="0.2">
      <c r="A18" s="60" t="s">
        <v>12</v>
      </c>
      <c r="B18" s="61" t="s">
        <v>10</v>
      </c>
      <c r="C18" s="64"/>
      <c r="D18" s="64"/>
      <c r="E18" s="64"/>
      <c r="F18" s="63"/>
      <c r="G18" s="3"/>
    </row>
    <row r="19" spans="1:7" ht="29.25" hidden="1" customHeight="1" x14ac:dyDescent="0.2">
      <c r="A19" s="60" t="s">
        <v>13</v>
      </c>
      <c r="B19" s="61" t="s">
        <v>14</v>
      </c>
      <c r="C19" s="62">
        <v>10666.15</v>
      </c>
      <c r="D19" s="62">
        <v>8257.65</v>
      </c>
      <c r="E19" s="62">
        <v>7443.2893299999987</v>
      </c>
      <c r="F19" s="63"/>
      <c r="G19" s="3"/>
    </row>
    <row r="20" spans="1:7" ht="18" hidden="1" customHeight="1" x14ac:dyDescent="0.2">
      <c r="A20" s="60" t="s">
        <v>15</v>
      </c>
      <c r="B20" s="61" t="s">
        <v>16</v>
      </c>
      <c r="C20" s="62">
        <v>28230.886000000006</v>
      </c>
      <c r="D20" s="62">
        <v>23773.239000000005</v>
      </c>
      <c r="E20" s="62">
        <v>19802.888399999996</v>
      </c>
      <c r="F20" s="63"/>
      <c r="G20" s="3"/>
    </row>
    <row r="21" spans="1:7" ht="18.75" hidden="1" customHeight="1" x14ac:dyDescent="0.2">
      <c r="A21" s="60" t="s">
        <v>17</v>
      </c>
      <c r="B21" s="61" t="s">
        <v>18</v>
      </c>
      <c r="C21" s="62"/>
      <c r="D21" s="62"/>
      <c r="E21" s="62"/>
      <c r="F21" s="63"/>
      <c r="G21" s="3"/>
    </row>
    <row r="22" spans="1:7" ht="21" hidden="1" customHeight="1" x14ac:dyDescent="0.2">
      <c r="A22" s="60" t="s">
        <v>19</v>
      </c>
      <c r="B22" s="61" t="s">
        <v>20</v>
      </c>
      <c r="C22" s="62">
        <v>17312.574000000004</v>
      </c>
      <c r="D22" s="62">
        <v>13219.596999999998</v>
      </c>
      <c r="E22" s="62">
        <v>12753.398330000004</v>
      </c>
      <c r="F22" s="63"/>
      <c r="G22" s="3"/>
    </row>
    <row r="23" spans="1:7" ht="21.75" hidden="1" customHeight="1" x14ac:dyDescent="0.2">
      <c r="A23" s="60" t="s">
        <v>21</v>
      </c>
      <c r="B23" s="61" t="s">
        <v>22</v>
      </c>
      <c r="C23" s="62">
        <v>10310.425999999999</v>
      </c>
      <c r="D23" s="62">
        <v>7683.33</v>
      </c>
      <c r="E23" s="62">
        <v>3115.4727400000002</v>
      </c>
      <c r="F23" s="63"/>
      <c r="G23" s="3"/>
    </row>
    <row r="24" spans="1:7" ht="33" hidden="1" customHeight="1" x14ac:dyDescent="0.2">
      <c r="A24" s="60" t="s">
        <v>23</v>
      </c>
      <c r="B24" s="61" t="s">
        <v>24</v>
      </c>
      <c r="C24" s="62">
        <v>1852.8519999999996</v>
      </c>
      <c r="D24" s="62">
        <v>1539.683</v>
      </c>
      <c r="E24" s="62">
        <v>1045.61815</v>
      </c>
      <c r="F24" s="63"/>
      <c r="G24" s="3"/>
    </row>
    <row r="25" spans="1:7" ht="29.25" hidden="1" customHeight="1" x14ac:dyDescent="0.2">
      <c r="A25" s="60" t="s">
        <v>25</v>
      </c>
      <c r="B25" s="61" t="s">
        <v>26</v>
      </c>
      <c r="C25" s="62">
        <v>1514.2</v>
      </c>
      <c r="D25" s="62">
        <v>1141.0050000000001</v>
      </c>
      <c r="E25" s="62">
        <v>1023.5050000000001</v>
      </c>
      <c r="F25" s="63"/>
      <c r="G25" s="3"/>
    </row>
    <row r="26" spans="1:7" ht="64.5" hidden="1" customHeight="1" x14ac:dyDescent="0.2">
      <c r="A26" s="60" t="s">
        <v>27</v>
      </c>
      <c r="B26" s="61" t="s">
        <v>28</v>
      </c>
      <c r="C26" s="62"/>
      <c r="D26" s="62"/>
      <c r="E26" s="62"/>
      <c r="F26" s="63"/>
      <c r="G26" s="3"/>
    </row>
    <row r="27" spans="1:7" ht="33.75" hidden="1" customHeight="1" x14ac:dyDescent="0.2">
      <c r="A27" s="60" t="s">
        <v>29</v>
      </c>
      <c r="B27" s="61" t="s">
        <v>30</v>
      </c>
      <c r="C27" s="62">
        <v>3481.1090000000004</v>
      </c>
      <c r="D27" s="62">
        <v>2491.1759999999999</v>
      </c>
      <c r="E27" s="62">
        <v>2002.12733</v>
      </c>
      <c r="F27" s="63"/>
      <c r="G27" s="3"/>
    </row>
    <row r="28" spans="1:7" ht="51" hidden="1" x14ac:dyDescent="0.2">
      <c r="A28" s="65" t="s">
        <v>180</v>
      </c>
      <c r="B28" s="66" t="s">
        <v>181</v>
      </c>
      <c r="C28" s="62"/>
      <c r="D28" s="62"/>
      <c r="E28" s="62"/>
      <c r="F28" s="63"/>
      <c r="G28" s="3"/>
    </row>
    <row r="29" spans="1:7" ht="51" hidden="1" x14ac:dyDescent="0.2">
      <c r="A29" s="65" t="s">
        <v>182</v>
      </c>
      <c r="B29" s="66" t="s">
        <v>183</v>
      </c>
      <c r="C29" s="62"/>
      <c r="D29" s="62"/>
      <c r="E29" s="62"/>
      <c r="F29" s="63"/>
      <c r="G29" s="3"/>
    </row>
    <row r="30" spans="1:7" ht="43.5" hidden="1" customHeight="1" x14ac:dyDescent="0.2">
      <c r="A30" s="60" t="s">
        <v>31</v>
      </c>
      <c r="B30" s="61" t="s">
        <v>32</v>
      </c>
      <c r="C30" s="62">
        <v>2408.9</v>
      </c>
      <c r="D30" s="62">
        <v>1641.9</v>
      </c>
      <c r="E30" s="62">
        <v>672.39721999999995</v>
      </c>
      <c r="F30" s="63"/>
      <c r="G30" s="3"/>
    </row>
    <row r="31" spans="1:7" ht="27" customHeight="1" x14ac:dyDescent="0.2">
      <c r="A31" s="56" t="s">
        <v>33</v>
      </c>
      <c r="B31" s="57" t="s">
        <v>34</v>
      </c>
      <c r="C31" s="58">
        <f>SUM(C32:C35)</f>
        <v>40159.812000000005</v>
      </c>
      <c r="D31" s="58">
        <f t="shared" ref="D31:E31" si="0">SUM(D32:D35)</f>
        <v>26228.877999999997</v>
      </c>
      <c r="E31" s="58">
        <v>20848.592109999998</v>
      </c>
      <c r="F31" s="63">
        <f>E31/E95</f>
        <v>2.4456602412510926E-2</v>
      </c>
      <c r="G31" s="3"/>
    </row>
    <row r="32" spans="1:7" ht="26.25" hidden="1" customHeight="1" x14ac:dyDescent="0.2">
      <c r="A32" s="60" t="s">
        <v>35</v>
      </c>
      <c r="B32" s="61" t="s">
        <v>36</v>
      </c>
      <c r="C32" s="62">
        <v>16656.448</v>
      </c>
      <c r="D32" s="62">
        <v>9226.357</v>
      </c>
      <c r="E32" s="62">
        <v>7454.0469299999995</v>
      </c>
      <c r="F32" s="63"/>
      <c r="G32" s="3"/>
    </row>
    <row r="33" spans="1:7" ht="38.25" hidden="1" x14ac:dyDescent="0.2">
      <c r="A33" s="60" t="s">
        <v>37</v>
      </c>
      <c r="B33" s="61" t="s">
        <v>38</v>
      </c>
      <c r="C33" s="62">
        <v>2991.489</v>
      </c>
      <c r="D33" s="62">
        <v>1805.6490000000001</v>
      </c>
      <c r="E33" s="62">
        <v>1301.3024</v>
      </c>
      <c r="F33" s="63"/>
      <c r="G33" s="3"/>
    </row>
    <row r="34" spans="1:7" ht="30" hidden="1" customHeight="1" x14ac:dyDescent="0.2">
      <c r="A34" s="60" t="s">
        <v>39</v>
      </c>
      <c r="B34" s="61" t="s">
        <v>40</v>
      </c>
      <c r="C34" s="62">
        <v>1000</v>
      </c>
      <c r="D34" s="62">
        <v>900</v>
      </c>
      <c r="E34" s="62">
        <v>899.88668999999993</v>
      </c>
      <c r="F34" s="63"/>
      <c r="G34" s="3"/>
    </row>
    <row r="35" spans="1:7" ht="21.75" hidden="1" customHeight="1" x14ac:dyDescent="0.2">
      <c r="A35" s="60" t="s">
        <v>41</v>
      </c>
      <c r="B35" s="61" t="s">
        <v>42</v>
      </c>
      <c r="C35" s="62">
        <v>19511.875</v>
      </c>
      <c r="D35" s="62">
        <v>14296.871999999999</v>
      </c>
      <c r="E35" s="62">
        <v>11193.356089999999</v>
      </c>
      <c r="F35" s="63"/>
      <c r="G35" s="3"/>
    </row>
    <row r="36" spans="1:7" ht="24.75" customHeight="1" x14ac:dyDescent="0.2">
      <c r="A36" s="56" t="s">
        <v>43</v>
      </c>
      <c r="B36" s="57" t="s">
        <v>44</v>
      </c>
      <c r="C36" s="58">
        <f>SUM(C37:C48)</f>
        <v>56482.1</v>
      </c>
      <c r="D36" s="58">
        <f>SUM(D37:D48)</f>
        <v>43585.971000000005</v>
      </c>
      <c r="E36" s="58">
        <v>31860.822050000002</v>
      </c>
      <c r="F36" s="63">
        <f>E36/E95</f>
        <v>3.7374584015141508E-2</v>
      </c>
      <c r="G36" s="3"/>
    </row>
    <row r="37" spans="1:7" ht="30.75" hidden="1" customHeight="1" x14ac:dyDescent="0.2">
      <c r="A37" s="60" t="s">
        <v>45</v>
      </c>
      <c r="B37" s="61" t="s">
        <v>46</v>
      </c>
      <c r="C37" s="62">
        <v>100</v>
      </c>
      <c r="D37" s="62">
        <v>78</v>
      </c>
      <c r="E37" s="62">
        <v>36.403649999999999</v>
      </c>
      <c r="F37" s="63"/>
      <c r="G37" s="3"/>
    </row>
    <row r="38" spans="1:7" ht="33.75" hidden="1" customHeight="1" x14ac:dyDescent="0.2">
      <c r="A38" s="60" t="s">
        <v>47</v>
      </c>
      <c r="B38" s="61" t="s">
        <v>48</v>
      </c>
      <c r="C38" s="62">
        <v>12000</v>
      </c>
      <c r="D38" s="62">
        <v>10970.361000000001</v>
      </c>
      <c r="E38" s="62">
        <v>9542.594000000001</v>
      </c>
      <c r="F38" s="63"/>
      <c r="G38" s="3"/>
    </row>
    <row r="39" spans="1:7" ht="36" hidden="1" customHeight="1" x14ac:dyDescent="0.2">
      <c r="A39" s="60" t="s">
        <v>49</v>
      </c>
      <c r="B39" s="61" t="s">
        <v>50</v>
      </c>
      <c r="C39" s="62">
        <v>760</v>
      </c>
      <c r="D39" s="62">
        <v>415</v>
      </c>
      <c r="E39" s="62">
        <v>386.76432</v>
      </c>
      <c r="F39" s="63"/>
      <c r="G39" s="3"/>
    </row>
    <row r="40" spans="1:7" ht="46.5" hidden="1" customHeight="1" x14ac:dyDescent="0.2">
      <c r="A40" s="60" t="s">
        <v>51</v>
      </c>
      <c r="B40" s="61" t="s">
        <v>52</v>
      </c>
      <c r="C40" s="62">
        <v>4090</v>
      </c>
      <c r="D40" s="62">
        <v>3087.6530000000002</v>
      </c>
      <c r="E40" s="62">
        <v>2356.5641300000002</v>
      </c>
      <c r="F40" s="63"/>
      <c r="G40" s="3"/>
    </row>
    <row r="41" spans="1:7" ht="32.25" hidden="1" customHeight="1" x14ac:dyDescent="0.2">
      <c r="A41" s="60" t="s">
        <v>53</v>
      </c>
      <c r="B41" s="61" t="s">
        <v>54</v>
      </c>
      <c r="C41" s="62">
        <v>550</v>
      </c>
      <c r="D41" s="62">
        <v>550</v>
      </c>
      <c r="E41" s="62">
        <v>0</v>
      </c>
      <c r="F41" s="63"/>
      <c r="G41" s="3"/>
    </row>
    <row r="42" spans="1:7" ht="34.5" hidden="1" customHeight="1" x14ac:dyDescent="0.2">
      <c r="A42" s="60" t="s">
        <v>55</v>
      </c>
      <c r="B42" s="61" t="s">
        <v>56</v>
      </c>
      <c r="C42" s="62">
        <v>195.8</v>
      </c>
      <c r="D42" s="62">
        <v>136</v>
      </c>
      <c r="E42" s="62">
        <v>0</v>
      </c>
      <c r="F42" s="63"/>
      <c r="G42" s="3"/>
    </row>
    <row r="43" spans="1:7" ht="59.25" hidden="1" customHeight="1" x14ac:dyDescent="0.2">
      <c r="A43" s="60" t="s">
        <v>57</v>
      </c>
      <c r="B43" s="61" t="s">
        <v>58</v>
      </c>
      <c r="C43" s="62">
        <v>714.7</v>
      </c>
      <c r="D43" s="62">
        <v>714.7</v>
      </c>
      <c r="E43" s="62">
        <v>487.12608</v>
      </c>
      <c r="F43" s="63"/>
      <c r="G43" s="3"/>
    </row>
    <row r="44" spans="1:7" ht="61.5" hidden="1" customHeight="1" x14ac:dyDescent="0.2">
      <c r="A44" s="60" t="s">
        <v>59</v>
      </c>
      <c r="B44" s="61" t="s">
        <v>60</v>
      </c>
      <c r="C44" s="62">
        <v>1445</v>
      </c>
      <c r="D44" s="62">
        <v>1298.8</v>
      </c>
      <c r="E44" s="62">
        <v>1000.45879</v>
      </c>
      <c r="F44" s="63"/>
      <c r="G44" s="3"/>
    </row>
    <row r="45" spans="1:7" ht="24" hidden="1" customHeight="1" x14ac:dyDescent="0.2">
      <c r="A45" s="67">
        <v>3210</v>
      </c>
      <c r="B45" s="68" t="s">
        <v>61</v>
      </c>
      <c r="C45" s="62">
        <v>278.60000000000002</v>
      </c>
      <c r="D45" s="62">
        <v>170.92700000000002</v>
      </c>
      <c r="E45" s="62">
        <v>113.81223</v>
      </c>
      <c r="F45" s="63"/>
      <c r="G45" s="3"/>
    </row>
    <row r="46" spans="1:7" ht="63.75" hidden="1" x14ac:dyDescent="0.2">
      <c r="A46" s="42" t="s">
        <v>185</v>
      </c>
      <c r="B46" s="43" t="s">
        <v>186</v>
      </c>
      <c r="C46" s="62"/>
      <c r="D46" s="62"/>
      <c r="E46" s="62"/>
      <c r="F46" s="63"/>
      <c r="G46" s="3"/>
    </row>
    <row r="47" spans="1:7" ht="39" hidden="1" customHeight="1" x14ac:dyDescent="0.2">
      <c r="A47" s="67" t="s">
        <v>149</v>
      </c>
      <c r="B47" s="68" t="s">
        <v>150</v>
      </c>
      <c r="C47" s="62">
        <v>1000</v>
      </c>
      <c r="D47" s="62">
        <v>435.73</v>
      </c>
      <c r="E47" s="62">
        <v>160.72972000000001</v>
      </c>
      <c r="F47" s="63"/>
      <c r="G47" s="3"/>
    </row>
    <row r="48" spans="1:7" ht="54" hidden="1" customHeight="1" x14ac:dyDescent="0.2">
      <c r="A48" s="67" t="s">
        <v>62</v>
      </c>
      <c r="B48" s="68" t="s">
        <v>63</v>
      </c>
      <c r="C48" s="62">
        <v>35348</v>
      </c>
      <c r="D48" s="62">
        <v>25728.800000000003</v>
      </c>
      <c r="E48" s="62">
        <v>17776.369130000003</v>
      </c>
      <c r="F48" s="63"/>
      <c r="G48" s="3"/>
    </row>
    <row r="49" spans="1:7" ht="25.5" customHeight="1" x14ac:dyDescent="0.2">
      <c r="A49" s="56" t="s">
        <v>64</v>
      </c>
      <c r="B49" s="57" t="s">
        <v>65</v>
      </c>
      <c r="C49" s="58">
        <f>SUM(C50:C55)</f>
        <v>21706.413999999997</v>
      </c>
      <c r="D49" s="58">
        <f>SUM(D50:D55)</f>
        <v>16805.667999999998</v>
      </c>
      <c r="E49" s="58">
        <v>14581.078860000001</v>
      </c>
      <c r="F49" s="63">
        <f>E49/E95</f>
        <v>1.7104447463070837E-2</v>
      </c>
      <c r="G49" s="3"/>
    </row>
    <row r="50" spans="1:7" ht="19.5" hidden="1" customHeight="1" x14ac:dyDescent="0.2">
      <c r="A50" s="60" t="s">
        <v>66</v>
      </c>
      <c r="B50" s="61" t="s">
        <v>67</v>
      </c>
      <c r="C50" s="62">
        <v>8843.4029999999984</v>
      </c>
      <c r="D50" s="62">
        <v>6940.5329999999994</v>
      </c>
      <c r="E50" s="62">
        <v>6353.6907700000002</v>
      </c>
      <c r="F50" s="63"/>
      <c r="G50" s="3"/>
    </row>
    <row r="51" spans="1:7" ht="22.5" hidden="1" customHeight="1" x14ac:dyDescent="0.2">
      <c r="A51" s="60" t="s">
        <v>68</v>
      </c>
      <c r="B51" s="61" t="s">
        <v>69</v>
      </c>
      <c r="C51" s="62">
        <v>3960.8060000000009</v>
      </c>
      <c r="D51" s="62">
        <v>3418.6100000000006</v>
      </c>
      <c r="E51" s="62">
        <v>2847.7320700000005</v>
      </c>
      <c r="F51" s="63"/>
      <c r="G51" s="3"/>
    </row>
    <row r="52" spans="1:7" ht="18" hidden="1" customHeight="1" x14ac:dyDescent="0.2">
      <c r="A52" s="60" t="s">
        <v>124</v>
      </c>
      <c r="B52" s="61" t="s">
        <v>125</v>
      </c>
      <c r="C52" s="41"/>
      <c r="D52" s="41"/>
      <c r="E52" s="41"/>
      <c r="F52" s="63"/>
      <c r="G52" s="3"/>
    </row>
    <row r="53" spans="1:7" ht="33.75" hidden="1" customHeight="1" x14ac:dyDescent="0.2">
      <c r="A53" s="60" t="s">
        <v>70</v>
      </c>
      <c r="B53" s="61" t="s">
        <v>71</v>
      </c>
      <c r="C53" s="62">
        <v>7752.204999999999</v>
      </c>
      <c r="D53" s="62">
        <v>5845.0249999999996</v>
      </c>
      <c r="E53" s="62">
        <v>5104.5332699999999</v>
      </c>
      <c r="F53" s="63"/>
      <c r="G53" s="3"/>
    </row>
    <row r="54" spans="1:7" ht="34.5" hidden="1" customHeight="1" x14ac:dyDescent="0.2">
      <c r="A54" s="60" t="s">
        <v>72</v>
      </c>
      <c r="B54" s="61" t="s">
        <v>73</v>
      </c>
      <c r="C54" s="41"/>
      <c r="D54" s="41"/>
      <c r="E54" s="41"/>
      <c r="F54" s="63"/>
      <c r="G54" s="3"/>
    </row>
    <row r="55" spans="1:7" ht="22.5" hidden="1" customHeight="1" x14ac:dyDescent="0.2">
      <c r="A55" s="60" t="s">
        <v>74</v>
      </c>
      <c r="B55" s="61" t="s">
        <v>75</v>
      </c>
      <c r="C55" s="62">
        <v>1150</v>
      </c>
      <c r="D55" s="62">
        <v>601.5</v>
      </c>
      <c r="E55" s="62">
        <v>275.12275</v>
      </c>
      <c r="F55" s="63"/>
      <c r="G55" s="3"/>
    </row>
    <row r="56" spans="1:7" ht="21.75" customHeight="1" x14ac:dyDescent="0.2">
      <c r="A56" s="56" t="s">
        <v>76</v>
      </c>
      <c r="B56" s="57" t="s">
        <v>77</v>
      </c>
      <c r="C56" s="58">
        <f>SUM(C57:C60)</f>
        <v>18097.916000000001</v>
      </c>
      <c r="D56" s="58">
        <f>SUM(D57:D60)</f>
        <v>13467.335000000001</v>
      </c>
      <c r="E56" s="58">
        <v>9586.5931099999998</v>
      </c>
      <c r="F56" s="63">
        <f>E56/E95</f>
        <v>1.1245627279998938E-2</v>
      </c>
      <c r="G56" s="3"/>
    </row>
    <row r="57" spans="1:7" ht="33.75" hidden="1" customHeight="1" x14ac:dyDescent="0.2">
      <c r="A57" s="60" t="s">
        <v>78</v>
      </c>
      <c r="B57" s="61" t="s">
        <v>79</v>
      </c>
      <c r="C57" s="62">
        <v>630.69000000000005</v>
      </c>
      <c r="D57" s="62">
        <v>422.69</v>
      </c>
      <c r="E57" s="62">
        <v>64.313199999999995</v>
      </c>
      <c r="F57" s="63"/>
      <c r="G57" s="3"/>
    </row>
    <row r="58" spans="1:7" ht="34.5" hidden="1" customHeight="1" x14ac:dyDescent="0.2">
      <c r="A58" s="60" t="s">
        <v>80</v>
      </c>
      <c r="B58" s="61" t="s">
        <v>81</v>
      </c>
      <c r="C58" s="62">
        <v>88.438000000000002</v>
      </c>
      <c r="D58" s="62">
        <v>88.438000000000002</v>
      </c>
      <c r="E58" s="62">
        <v>44.03</v>
      </c>
      <c r="F58" s="63"/>
      <c r="G58" s="3"/>
    </row>
    <row r="59" spans="1:7" ht="36.75" hidden="1" customHeight="1" x14ac:dyDescent="0.2">
      <c r="A59" s="60" t="s">
        <v>82</v>
      </c>
      <c r="B59" s="61" t="s">
        <v>83</v>
      </c>
      <c r="C59" s="62">
        <v>16118.788</v>
      </c>
      <c r="D59" s="62">
        <v>11791.787</v>
      </c>
      <c r="E59" s="62">
        <v>8838.2499100000005</v>
      </c>
      <c r="F59" s="63"/>
      <c r="G59" s="3"/>
    </row>
    <row r="60" spans="1:7" ht="44.25" hidden="1" customHeight="1" x14ac:dyDescent="0.2">
      <c r="A60" s="60" t="s">
        <v>84</v>
      </c>
      <c r="B60" s="61" t="s">
        <v>85</v>
      </c>
      <c r="C60" s="62">
        <v>1260</v>
      </c>
      <c r="D60" s="62">
        <v>1164.42</v>
      </c>
      <c r="E60" s="62">
        <v>640</v>
      </c>
      <c r="F60" s="63"/>
      <c r="G60" s="3"/>
    </row>
    <row r="61" spans="1:7" ht="23.25" customHeight="1" x14ac:dyDescent="0.2">
      <c r="A61" s="56" t="s">
        <v>86</v>
      </c>
      <c r="B61" s="57" t="s">
        <v>87</v>
      </c>
      <c r="C61" s="58">
        <f>SUM(C62:C66)</f>
        <v>171766.33300000001</v>
      </c>
      <c r="D61" s="58">
        <f t="shared" ref="D61:E61" si="1">SUM(D62:D66)</f>
        <v>129889.77800000002</v>
      </c>
      <c r="E61" s="58">
        <v>122955.14972</v>
      </c>
      <c r="F61" s="63">
        <f>E61/E95</f>
        <v>0.14423349046339007</v>
      </c>
      <c r="G61" s="3"/>
    </row>
    <row r="62" spans="1:7" ht="32.25" hidden="1" customHeight="1" x14ac:dyDescent="0.2">
      <c r="A62" s="60" t="s">
        <v>88</v>
      </c>
      <c r="B62" s="61" t="s">
        <v>89</v>
      </c>
      <c r="C62" s="62">
        <v>37304.123</v>
      </c>
      <c r="D62" s="62">
        <v>34844.123</v>
      </c>
      <c r="E62" s="62">
        <v>33441.358930000002</v>
      </c>
      <c r="F62" s="63"/>
      <c r="G62" s="3"/>
    </row>
    <row r="63" spans="1:7" ht="22.5" hidden="1" customHeight="1" x14ac:dyDescent="0.2">
      <c r="A63" s="60" t="s">
        <v>126</v>
      </c>
      <c r="B63" s="61" t="s">
        <v>127</v>
      </c>
      <c r="C63" s="64"/>
      <c r="D63" s="64"/>
      <c r="E63" s="64"/>
      <c r="F63" s="63"/>
      <c r="G63" s="3"/>
    </row>
    <row r="64" spans="1:7" ht="24.75" hidden="1" customHeight="1" x14ac:dyDescent="0.2">
      <c r="A64" s="60" t="s">
        <v>90</v>
      </c>
      <c r="B64" s="61" t="s">
        <v>91</v>
      </c>
      <c r="C64" s="62">
        <v>118777.21</v>
      </c>
      <c r="D64" s="62">
        <v>91361.887000000002</v>
      </c>
      <c r="E64" s="62">
        <v>86825.837169999999</v>
      </c>
      <c r="F64" s="63"/>
      <c r="G64" s="3"/>
    </row>
    <row r="65" spans="1:7" ht="90" hidden="1" customHeight="1" x14ac:dyDescent="0.2">
      <c r="A65" s="60" t="s">
        <v>92</v>
      </c>
      <c r="B65" s="61" t="s">
        <v>146</v>
      </c>
      <c r="C65" s="62">
        <v>1185</v>
      </c>
      <c r="D65" s="62">
        <v>840.46</v>
      </c>
      <c r="E65" s="62">
        <v>185.65450000000001</v>
      </c>
      <c r="F65" s="63"/>
      <c r="G65" s="3"/>
    </row>
    <row r="66" spans="1:7" ht="31.5" hidden="1" customHeight="1" x14ac:dyDescent="0.2">
      <c r="A66" s="60" t="s">
        <v>93</v>
      </c>
      <c r="B66" s="61" t="s">
        <v>94</v>
      </c>
      <c r="C66" s="62">
        <v>14500</v>
      </c>
      <c r="D66" s="62">
        <v>2843.308</v>
      </c>
      <c r="E66" s="62">
        <v>2502.2991200000001</v>
      </c>
      <c r="F66" s="63"/>
      <c r="G66" s="3"/>
    </row>
    <row r="67" spans="1:7" ht="21.75" customHeight="1" x14ac:dyDescent="0.2">
      <c r="A67" s="56" t="s">
        <v>95</v>
      </c>
      <c r="B67" s="57" t="s">
        <v>96</v>
      </c>
      <c r="C67" s="58">
        <f>SUM(C68:C85)</f>
        <v>20071.606</v>
      </c>
      <c r="D67" s="58">
        <f>SUM(D68:D85)</f>
        <v>11906.890000000001</v>
      </c>
      <c r="E67" s="58">
        <v>7371.5543700000007</v>
      </c>
      <c r="F67" s="63">
        <f>E67/E95</f>
        <v>8.6472589342291798E-3</v>
      </c>
      <c r="G67" s="3"/>
    </row>
    <row r="68" spans="1:7" ht="18" hidden="1" customHeight="1" x14ac:dyDescent="0.2">
      <c r="A68" s="60" t="s">
        <v>97</v>
      </c>
      <c r="B68" s="61" t="s">
        <v>98</v>
      </c>
      <c r="C68" s="62">
        <v>1070</v>
      </c>
      <c r="D68" s="62">
        <v>428</v>
      </c>
      <c r="E68" s="62">
        <v>0</v>
      </c>
      <c r="F68" s="63"/>
      <c r="G68" s="3"/>
    </row>
    <row r="69" spans="1:7" ht="22.5" hidden="1" customHeight="1" x14ac:dyDescent="0.2">
      <c r="A69" s="60" t="s">
        <v>128</v>
      </c>
      <c r="B69" s="61" t="s">
        <v>167</v>
      </c>
      <c r="C69" s="64"/>
      <c r="D69" s="64"/>
      <c r="E69" s="64"/>
      <c r="F69" s="63"/>
      <c r="G69" s="3"/>
    </row>
    <row r="70" spans="1:7" ht="21.75" hidden="1" customHeight="1" x14ac:dyDescent="0.2">
      <c r="A70" s="60" t="s">
        <v>129</v>
      </c>
      <c r="B70" s="61" t="s">
        <v>168</v>
      </c>
      <c r="C70" s="64"/>
      <c r="D70" s="64"/>
      <c r="E70" s="64"/>
      <c r="F70" s="63"/>
      <c r="G70" s="3"/>
    </row>
    <row r="71" spans="1:7" ht="18" hidden="1" customHeight="1" x14ac:dyDescent="0.2">
      <c r="A71" s="60" t="s">
        <v>130</v>
      </c>
      <c r="B71" s="61" t="s">
        <v>169</v>
      </c>
      <c r="C71" s="64"/>
      <c r="D71" s="64"/>
      <c r="E71" s="64"/>
      <c r="F71" s="63"/>
      <c r="G71" s="3"/>
    </row>
    <row r="72" spans="1:7" ht="23.25" hidden="1" customHeight="1" x14ac:dyDescent="0.2">
      <c r="A72" s="60" t="s">
        <v>131</v>
      </c>
      <c r="B72" s="61" t="s">
        <v>170</v>
      </c>
      <c r="C72" s="64"/>
      <c r="D72" s="64"/>
      <c r="E72" s="64"/>
      <c r="F72" s="63"/>
      <c r="G72" s="3"/>
    </row>
    <row r="73" spans="1:7" ht="32.25" hidden="1" customHeight="1" x14ac:dyDescent="0.2">
      <c r="A73" s="60" t="s">
        <v>132</v>
      </c>
      <c r="B73" s="61" t="s">
        <v>171</v>
      </c>
      <c r="C73" s="64"/>
      <c r="D73" s="64"/>
      <c r="E73" s="64"/>
      <c r="F73" s="63"/>
      <c r="G73" s="3"/>
    </row>
    <row r="74" spans="1:7" ht="23.25" hidden="1" customHeight="1" x14ac:dyDescent="0.2">
      <c r="A74" s="60" t="s">
        <v>133</v>
      </c>
      <c r="B74" s="61" t="s">
        <v>172</v>
      </c>
      <c r="C74" s="64"/>
      <c r="D74" s="64"/>
      <c r="E74" s="64"/>
      <c r="F74" s="63"/>
      <c r="G74" s="3"/>
    </row>
    <row r="75" spans="1:7" ht="27" hidden="1" customHeight="1" x14ac:dyDescent="0.2">
      <c r="A75" s="60" t="s">
        <v>134</v>
      </c>
      <c r="B75" s="61" t="s">
        <v>136</v>
      </c>
      <c r="C75" s="64"/>
      <c r="D75" s="64"/>
      <c r="E75" s="64"/>
      <c r="F75" s="63"/>
      <c r="G75" s="3"/>
    </row>
    <row r="76" spans="1:7" ht="38.25" hidden="1" customHeight="1" x14ac:dyDescent="0.2">
      <c r="A76" s="60" t="s">
        <v>135</v>
      </c>
      <c r="B76" s="61" t="s">
        <v>137</v>
      </c>
      <c r="C76" s="64"/>
      <c r="D76" s="64"/>
      <c r="E76" s="64"/>
      <c r="F76" s="63"/>
      <c r="G76" s="3"/>
    </row>
    <row r="77" spans="1:7" ht="38.25" hidden="1" customHeight="1" x14ac:dyDescent="0.2">
      <c r="A77" s="42" t="s">
        <v>155</v>
      </c>
      <c r="B77" s="69" t="s">
        <v>156</v>
      </c>
      <c r="C77" s="64"/>
      <c r="D77" s="64"/>
      <c r="E77" s="64"/>
      <c r="F77" s="63"/>
      <c r="G77" s="3"/>
    </row>
    <row r="78" spans="1:7" ht="38.25" hidden="1" customHeight="1" x14ac:dyDescent="0.2">
      <c r="A78" s="42" t="s">
        <v>157</v>
      </c>
      <c r="B78" s="69" t="s">
        <v>158</v>
      </c>
      <c r="C78" s="64"/>
      <c r="D78" s="64"/>
      <c r="E78" s="64"/>
      <c r="F78" s="63"/>
      <c r="G78" s="3"/>
    </row>
    <row r="79" spans="1:7" ht="40.5" hidden="1" customHeight="1" x14ac:dyDescent="0.2">
      <c r="A79" s="60" t="s">
        <v>99</v>
      </c>
      <c r="B79" s="61" t="s">
        <v>100</v>
      </c>
      <c r="C79" s="62">
        <v>18000</v>
      </c>
      <c r="D79" s="62">
        <v>10788.386</v>
      </c>
      <c r="E79" s="62">
        <v>6888.3852000000006</v>
      </c>
      <c r="F79" s="63"/>
      <c r="G79" s="3"/>
    </row>
    <row r="80" spans="1:7" ht="22.5" hidden="1" customHeight="1" x14ac:dyDescent="0.2">
      <c r="A80" s="60" t="s">
        <v>101</v>
      </c>
      <c r="B80" s="61" t="s">
        <v>102</v>
      </c>
      <c r="C80" s="62">
        <v>210</v>
      </c>
      <c r="D80" s="62">
        <v>80</v>
      </c>
      <c r="E80" s="62">
        <v>0</v>
      </c>
      <c r="F80" s="63"/>
      <c r="G80" s="3"/>
    </row>
    <row r="81" spans="1:7" ht="34.5" hidden="1" customHeight="1" x14ac:dyDescent="0.2">
      <c r="A81" s="60" t="s">
        <v>138</v>
      </c>
      <c r="B81" s="61" t="s">
        <v>139</v>
      </c>
      <c r="C81" s="64"/>
      <c r="D81" s="64"/>
      <c r="E81" s="64"/>
      <c r="F81" s="63"/>
      <c r="G81" s="3"/>
    </row>
    <row r="82" spans="1:7" ht="34.5" hidden="1" customHeight="1" x14ac:dyDescent="0.2">
      <c r="A82" s="42" t="s">
        <v>159</v>
      </c>
      <c r="B82" s="69" t="s">
        <v>160</v>
      </c>
      <c r="C82" s="64"/>
      <c r="D82" s="64"/>
      <c r="E82" s="64"/>
      <c r="F82" s="63"/>
      <c r="G82" s="3"/>
    </row>
    <row r="83" spans="1:7" ht="30" hidden="1" customHeight="1" x14ac:dyDescent="0.2">
      <c r="A83" s="60">
        <v>7680</v>
      </c>
      <c r="B83" s="61" t="s">
        <v>147</v>
      </c>
      <c r="C83" s="62">
        <v>173.85599999999999</v>
      </c>
      <c r="D83" s="62">
        <v>120</v>
      </c>
      <c r="E83" s="62">
        <v>0</v>
      </c>
      <c r="F83" s="63"/>
      <c r="G83" s="3"/>
    </row>
    <row r="84" spans="1:7" ht="73.5" hidden="1" customHeight="1" x14ac:dyDescent="0.2">
      <c r="A84" s="60" t="s">
        <v>140</v>
      </c>
      <c r="B84" s="61" t="s">
        <v>141</v>
      </c>
      <c r="C84" s="64"/>
      <c r="D84" s="64"/>
      <c r="E84" s="64"/>
      <c r="F84" s="63"/>
      <c r="G84" s="3"/>
    </row>
    <row r="85" spans="1:7" ht="24" hidden="1" customHeight="1" x14ac:dyDescent="0.2">
      <c r="A85" s="60" t="s">
        <v>103</v>
      </c>
      <c r="B85" s="61" t="s">
        <v>104</v>
      </c>
      <c r="C85" s="62">
        <v>617.75</v>
      </c>
      <c r="D85" s="62">
        <v>490.50400000000002</v>
      </c>
      <c r="E85" s="62">
        <v>483.16917000000001</v>
      </c>
      <c r="F85" s="63"/>
      <c r="G85" s="3"/>
    </row>
    <row r="86" spans="1:7" ht="23.25" customHeight="1" x14ac:dyDescent="0.2">
      <c r="A86" s="56" t="s">
        <v>105</v>
      </c>
      <c r="B86" s="57" t="s">
        <v>106</v>
      </c>
      <c r="C86" s="58">
        <f>SUM(C87:C91)</f>
        <v>26989.387999999999</v>
      </c>
      <c r="D86" s="58">
        <f>SUM(D87:D91)</f>
        <v>21700.597999999998</v>
      </c>
      <c r="E86" s="58">
        <v>19695.545470000001</v>
      </c>
      <c r="F86" s="63">
        <f>E86/E95</f>
        <v>2.3104012123019116E-2</v>
      </c>
      <c r="G86" s="3"/>
    </row>
    <row r="87" spans="1:7" ht="34.5" hidden="1" customHeight="1" x14ac:dyDescent="0.2">
      <c r="A87" s="60" t="s">
        <v>107</v>
      </c>
      <c r="B87" s="61" t="s">
        <v>108</v>
      </c>
      <c r="C87" s="62">
        <v>7442.3</v>
      </c>
      <c r="D87" s="62">
        <v>4445.51</v>
      </c>
      <c r="E87" s="62">
        <v>2576.6735200000003</v>
      </c>
      <c r="F87" s="63"/>
      <c r="G87" s="3"/>
    </row>
    <row r="88" spans="1:7" ht="34.5" hidden="1" customHeight="1" x14ac:dyDescent="0.2">
      <c r="A88" s="42" t="s">
        <v>151</v>
      </c>
      <c r="B88" s="69" t="s">
        <v>152</v>
      </c>
      <c r="C88" s="62">
        <v>15786.48</v>
      </c>
      <c r="D88" s="62">
        <v>13494.48</v>
      </c>
      <c r="E88" s="62">
        <v>13458.406929999999</v>
      </c>
      <c r="F88" s="63"/>
      <c r="G88" s="3"/>
    </row>
    <row r="89" spans="1:7" ht="23.25" hidden="1" customHeight="1" x14ac:dyDescent="0.2">
      <c r="A89" s="60" t="s">
        <v>142</v>
      </c>
      <c r="B89" s="61" t="s">
        <v>143</v>
      </c>
      <c r="C89" s="64"/>
      <c r="D89" s="64"/>
      <c r="E89" s="64"/>
      <c r="F89" s="63"/>
      <c r="G89" s="3"/>
    </row>
    <row r="90" spans="1:7" ht="21.75" hidden="1" customHeight="1" x14ac:dyDescent="0.2">
      <c r="A90" s="42" t="s">
        <v>109</v>
      </c>
      <c r="B90" s="69" t="s">
        <v>110</v>
      </c>
      <c r="C90" s="62">
        <v>3660.6080000000002</v>
      </c>
      <c r="D90" s="62">
        <v>3660.6080000000002</v>
      </c>
      <c r="E90" s="62">
        <v>3660.4650200000001</v>
      </c>
      <c r="F90" s="63"/>
      <c r="G90" s="3"/>
    </row>
    <row r="91" spans="1:7" ht="24.75" hidden="1" customHeight="1" x14ac:dyDescent="0.2">
      <c r="A91" s="42" t="s">
        <v>111</v>
      </c>
      <c r="B91" s="69" t="s">
        <v>112</v>
      </c>
      <c r="C91" s="62">
        <v>100</v>
      </c>
      <c r="D91" s="62">
        <v>100</v>
      </c>
      <c r="E91" s="62">
        <v>0</v>
      </c>
      <c r="F91" s="63"/>
      <c r="G91" s="3"/>
    </row>
    <row r="92" spans="1:7" ht="25.5" customHeight="1" x14ac:dyDescent="0.2">
      <c r="A92" s="56" t="s">
        <v>113</v>
      </c>
      <c r="B92" s="57" t="s">
        <v>114</v>
      </c>
      <c r="C92" s="58">
        <f>SUM(C93:C94)</f>
        <v>97653.525999999998</v>
      </c>
      <c r="D92" s="58">
        <f>SUM(D93:D94)</f>
        <v>93006.025999999998</v>
      </c>
      <c r="E92" s="58">
        <v>81645.225999999995</v>
      </c>
      <c r="F92" s="63">
        <f>E92/E95</f>
        <v>9.5774564566585493E-2</v>
      </c>
      <c r="G92" s="3"/>
    </row>
    <row r="93" spans="1:7" ht="29.25" hidden="1" customHeight="1" x14ac:dyDescent="0.2">
      <c r="A93" s="42" t="s">
        <v>115</v>
      </c>
      <c r="B93" s="69" t="s">
        <v>116</v>
      </c>
      <c r="C93" s="62">
        <v>18590.3</v>
      </c>
      <c r="D93" s="62">
        <v>13942.800000000001</v>
      </c>
      <c r="E93" s="62">
        <v>2582</v>
      </c>
      <c r="F93" s="44"/>
      <c r="G93" s="3"/>
    </row>
    <row r="94" spans="1:7" ht="45" hidden="1" customHeight="1" x14ac:dyDescent="0.2">
      <c r="A94" s="42" t="s">
        <v>153</v>
      </c>
      <c r="B94" s="69" t="s">
        <v>148</v>
      </c>
      <c r="C94" s="62">
        <v>79063.225999999995</v>
      </c>
      <c r="D94" s="62">
        <v>79063.225999999995</v>
      </c>
      <c r="E94" s="62">
        <v>79063.225999999995</v>
      </c>
      <c r="F94" s="44"/>
      <c r="G94" s="3"/>
    </row>
    <row r="95" spans="1:7" ht="24" customHeight="1" x14ac:dyDescent="0.2">
      <c r="A95" s="56" t="s">
        <v>117</v>
      </c>
      <c r="B95" s="57" t="s">
        <v>118</v>
      </c>
      <c r="C95" s="58">
        <f>C92+C86+C67+C61+C56+C49+C36+C31+C14+C11</f>
        <v>1241081.8106200001</v>
      </c>
      <c r="D95" s="58">
        <f>D92+D86+D67+D61+D56+D49+D36+D31+D14+D11</f>
        <v>945861.2686200001</v>
      </c>
      <c r="E95" s="58">
        <v>852472.95426999999</v>
      </c>
      <c r="F95" s="44"/>
      <c r="G95" s="3"/>
    </row>
    <row r="96" spans="1:7" x14ac:dyDescent="0.2">
      <c r="A96" s="2"/>
      <c r="B96" s="2"/>
      <c r="C96" s="2"/>
      <c r="D96" s="2"/>
      <c r="E96" s="2"/>
    </row>
    <row r="97" spans="1:12" ht="15.75" x14ac:dyDescent="0.25">
      <c r="A97" s="8"/>
      <c r="B97" s="8"/>
      <c r="C97" s="9"/>
      <c r="D97" s="9"/>
      <c r="E97" s="9"/>
    </row>
    <row r="98" spans="1:12" ht="18.75" x14ac:dyDescent="0.3">
      <c r="B98" s="11" t="s">
        <v>144</v>
      </c>
      <c r="C98" s="8"/>
      <c r="D98" s="8"/>
      <c r="E98" s="8"/>
      <c r="F98" s="13"/>
      <c r="G98" s="13"/>
      <c r="H98" s="13"/>
      <c r="I98" s="13"/>
      <c r="J98" s="13"/>
      <c r="K98" s="13"/>
      <c r="L98" s="13"/>
    </row>
    <row r="99" spans="1:12" ht="15.75" x14ac:dyDescent="0.25">
      <c r="B99" s="14"/>
      <c r="C99" s="8"/>
      <c r="D99" s="8"/>
      <c r="E99" s="8"/>
    </row>
    <row r="100" spans="1:12" ht="15.75" x14ac:dyDescent="0.25">
      <c r="B100" s="14"/>
      <c r="C100" s="8"/>
      <c r="D100" s="8"/>
      <c r="E100" s="8"/>
    </row>
  </sheetData>
  <mergeCells count="4">
    <mergeCell ref="A4:E7"/>
    <mergeCell ref="A9:A10"/>
    <mergeCell ref="B9:B10"/>
    <mergeCell ref="C9:E9"/>
  </mergeCells>
  <pageMargins left="0.31496062992125984" right="0.31496062992125984" top="0.39370078740157483" bottom="0.39370078740157483" header="0" footer="0"/>
  <pageSetup paperSize="9" fitToHeight="0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Аркуш1</vt:lpstr>
      <vt:lpstr>Аркуш1 (2)</vt:lpstr>
      <vt:lpstr>Аркуш1 (3)</vt:lpstr>
      <vt:lpstr>Аркуш1!Заголовки_для_друку</vt:lpstr>
      <vt:lpstr>'Аркуш1 (2)'!Заголовки_для_друку</vt:lpstr>
      <vt:lpstr>'Аркуш1 (3)'!Заголовки_для_друку</vt:lpstr>
      <vt:lpstr>Аркуш1!Область_друку</vt:lpstr>
      <vt:lpstr>'Аркуш1 (2)'!Область_друку</vt:lpstr>
      <vt:lpstr>'Аркуш1 (3)'!Область_друку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2022-10-21T08:12:45Z</cp:lastPrinted>
  <dcterms:created xsi:type="dcterms:W3CDTF">2021-04-19T07:27:31Z</dcterms:created>
  <dcterms:modified xsi:type="dcterms:W3CDTF">2022-10-21T08:34:37Z</dcterms:modified>
</cp:coreProperties>
</file>